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.rog\Desktop\P1_V5\"/>
    </mc:Choice>
  </mc:AlternateContent>
  <bookViews>
    <workbookView xWindow="0" yWindow="0" windowWidth="42456" windowHeight="13092" activeTab="1"/>
  </bookViews>
  <sheets>
    <sheet name="ID-Serial" sheetId="15" r:id="rId1"/>
    <sheet name="Samples" sheetId="12" r:id="rId2"/>
    <sheet name="Counters" sheetId="7" r:id="rId3"/>
    <sheet name="Parameters" sheetId="14" r:id="rId4"/>
    <sheet name="Parameters-org" sheetId="8" r:id="rId5"/>
    <sheet name="Sheet1" sheetId="13" r:id="rId6"/>
    <sheet name="P1_V5 Sample" sheetId="17" r:id="rId7"/>
    <sheet name="P1_V5 ID" sheetId="19" r:id="rId8"/>
    <sheet name="Parameters P1_V5" sheetId="20" r:id="rId9"/>
    <sheet name="Counters P1_V5" sheetId="21" r:id="rId10"/>
    <sheet name="Arkusz2" sheetId="22" r:id="rId11"/>
  </sheets>
  <definedNames>
    <definedName name="_xlnm._FilterDatabase" localSheetId="10" hidden="1">Arkusz2!$M$6:$M$24</definedName>
    <definedName name="_xlnm._FilterDatabase" localSheetId="2" hidden="1">Counters!$A$1:$G$70</definedName>
    <definedName name="_xlnm._FilterDatabase" localSheetId="0" hidden="1">'ID-Serial'!$A$1:$G$136</definedName>
    <definedName name="_xlnm._FilterDatabase" localSheetId="3" hidden="1">Parameters!$A$1:$F$135</definedName>
    <definedName name="_xlnm._FilterDatabase" localSheetId="8" hidden="1">'Parameters P1_V5'!$P$6:$P$24</definedName>
    <definedName name="_xlnm._FilterDatabase" localSheetId="4" hidden="1">'Parameters-org'!$A$1:$F$136</definedName>
    <definedName name="_xlnm._FilterDatabase" localSheetId="1" hidden="1">Samples!$A$1:$J$65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1" l="1"/>
  <c r="M11" i="21"/>
  <c r="M13" i="21"/>
  <c r="M17" i="21"/>
  <c r="M19" i="21"/>
  <c r="M23" i="21"/>
  <c r="M25" i="21"/>
  <c r="M26" i="21"/>
  <c r="M27" i="21"/>
  <c r="M5" i="21"/>
  <c r="I2" i="14" l="1"/>
  <c r="B41" i="20"/>
  <c r="U10" i="20"/>
  <c r="U14" i="20"/>
  <c r="U16" i="20"/>
  <c r="U20" i="20"/>
  <c r="U22" i="20"/>
  <c r="U26" i="20"/>
  <c r="U28" i="20"/>
  <c r="U32" i="20"/>
  <c r="U34" i="20"/>
  <c r="U38" i="20"/>
  <c r="U40" i="20"/>
  <c r="U41" i="20"/>
  <c r="U8" i="20"/>
  <c r="U6" i="19"/>
  <c r="U31" i="19"/>
  <c r="U8" i="19"/>
  <c r="U12" i="19"/>
  <c r="U14" i="19"/>
  <c r="U18" i="19"/>
  <c r="U20" i="19"/>
  <c r="U24" i="19"/>
  <c r="X69" i="17"/>
  <c r="X77" i="17"/>
  <c r="X85" i="17"/>
  <c r="X93" i="17"/>
  <c r="X101" i="17"/>
  <c r="X109" i="17"/>
  <c r="X117" i="17"/>
  <c r="X125" i="17"/>
  <c r="X133" i="17"/>
  <c r="X141" i="17"/>
  <c r="X61" i="17"/>
  <c r="X53" i="17"/>
  <c r="X37" i="17"/>
  <c r="X45" i="17"/>
  <c r="E12" i="7" l="1"/>
  <c r="E11" i="7"/>
  <c r="E10" i="7"/>
  <c r="E9" i="7"/>
  <c r="E8" i="7"/>
  <c r="E29" i="7"/>
  <c r="E30" i="7"/>
  <c r="E31" i="7"/>
  <c r="E32" i="7"/>
  <c r="E33" i="7"/>
  <c r="E34" i="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H2" i="12"/>
  <c r="G13" i="14"/>
  <c r="H93" i="15"/>
  <c r="H94" i="15"/>
  <c r="H10" i="15"/>
  <c r="H9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84" i="15"/>
  <c r="H77" i="15"/>
  <c r="H78" i="15"/>
  <c r="H104" i="15"/>
  <c r="H103" i="15"/>
  <c r="H102" i="15"/>
  <c r="H101" i="15"/>
  <c r="H100" i="15"/>
  <c r="H88" i="15"/>
  <c r="H87" i="15"/>
  <c r="H85" i="15"/>
  <c r="H9" i="12"/>
  <c r="H8" i="12"/>
  <c r="H106" i="15"/>
  <c r="H105" i="15"/>
  <c r="H99" i="15"/>
  <c r="H98" i="15"/>
  <c r="H97" i="15"/>
  <c r="H96" i="15"/>
  <c r="H95" i="15"/>
  <c r="H92" i="15"/>
  <c r="H91" i="15"/>
  <c r="H90" i="15"/>
  <c r="H89" i="15"/>
  <c r="H86" i="15"/>
  <c r="H83" i="15"/>
  <c r="H82" i="15"/>
  <c r="H81" i="15"/>
  <c r="H80" i="15"/>
  <c r="H79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25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8" i="15"/>
  <c r="H7" i="15"/>
  <c r="H6" i="15"/>
  <c r="H5" i="15"/>
  <c r="H4" i="15"/>
  <c r="H3" i="15"/>
  <c r="H2" i="15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2" i="14"/>
  <c r="G11" i="14"/>
  <c r="G10" i="14"/>
  <c r="G9" i="14"/>
  <c r="G8" i="14"/>
  <c r="G7" i="14"/>
  <c r="G6" i="14"/>
  <c r="G5" i="14"/>
  <c r="G4" i="14"/>
  <c r="G3" i="14"/>
  <c r="G2" i="14"/>
  <c r="C136" i="8"/>
  <c r="C135" i="8"/>
  <c r="C134" i="8"/>
  <c r="C133" i="8"/>
  <c r="E133" i="8"/>
  <c r="C132" i="8"/>
  <c r="C131" i="8"/>
  <c r="C130" i="8"/>
  <c r="C129" i="8"/>
  <c r="E129" i="8"/>
  <c r="C128" i="8"/>
  <c r="C127" i="8"/>
  <c r="C126" i="8"/>
  <c r="C125" i="8"/>
  <c r="E125" i="8"/>
  <c r="C124" i="8"/>
  <c r="C123" i="8"/>
  <c r="C122" i="8"/>
  <c r="C121" i="8"/>
  <c r="E121" i="8"/>
  <c r="C120" i="8"/>
  <c r="C119" i="8"/>
  <c r="C118" i="8"/>
  <c r="C117" i="8"/>
  <c r="E117" i="8"/>
  <c r="C116" i="8"/>
  <c r="C115" i="8"/>
  <c r="C114" i="8"/>
  <c r="C113" i="8"/>
  <c r="E113" i="8"/>
  <c r="C112" i="8"/>
  <c r="C111" i="8"/>
  <c r="C110" i="8"/>
  <c r="C109" i="8"/>
  <c r="E109" i="8"/>
  <c r="C108" i="8"/>
  <c r="C107" i="8"/>
  <c r="C106" i="8"/>
  <c r="C105" i="8"/>
  <c r="C104" i="8"/>
  <c r="C103" i="8"/>
  <c r="C102" i="8"/>
  <c r="C101" i="8"/>
  <c r="E101" i="8"/>
  <c r="C100" i="8"/>
  <c r="C99" i="8"/>
  <c r="C98" i="8"/>
  <c r="C97" i="8"/>
  <c r="E97" i="8"/>
  <c r="C96" i="8"/>
  <c r="C95" i="8"/>
  <c r="C94" i="8"/>
  <c r="C93" i="8"/>
  <c r="E93" i="8"/>
  <c r="C92" i="8"/>
  <c r="C91" i="8"/>
  <c r="C90" i="8"/>
  <c r="C89" i="8"/>
  <c r="E89" i="8"/>
  <c r="C88" i="8"/>
  <c r="C87" i="8"/>
  <c r="C86" i="8"/>
  <c r="C85" i="8"/>
  <c r="E85" i="8"/>
  <c r="C84" i="8"/>
  <c r="C83" i="8"/>
  <c r="C82" i="8"/>
  <c r="C81" i="8"/>
  <c r="C80" i="8"/>
  <c r="C79" i="8"/>
  <c r="C78" i="8"/>
  <c r="C77" i="8"/>
  <c r="C76" i="8"/>
  <c r="C75" i="8"/>
  <c r="C74" i="8"/>
  <c r="C73" i="8"/>
  <c r="E73" i="8"/>
  <c r="C72" i="8"/>
  <c r="C71" i="8"/>
  <c r="C70" i="8"/>
  <c r="C68" i="8"/>
  <c r="E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2" i="8"/>
  <c r="C51" i="8"/>
  <c r="C50" i="8"/>
  <c r="E50" i="8"/>
  <c r="C49" i="8"/>
  <c r="C48" i="8"/>
  <c r="C47" i="8"/>
  <c r="C46" i="8"/>
  <c r="E46" i="8"/>
  <c r="C45" i="8"/>
  <c r="C44" i="8"/>
  <c r="C43" i="8"/>
  <c r="C41" i="8"/>
  <c r="E41" i="8"/>
  <c r="C40" i="8"/>
  <c r="C39" i="8"/>
  <c r="C38" i="8"/>
  <c r="C37" i="8"/>
  <c r="E37" i="8"/>
  <c r="C36" i="8"/>
  <c r="C35" i="8"/>
  <c r="C34" i="8"/>
  <c r="C33" i="8"/>
  <c r="E33" i="8"/>
  <c r="C32" i="8"/>
  <c r="C31" i="8"/>
  <c r="C30" i="8"/>
  <c r="C29" i="8"/>
  <c r="E29" i="8"/>
  <c r="C28" i="8"/>
  <c r="C27" i="8"/>
  <c r="C26" i="8"/>
  <c r="C25" i="8"/>
  <c r="E25" i="8"/>
  <c r="C24" i="8"/>
  <c r="C23" i="8"/>
  <c r="C22" i="8"/>
  <c r="C21" i="8"/>
  <c r="E21" i="8"/>
  <c r="C20" i="8"/>
  <c r="C19" i="8"/>
  <c r="C18" i="8"/>
  <c r="C17" i="8"/>
  <c r="E17" i="8"/>
  <c r="C16" i="8"/>
  <c r="C15" i="8"/>
  <c r="C14" i="8"/>
  <c r="C13" i="8"/>
  <c r="E13" i="8"/>
  <c r="C11" i="8"/>
  <c r="C10" i="8"/>
  <c r="C9" i="8"/>
  <c r="H56" i="12"/>
  <c r="H55" i="12"/>
  <c r="H54" i="12"/>
  <c r="H53" i="12"/>
  <c r="H52" i="12"/>
  <c r="H43" i="12"/>
  <c r="H42" i="12"/>
  <c r="H39" i="12"/>
  <c r="H19" i="12"/>
  <c r="H18" i="12"/>
  <c r="H50" i="12"/>
  <c r="H49" i="12"/>
  <c r="H51" i="12"/>
  <c r="H48" i="12"/>
  <c r="E108" i="8"/>
  <c r="E107" i="8"/>
  <c r="E104" i="8"/>
  <c r="E69" i="8"/>
  <c r="E54" i="8"/>
  <c r="E53" i="8"/>
  <c r="E36" i="8"/>
  <c r="E76" i="8"/>
  <c r="E75" i="8"/>
  <c r="E74" i="8"/>
  <c r="E67" i="8"/>
  <c r="H58" i="12"/>
  <c r="H47" i="12"/>
  <c r="H46" i="12"/>
  <c r="H45" i="12"/>
  <c r="H44" i="12"/>
  <c r="E32" i="8"/>
  <c r="H65" i="12"/>
  <c r="H64" i="12"/>
  <c r="H63" i="12"/>
  <c r="H62" i="12"/>
  <c r="H61" i="12"/>
  <c r="H60" i="12"/>
  <c r="H59" i="12"/>
  <c r="H57" i="12"/>
  <c r="H41" i="12"/>
  <c r="H40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7" i="12"/>
  <c r="H16" i="12"/>
  <c r="H15" i="12"/>
  <c r="H14" i="12"/>
  <c r="H13" i="12"/>
  <c r="H12" i="12"/>
  <c r="H11" i="12"/>
  <c r="H10" i="12"/>
  <c r="H7" i="12"/>
  <c r="H6" i="12"/>
  <c r="H5" i="12"/>
  <c r="H4" i="12"/>
  <c r="H3" i="12"/>
  <c r="E114" i="8"/>
  <c r="E94" i="8"/>
  <c r="E38" i="8"/>
  <c r="E35" i="8"/>
  <c r="E66" i="8"/>
  <c r="E65" i="8"/>
  <c r="E64" i="8"/>
  <c r="E63" i="8"/>
  <c r="E62" i="8"/>
  <c r="E61" i="8"/>
  <c r="E60" i="8"/>
  <c r="E59" i="8"/>
  <c r="E58" i="8"/>
  <c r="E57" i="8"/>
  <c r="E56" i="8"/>
  <c r="E86" i="8"/>
  <c r="E70" i="8"/>
  <c r="E136" i="8"/>
  <c r="E135" i="8"/>
  <c r="E134" i="8"/>
  <c r="E132" i="8"/>
  <c r="E131" i="8"/>
  <c r="E130" i="8"/>
  <c r="E128" i="8"/>
  <c r="E127" i="8"/>
  <c r="E126" i="8"/>
  <c r="E124" i="8"/>
  <c r="E123" i="8"/>
  <c r="E122" i="8"/>
  <c r="E120" i="8"/>
  <c r="E119" i="8"/>
  <c r="E118" i="8"/>
  <c r="E116" i="8"/>
  <c r="E115" i="8"/>
  <c r="E112" i="8"/>
  <c r="E111" i="8"/>
  <c r="E110" i="8"/>
  <c r="E106" i="8"/>
  <c r="E105" i="8"/>
  <c r="E103" i="8"/>
  <c r="E102" i="8"/>
  <c r="E100" i="8"/>
  <c r="E99" i="8"/>
  <c r="E98" i="8"/>
  <c r="E96" i="8"/>
  <c r="E95" i="8"/>
  <c r="E92" i="8"/>
  <c r="E91" i="8"/>
  <c r="E90" i="8"/>
  <c r="E88" i="8"/>
  <c r="E87" i="8"/>
  <c r="E84" i="8"/>
  <c r="E83" i="8"/>
  <c r="E82" i="8"/>
  <c r="E81" i="8"/>
  <c r="E80" i="8"/>
  <c r="E79" i="8"/>
  <c r="E78" i="8"/>
  <c r="E77" i="8"/>
  <c r="E72" i="8"/>
  <c r="E71" i="8"/>
  <c r="E55" i="8"/>
  <c r="E52" i="8"/>
  <c r="E51" i="8"/>
  <c r="E49" i="8"/>
  <c r="E48" i="8"/>
  <c r="E47" i="8"/>
  <c r="E45" i="8"/>
  <c r="E44" i="8"/>
  <c r="E43" i="8"/>
  <c r="E42" i="8"/>
  <c r="E30" i="8"/>
  <c r="E27" i="8"/>
  <c r="E26" i="8"/>
  <c r="E40" i="8"/>
  <c r="E39" i="8"/>
  <c r="E34" i="8"/>
  <c r="E31" i="8"/>
  <c r="E28" i="8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24" i="8"/>
  <c r="E23" i="8"/>
  <c r="E22" i="8"/>
  <c r="E20" i="8"/>
  <c r="E19" i="8"/>
  <c r="E18" i="8"/>
  <c r="E13" i="7"/>
  <c r="E14" i="7"/>
  <c r="E15" i="7"/>
  <c r="E16" i="7"/>
  <c r="E19" i="7"/>
  <c r="E20" i="7"/>
  <c r="E17" i="7"/>
  <c r="E18" i="7"/>
  <c r="E21" i="7"/>
  <c r="E22" i="7"/>
  <c r="E27" i="7"/>
  <c r="E28" i="7"/>
  <c r="E25" i="7"/>
  <c r="E26" i="7"/>
  <c r="E23" i="7"/>
  <c r="E24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16" i="8"/>
  <c r="E15" i="8"/>
  <c r="E14" i="8"/>
  <c r="E12" i="8"/>
  <c r="E11" i="8"/>
  <c r="E10" i="8"/>
  <c r="E9" i="8"/>
  <c r="C99" i="15"/>
  <c r="C34" i="12"/>
  <c r="C38" i="12"/>
  <c r="C95" i="15"/>
  <c r="C3" i="12"/>
  <c r="C84" i="14"/>
  <c r="C16" i="12"/>
  <c r="C75" i="15"/>
  <c r="C21" i="15"/>
  <c r="C36" i="15"/>
  <c r="C3" i="15"/>
  <c r="C116" i="14"/>
  <c r="C61" i="15"/>
  <c r="C91" i="15"/>
  <c r="C48" i="15"/>
  <c r="C46" i="15"/>
  <c r="C37" i="12"/>
  <c r="C65" i="14"/>
  <c r="C68" i="14"/>
  <c r="C53" i="12"/>
  <c r="C41" i="14"/>
  <c r="C2" i="14"/>
  <c r="C38" i="15"/>
  <c r="C23" i="15"/>
  <c r="C72" i="14"/>
  <c r="C89" i="15"/>
  <c r="C67" i="14"/>
  <c r="C87" i="14"/>
  <c r="C111" i="14"/>
  <c r="C49" i="15"/>
  <c r="C49" i="14"/>
  <c r="C117" i="14"/>
  <c r="C97" i="15"/>
  <c r="C58" i="12"/>
  <c r="C11" i="14"/>
  <c r="C30" i="12"/>
  <c r="C81" i="15"/>
  <c r="C73" i="15"/>
  <c r="C51" i="12"/>
  <c r="C114" i="14"/>
  <c r="C33" i="14"/>
  <c r="C33" i="15"/>
  <c r="C61" i="14"/>
  <c r="C103" i="14"/>
  <c r="C102" i="14"/>
  <c r="C53" i="14"/>
  <c r="C129" i="14"/>
  <c r="C20" i="14"/>
  <c r="C7" i="12"/>
  <c r="C30" i="15"/>
  <c r="C20" i="12"/>
  <c r="C15" i="15"/>
  <c r="C121" i="14"/>
  <c r="C17" i="12"/>
  <c r="C35" i="14"/>
  <c r="C51" i="14"/>
  <c r="C63" i="12"/>
  <c r="C78" i="14"/>
  <c r="C17" i="15"/>
  <c r="C40" i="12"/>
  <c r="C23" i="14"/>
  <c r="C25" i="14"/>
  <c r="C88" i="15"/>
  <c r="C12" i="14"/>
  <c r="C92" i="14"/>
  <c r="C60" i="12"/>
  <c r="C50" i="12"/>
  <c r="C122" i="14"/>
  <c r="C36" i="14"/>
  <c r="C19" i="12"/>
  <c r="C54" i="12"/>
  <c r="C32" i="15"/>
  <c r="C56" i="15"/>
  <c r="C11" i="12"/>
  <c r="C17" i="14"/>
  <c r="C45" i="12"/>
  <c r="C40" i="14"/>
  <c r="C110" i="14"/>
  <c r="C9" i="15"/>
  <c r="C10" i="12"/>
  <c r="C69" i="15"/>
  <c r="C65" i="12"/>
  <c r="C26" i="15"/>
  <c r="C16" i="14"/>
  <c r="C31" i="14"/>
  <c r="C28" i="14"/>
  <c r="C80" i="15"/>
  <c r="C27" i="12"/>
  <c r="C70" i="14"/>
  <c r="C127" i="14"/>
  <c r="C115" i="14"/>
  <c r="C66" i="14"/>
  <c r="C102" i="15"/>
  <c r="C35" i="15"/>
  <c r="C45" i="14"/>
  <c r="C22" i="12"/>
  <c r="C86" i="14"/>
  <c r="C28" i="12"/>
  <c r="C15" i="14"/>
  <c r="C98" i="14"/>
  <c r="C83" i="15"/>
  <c r="C37" i="15"/>
  <c r="C112" i="14"/>
  <c r="C33" i="12"/>
  <c r="C62" i="15"/>
  <c r="C120" i="14"/>
  <c r="C30" i="14"/>
  <c r="C39" i="15"/>
  <c r="C95" i="14"/>
  <c r="C22" i="15"/>
  <c r="C63" i="15"/>
  <c r="C90" i="15"/>
  <c r="C8" i="12"/>
  <c r="C52" i="15"/>
  <c r="C41" i="15"/>
  <c r="C113" i="14"/>
  <c r="C6" i="12"/>
  <c r="C42" i="14"/>
  <c r="C24" i="15"/>
  <c r="C56" i="14"/>
  <c r="C36" i="12"/>
  <c r="C2" i="15"/>
  <c r="C133" i="14"/>
  <c r="C6" i="14"/>
  <c r="C94" i="14"/>
  <c r="C49" i="12"/>
  <c r="C20" i="15"/>
  <c r="C96" i="15"/>
  <c r="C43" i="15"/>
  <c r="C29" i="12"/>
  <c r="C46" i="12"/>
  <c r="C66" i="15"/>
  <c r="C21" i="12"/>
  <c r="C9" i="12"/>
  <c r="C18" i="15"/>
  <c r="C78" i="15"/>
  <c r="C58" i="15"/>
  <c r="C4" i="14"/>
  <c r="C128" i="14"/>
  <c r="C100" i="14"/>
  <c r="C5" i="15"/>
  <c r="C79" i="14"/>
  <c r="C75" i="14"/>
  <c r="C104" i="15"/>
  <c r="C3" i="14"/>
  <c r="C62" i="14"/>
  <c r="C61" i="12"/>
  <c r="C101" i="15"/>
  <c r="C9" i="14"/>
  <c r="C54" i="14"/>
  <c r="C42" i="15"/>
  <c r="C32" i="12"/>
  <c r="C74" i="15"/>
  <c r="C62" i="12"/>
  <c r="C108" i="14"/>
  <c r="C87" i="15"/>
  <c r="C24" i="12"/>
  <c r="C131" i="14"/>
  <c r="C38" i="14"/>
  <c r="C126" i="14"/>
  <c r="C15" i="12"/>
  <c r="C77" i="14"/>
  <c r="C12" i="12"/>
  <c r="C51" i="15"/>
  <c r="C19" i="14"/>
  <c r="C64" i="15"/>
  <c r="C93" i="15"/>
  <c r="C29" i="15"/>
  <c r="C29" i="14"/>
  <c r="C10" i="15"/>
  <c r="C96" i="14"/>
  <c r="C76" i="15"/>
  <c r="C55" i="12"/>
  <c r="C28" i="15"/>
  <c r="C60" i="15"/>
  <c r="C134" i="14"/>
  <c r="C123" i="14"/>
  <c r="C8" i="15"/>
  <c r="C13" i="12"/>
  <c r="C2" i="12"/>
  <c r="C124" i="14"/>
  <c r="C85" i="14"/>
  <c r="C27" i="14"/>
  <c r="C60" i="14"/>
  <c r="C92" i="15"/>
  <c r="C40" i="15"/>
  <c r="C32" i="14"/>
  <c r="C8" i="14"/>
  <c r="C39" i="14"/>
  <c r="C14" i="15"/>
  <c r="C85" i="15"/>
  <c r="C7" i="15"/>
  <c r="C26" i="14"/>
  <c r="C4" i="15"/>
  <c r="C135" i="14"/>
  <c r="C10" i="14"/>
  <c r="C107" i="14"/>
  <c r="C31" i="12"/>
  <c r="C100" i="15"/>
  <c r="C44" i="12"/>
  <c r="C63" i="14"/>
  <c r="C31" i="15"/>
  <c r="C43" i="14"/>
  <c r="C24" i="14"/>
  <c r="C97" i="14"/>
  <c r="C88" i="14"/>
  <c r="C70" i="15"/>
  <c r="C11" i="15"/>
  <c r="C39" i="12"/>
  <c r="C68" i="15"/>
  <c r="C79" i="15"/>
  <c r="C48" i="14"/>
  <c r="C42" i="12"/>
  <c r="C103" i="15"/>
  <c r="C57" i="12"/>
  <c r="C44" i="15"/>
  <c r="C109" i="14"/>
  <c r="C26" i="12"/>
  <c r="C44" i="14"/>
  <c r="C125" i="14"/>
  <c r="C34" i="14"/>
  <c r="C35" i="12"/>
  <c r="C54" i="15"/>
  <c r="C80" i="14"/>
  <c r="C74" i="14"/>
  <c r="C22" i="14"/>
  <c r="C34" i="15"/>
  <c r="C14" i="12"/>
  <c r="C86" i="15"/>
  <c r="C16" i="15"/>
  <c r="C73" i="14"/>
  <c r="C106" i="14"/>
  <c r="C14" i="14"/>
  <c r="C101" i="14"/>
  <c r="C6" i="15"/>
  <c r="C64" i="12"/>
  <c r="C48" i="12"/>
  <c r="C130" i="14"/>
  <c r="C83" i="14"/>
  <c r="C55" i="15"/>
  <c r="C12" i="15"/>
  <c r="C23" i="12"/>
  <c r="C41" i="12"/>
  <c r="C50" i="14"/>
  <c r="C67" i="15"/>
  <c r="C91" i="14"/>
  <c r="C81" i="14"/>
  <c r="C5" i="14"/>
  <c r="C27" i="15"/>
  <c r="C5" i="12"/>
  <c r="C45" i="15"/>
  <c r="C58" i="14"/>
  <c r="C57" i="14"/>
  <c r="C13" i="14"/>
  <c r="C50" i="15"/>
  <c r="C132" i="14"/>
  <c r="C43" i="12"/>
  <c r="C77" i="15"/>
  <c r="C4" i="12"/>
  <c r="C89" i="14"/>
  <c r="C59" i="12"/>
  <c r="C71" i="14"/>
  <c r="C105" i="14"/>
  <c r="C52" i="14"/>
  <c r="C57" i="15"/>
  <c r="C25" i="15"/>
  <c r="C71" i="15"/>
  <c r="C94" i="15"/>
  <c r="C18" i="14"/>
  <c r="C90" i="14"/>
  <c r="C52" i="12"/>
  <c r="C21" i="14"/>
  <c r="C19" i="15"/>
  <c r="C65" i="15"/>
  <c r="C13" i="15"/>
  <c r="C18" i="12"/>
  <c r="C47" i="12"/>
  <c r="C119" i="14"/>
  <c r="C84" i="15"/>
  <c r="C47" i="14"/>
  <c r="C25" i="12"/>
  <c r="C47" i="15"/>
  <c r="C99" i="14"/>
  <c r="C7" i="14"/>
  <c r="C118" i="14"/>
  <c r="C98" i="15"/>
  <c r="C55" i="14"/>
  <c r="C59" i="14"/>
  <c r="C53" i="15"/>
  <c r="C82" i="15"/>
  <c r="C82" i="14"/>
  <c r="C56" i="12"/>
  <c r="C64" i="14"/>
  <c r="C46" i="14"/>
  <c r="C37" i="14"/>
  <c r="C93" i="14"/>
  <c r="C72" i="15"/>
  <c r="C59" i="15"/>
  <c r="C76" i="14"/>
  <c r="C104" i="14"/>
  <c r="C69" i="14"/>
  <c r="F29" i="7" l="1"/>
  <c r="F31" i="7"/>
  <c r="F27" i="7"/>
  <c r="F33" i="7"/>
  <c r="F25" i="7"/>
  <c r="F23" i="7"/>
  <c r="F21" i="7"/>
  <c r="F19" i="7"/>
  <c r="F17" i="7"/>
  <c r="F15" i="7"/>
  <c r="F13" i="7"/>
  <c r="E40" i="14"/>
  <c r="E51" i="14"/>
  <c r="E67" i="14"/>
  <c r="E39" i="14"/>
  <c r="E33" i="14"/>
  <c r="E35" i="14"/>
  <c r="E38" i="14"/>
  <c r="E32" i="14"/>
  <c r="E34" i="14"/>
  <c r="E36" i="14"/>
  <c r="E37" i="14"/>
  <c r="E69" i="14"/>
  <c r="E49" i="14"/>
  <c r="E48" i="14"/>
  <c r="E68" i="14"/>
  <c r="E53" i="14"/>
  <c r="E66" i="14"/>
  <c r="E34" i="15"/>
  <c r="E13" i="14"/>
  <c r="E129" i="14"/>
  <c r="E83" i="14"/>
  <c r="E16" i="14"/>
  <c r="E35" i="15"/>
  <c r="E28" i="15"/>
  <c r="E16" i="12"/>
  <c r="E46" i="14"/>
  <c r="E45" i="14"/>
  <c r="E32" i="12"/>
  <c r="E92" i="15"/>
  <c r="E40" i="15"/>
  <c r="E31" i="15"/>
  <c r="E56" i="15"/>
  <c r="F56" i="15" s="1"/>
  <c r="E33" i="15"/>
  <c r="E52" i="14"/>
  <c r="F101" i="15"/>
  <c r="E77" i="14"/>
  <c r="E121" i="14"/>
  <c r="E58" i="14"/>
  <c r="E52" i="15"/>
  <c r="F52" i="15" s="1"/>
  <c r="E30" i="12"/>
  <c r="E57" i="15"/>
  <c r="F57" i="15" s="1"/>
  <c r="E98" i="14"/>
  <c r="E42" i="14"/>
  <c r="E58" i="15"/>
  <c r="F58" i="15" s="1"/>
  <c r="E67" i="15"/>
  <c r="F67" i="15" s="1"/>
  <c r="E57" i="14"/>
  <c r="E27" i="12"/>
  <c r="E29" i="15"/>
  <c r="E8" i="14"/>
  <c r="E135" i="14"/>
  <c r="E47" i="15"/>
  <c r="F47" i="15" s="1"/>
  <c r="E130" i="14"/>
  <c r="E56" i="14"/>
  <c r="E12" i="14"/>
  <c r="E91" i="14"/>
  <c r="E17" i="12"/>
  <c r="E29" i="12"/>
  <c r="E11" i="14"/>
  <c r="F103" i="15"/>
  <c r="E87" i="14"/>
  <c r="E23" i="14"/>
  <c r="E109" i="14"/>
  <c r="E131" i="14"/>
  <c r="E118" i="14"/>
  <c r="E77" i="15"/>
  <c r="F46" i="12"/>
  <c r="E46" i="12"/>
  <c r="E44" i="14"/>
  <c r="E117" i="14"/>
  <c r="E37" i="12"/>
  <c r="F37" i="12" s="1"/>
  <c r="E65" i="14"/>
  <c r="E62" i="14"/>
  <c r="E22" i="14"/>
  <c r="E68" i="15"/>
  <c r="F68" i="15" s="1"/>
  <c r="E20" i="14"/>
  <c r="E54" i="15"/>
  <c r="F54" i="15" s="1"/>
  <c r="E43" i="14"/>
  <c r="E88" i="14"/>
  <c r="E106" i="14"/>
  <c r="E13" i="12"/>
  <c r="E20" i="12"/>
  <c r="E34" i="12"/>
  <c r="F34" i="12" s="1"/>
  <c r="E74" i="14"/>
  <c r="E78" i="14"/>
  <c r="E84" i="14"/>
  <c r="E21" i="14"/>
  <c r="E101" i="14"/>
  <c r="E123" i="14"/>
  <c r="E116" i="14"/>
  <c r="F100" i="15"/>
  <c r="E41" i="12"/>
  <c r="F41" i="12" s="1"/>
  <c r="E49" i="15"/>
  <c r="F49" i="15" s="1"/>
  <c r="E31" i="14"/>
  <c r="E48" i="15"/>
  <c r="F48" i="15" s="1"/>
  <c r="E126" i="14"/>
  <c r="E24" i="15"/>
  <c r="E48" i="12"/>
  <c r="F48" i="12" s="1"/>
  <c r="G48" i="12" s="1"/>
  <c r="E107" i="14"/>
  <c r="E13" i="15"/>
  <c r="F104" i="15"/>
  <c r="E49" i="12"/>
  <c r="F49" i="12" s="1"/>
  <c r="G49" i="12" s="1"/>
  <c r="E127" i="14"/>
  <c r="E43" i="15"/>
  <c r="F43" i="15" s="1"/>
  <c r="E128" i="14"/>
  <c r="E17" i="14"/>
  <c r="E47" i="12"/>
  <c r="F47" i="12"/>
  <c r="E69" i="15"/>
  <c r="F69" i="15" s="1"/>
  <c r="E73" i="14"/>
  <c r="E104" i="14"/>
  <c r="E14" i="12"/>
  <c r="E81" i="14"/>
  <c r="E70" i="14"/>
  <c r="E79" i="14"/>
  <c r="E70" i="15"/>
  <c r="F70" i="15" s="1"/>
  <c r="E19" i="14"/>
  <c r="E93" i="14"/>
  <c r="E115" i="14"/>
  <c r="E99" i="15"/>
  <c r="E114" i="14"/>
  <c r="E83" i="15"/>
  <c r="E97" i="15"/>
  <c r="E31" i="12"/>
  <c r="E36" i="12"/>
  <c r="E50" i="12"/>
  <c r="F50" i="12" s="1"/>
  <c r="G50" i="12" s="1"/>
  <c r="E86" i="14"/>
  <c r="E26" i="15"/>
  <c r="E76" i="14"/>
  <c r="E45" i="15"/>
  <c r="F45" i="15" s="1"/>
  <c r="E111" i="14"/>
  <c r="E98" i="15"/>
  <c r="E29" i="14"/>
  <c r="E61" i="14"/>
  <c r="E133" i="14"/>
  <c r="E21" i="15"/>
  <c r="E44" i="15"/>
  <c r="F44" i="15" s="1"/>
  <c r="E92" i="14"/>
  <c r="E124" i="14"/>
  <c r="E11" i="15"/>
  <c r="E20" i="15"/>
  <c r="E51" i="12"/>
  <c r="F51" i="12" s="1"/>
  <c r="G51" i="12" s="1"/>
  <c r="E18" i="14"/>
  <c r="E14" i="14"/>
  <c r="E65" i="15"/>
  <c r="F65" i="15" s="1"/>
  <c r="E46" i="15"/>
  <c r="F46" i="15" s="1"/>
  <c r="E71" i="14"/>
  <c r="E55" i="15"/>
  <c r="F55" i="15" s="1"/>
  <c r="E80" i="14"/>
  <c r="E64" i="15"/>
  <c r="F64" i="15" s="1"/>
  <c r="E102" i="14"/>
  <c r="E134" i="14"/>
  <c r="E36" i="15"/>
  <c r="E93" i="15"/>
  <c r="E10" i="12"/>
  <c r="E15" i="12"/>
  <c r="E26" i="12"/>
  <c r="E30" i="14"/>
  <c r="E75" i="15"/>
  <c r="E108" i="14"/>
  <c r="E10" i="15"/>
  <c r="F10" i="15" s="1"/>
  <c r="E24" i="12"/>
  <c r="E38" i="12"/>
  <c r="F38" i="12" s="1"/>
  <c r="E105" i="14"/>
  <c r="E89" i="14"/>
  <c r="E81" i="15"/>
  <c r="E55" i="14"/>
  <c r="E19" i="15"/>
  <c r="E96" i="15"/>
  <c r="E40" i="12"/>
  <c r="F40" i="12" s="1"/>
  <c r="E95" i="14"/>
  <c r="E120" i="14"/>
  <c r="E66" i="15"/>
  <c r="F66" i="15" s="1"/>
  <c r="E53" i="15"/>
  <c r="F53" i="15" s="1"/>
  <c r="E96" i="14"/>
  <c r="E74" i="15"/>
  <c r="E41" i="14"/>
  <c r="E73" i="15"/>
  <c r="E10" i="14"/>
  <c r="E75" i="14"/>
  <c r="E63" i="15"/>
  <c r="F63" i="15" s="1"/>
  <c r="E72" i="15"/>
  <c r="F72" i="15" s="1"/>
  <c r="E9" i="15"/>
  <c r="F9" i="15" s="1"/>
  <c r="E25" i="12"/>
  <c r="E113" i="14"/>
  <c r="E76" i="15"/>
  <c r="E102" i="15"/>
  <c r="F102" i="15" s="1"/>
  <c r="E86" i="15"/>
  <c r="F86" i="15" s="1"/>
  <c r="E35" i="12"/>
  <c r="E80" i="15"/>
  <c r="E97" i="14"/>
  <c r="E119" i="14"/>
  <c r="E63" i="14"/>
  <c r="E27" i="15"/>
  <c r="E94" i="14"/>
  <c r="E15" i="15"/>
  <c r="E8" i="12"/>
  <c r="E72" i="14"/>
  <c r="E79" i="15"/>
  <c r="E22" i="15"/>
  <c r="E25" i="14"/>
  <c r="E12" i="15"/>
  <c r="E9" i="12"/>
  <c r="E112" i="14"/>
  <c r="E14" i="15"/>
  <c r="E30" i="15"/>
  <c r="E23" i="15"/>
  <c r="E12" i="12"/>
  <c r="E85" i="14"/>
  <c r="E26" i="14"/>
  <c r="E50" i="15"/>
  <c r="F50" i="15" s="1"/>
  <c r="E59" i="15"/>
  <c r="F59" i="15" s="1"/>
  <c r="E21" i="12"/>
  <c r="E60" i="14"/>
  <c r="E89" i="15"/>
  <c r="E39" i="15"/>
  <c r="E41" i="15"/>
  <c r="F41" i="15" s="1"/>
  <c r="E103" i="14"/>
  <c r="E95" i="15"/>
  <c r="E27" i="14"/>
  <c r="E59" i="14"/>
  <c r="E125" i="14"/>
  <c r="E18" i="15"/>
  <c r="E25" i="15"/>
  <c r="E90" i="14"/>
  <c r="E122" i="14"/>
  <c r="E78" i="15"/>
  <c r="E16" i="15"/>
  <c r="E44" i="12"/>
  <c r="F44" i="12"/>
  <c r="E45" i="12"/>
  <c r="F45" i="12"/>
  <c r="E9" i="14"/>
  <c r="E24" i="14"/>
  <c r="E61" i="15"/>
  <c r="F61" i="15" s="1"/>
  <c r="E42" i="15"/>
  <c r="F42" i="15" s="1"/>
  <c r="E51" i="15"/>
  <c r="F51" i="15" s="1"/>
  <c r="E38" i="15"/>
  <c r="E60" i="15"/>
  <c r="F60" i="15" s="1"/>
  <c r="E100" i="14"/>
  <c r="E132" i="14"/>
  <c r="E32" i="15"/>
  <c r="E37" i="15"/>
  <c r="E11" i="12"/>
  <c r="E22" i="12"/>
  <c r="E28" i="14"/>
  <c r="E50" i="14"/>
  <c r="E64" i="14"/>
  <c r="E54" i="14"/>
  <c r="E17" i="15"/>
  <c r="E62" i="15"/>
  <c r="F62" i="15" s="1"/>
  <c r="E15" i="14"/>
  <c r="E47" i="14"/>
  <c r="E82" i="14"/>
  <c r="E71" i="15"/>
  <c r="F71" i="15" s="1"/>
  <c r="E99" i="14"/>
  <c r="E82" i="15"/>
  <c r="E110" i="14"/>
  <c r="E94" i="15"/>
  <c r="E23" i="12"/>
  <c r="E28" i="12"/>
  <c r="E33" i="12"/>
  <c r="F10" i="12" l="1"/>
  <c r="F20" i="12"/>
  <c r="F14" i="12"/>
  <c r="F30" i="12"/>
  <c r="F32" i="12"/>
  <c r="F8" i="12"/>
  <c r="F24" i="12"/>
  <c r="F35" i="12"/>
  <c r="F12" i="12"/>
  <c r="F77" i="15"/>
  <c r="F28" i="12"/>
  <c r="F22" i="12"/>
  <c r="F16" i="12"/>
  <c r="F93" i="15"/>
  <c r="F26" i="12"/>
</calcChain>
</file>

<file path=xl/sharedStrings.xml><?xml version="1.0" encoding="utf-8"?>
<sst xmlns="http://schemas.openxmlformats.org/spreadsheetml/2006/main" count="1560" uniqueCount="768">
  <si>
    <t>fe</t>
  </si>
  <si>
    <t>0f</t>
  </si>
  <si>
    <t>bc</t>
  </si>
  <si>
    <t>ff</t>
  </si>
  <si>
    <t>ArrayID</t>
  </si>
  <si>
    <t>Decimal</t>
  </si>
  <si>
    <t>Hex2Dec</t>
  </si>
  <si>
    <t>SGN(A.0+B.1)*0.01 = ((A*256)+B)*0.01</t>
  </si>
  <si>
    <t>Description</t>
  </si>
  <si>
    <t>Internal Setpoint B</t>
  </si>
  <si>
    <t>CH Setpoint B</t>
  </si>
  <si>
    <t>DHW Setpoint B</t>
  </si>
  <si>
    <t>Room Temp B</t>
  </si>
  <si>
    <t>Boiler Control Temp B</t>
  </si>
  <si>
    <t>Fan Speed setpoint B</t>
  </si>
  <si>
    <t>A.0+B.1 = (A*256)+B</t>
  </si>
  <si>
    <t>Fan Speed B</t>
  </si>
  <si>
    <t>Ionisation Current</t>
  </si>
  <si>
    <t xml:space="preserve">A </t>
  </si>
  <si>
    <t>A</t>
  </si>
  <si>
    <t>State</t>
  </si>
  <si>
    <t>Sub-State</t>
  </si>
  <si>
    <t>Lockout E</t>
  </si>
  <si>
    <t>Blocking b</t>
  </si>
  <si>
    <t>0c</t>
  </si>
  <si>
    <t>0a</t>
  </si>
  <si>
    <t>3c</t>
  </si>
  <si>
    <t>e4</t>
  </si>
  <si>
    <t>End Transmission</t>
  </si>
  <si>
    <t>FE</t>
  </si>
  <si>
    <t>1E</t>
  </si>
  <si>
    <t>7D</t>
  </si>
  <si>
    <t>1F</t>
  </si>
  <si>
    <t>C2</t>
  </si>
  <si>
    <t>ED</t>
  </si>
  <si>
    <t>Total Burner Starts CH+DHW A</t>
  </si>
  <si>
    <t>Failed burner starts A</t>
  </si>
  <si>
    <t>Number of flame loss A</t>
  </si>
  <si>
    <t>Burner Starts DHW A</t>
  </si>
  <si>
    <t>Number of 3-Way valve cycles</t>
  </si>
  <si>
    <t>Hours run pump CH+DHW</t>
  </si>
  <si>
    <t>Hours run CH+DHW</t>
  </si>
  <si>
    <t>Hours run DHW</t>
  </si>
  <si>
    <t>Power Supply available hours</t>
  </si>
  <si>
    <t>Pump starts CH+DHW</t>
  </si>
  <si>
    <t>Hours run 3-way valve DHW</t>
  </si>
  <si>
    <t>Switch on/off CH/DHW function</t>
  </si>
  <si>
    <t>Comfort DHW</t>
  </si>
  <si>
    <t>Anticipation current on/off thermostat</t>
  </si>
  <si>
    <t>Amount of information on display</t>
  </si>
  <si>
    <t>Pump Post Run time</t>
  </si>
  <si>
    <t>Display brightness when backlight active</t>
  </si>
  <si>
    <t>Max fanspeed during CH mode</t>
  </si>
  <si>
    <t>Max fanspeed during DHW mode</t>
  </si>
  <si>
    <t>Max fanspeed during CH+DHW mode</t>
  </si>
  <si>
    <t>Offset on partload fanspeed</t>
  </si>
  <si>
    <t>Fan speed at boiler start</t>
  </si>
  <si>
    <t>Minimum waterpressure for notification</t>
  </si>
  <si>
    <t>Maximum flow temperature for heating system</t>
  </si>
  <si>
    <t>Footpoint heating curve outside temperature</t>
  </si>
  <si>
    <t>Pump CH Min</t>
  </si>
  <si>
    <t>Pump CH Max</t>
  </si>
  <si>
    <t>Legionella Protection</t>
  </si>
  <si>
    <t>Setpoint raise at warming up calorifier</t>
  </si>
  <si>
    <t>3-Way valve standby: CH or DHW</t>
  </si>
  <si>
    <t>Boiler type</t>
  </si>
  <si>
    <t>Function of blocking input</t>
  </si>
  <si>
    <t>Function of release input</t>
  </si>
  <si>
    <t>Wait time for valid release signal, 0=no check</t>
  </si>
  <si>
    <t>Wait time for fluegas valve</t>
  </si>
  <si>
    <t>Position from alarm/operation signal relay</t>
  </si>
  <si>
    <t>Min gas pressure detection</t>
  </si>
  <si>
    <t>HRU connected</t>
  </si>
  <si>
    <t>Mains L-N phase detection activated</t>
  </si>
  <si>
    <t>Service Notification for boiler dependant maint.</t>
  </si>
  <si>
    <t>Service Hours for boiler connected to mains supply</t>
  </si>
  <si>
    <t>Service Hours for boiler burner</t>
  </si>
  <si>
    <t>XML</t>
  </si>
  <si>
    <t>Room Temp setpoint Opentherm B</t>
  </si>
  <si>
    <t>Available Power (Output)</t>
  </si>
  <si>
    <t>Pump Percentage (Speed)</t>
  </si>
  <si>
    <t>Desired Max Power (Required Output)</t>
  </si>
  <si>
    <t>Actual Power from boiler</t>
  </si>
  <si>
    <t>BIT0=Mod.Controller Connected, BIT1=Heat demand from Mod.Controller, BIT2=Heat demand from on/off controller, BIT3=Frost Protection, BIT4=DHW Eco, BIT5=DHW Blocking, BIT6=Anti Legionella, BIT7=DHW Heat Demand</t>
  </si>
  <si>
    <t>Various BIT Settings (Demand Source)</t>
  </si>
  <si>
    <t>Various BIT Settings (Input)</t>
  </si>
  <si>
    <t>BIT0=Shudown Input, BIT1=Release Input, BIT2=Ionisation, BIT3=Flow Switch detecting DHW, BIT5=Min Gas Pressure, BIT6=CH Enable, BIT7=DHW Enable</t>
  </si>
  <si>
    <t>Various BIT Settings (Valve)</t>
  </si>
  <si>
    <t>BIT0=Gas Valve, BIT2=Ignition, BIT3=3-Way valve position, BIT4=Ext.3-Way Valve, BIT6=Ext. Gas Valve</t>
  </si>
  <si>
    <t>Various BIT Settings (Pump)</t>
  </si>
  <si>
    <t>BIT0=Pump, BIT1=Calorifier Pump, BIT2=Ext.CH Pump, BIT4=Status Report, BIT7=Opentherm SmartPower</t>
  </si>
  <si>
    <t>CRC</t>
  </si>
  <si>
    <t>Start Transmission</t>
  </si>
  <si>
    <t>Resp1-1C</t>
  </si>
  <si>
    <t>Resp2-1D</t>
  </si>
  <si>
    <t>Resp3-1E</t>
  </si>
  <si>
    <t>Resp4-1F</t>
  </si>
  <si>
    <t>END</t>
  </si>
  <si>
    <t>START</t>
  </si>
  <si>
    <t>HEADER</t>
  </si>
  <si>
    <t>Resp1-14</t>
  </si>
  <si>
    <t>Resp2-15</t>
  </si>
  <si>
    <t>Resp3-16</t>
  </si>
  <si>
    <t>Resp4-17</t>
  </si>
  <si>
    <t>Resp5-18</t>
  </si>
  <si>
    <t>Resp6-19</t>
  </si>
  <si>
    <t>Resp7-1A</t>
  </si>
  <si>
    <t>Resp8-1B</t>
  </si>
  <si>
    <t>2a</t>
  </si>
  <si>
    <t>4b</t>
  </si>
  <si>
    <t>5a</t>
  </si>
  <si>
    <t>f1</t>
  </si>
  <si>
    <t>f6</t>
  </si>
  <si>
    <t>3e</t>
  </si>
  <si>
    <t>af</t>
  </si>
  <si>
    <t>1e</t>
  </si>
  <si>
    <t>c1</t>
  </si>
  <si>
    <t>1b</t>
  </si>
  <si>
    <t>1a</t>
  </si>
  <si>
    <t>7a</t>
  </si>
  <si>
    <t>cd</t>
  </si>
  <si>
    <t>7f</t>
  </si>
  <si>
    <t>b3</t>
  </si>
  <si>
    <t>c8</t>
  </si>
  <si>
    <t>bb</t>
  </si>
  <si>
    <t>Footpoint heating curve flow temperature</t>
  </si>
  <si>
    <t>Clima point heating curve outside temperature</t>
  </si>
  <si>
    <t>Minimum outside temperature for frost protection</t>
  </si>
  <si>
    <t>Switch on hystereses calorifier sensor</t>
  </si>
  <si>
    <t>Tau factor for average flow temperature calculation</t>
  </si>
  <si>
    <t>DHW-in gradient for restart stabilisation time</t>
  </si>
  <si>
    <t>dT pump offset</t>
  </si>
  <si>
    <t>Offset control temp</t>
  </si>
  <si>
    <t>DHW Flow at minimum output power</t>
  </si>
  <si>
    <t>Number of de-airation cycles on startup</t>
  </si>
  <si>
    <t>Maximum gradient for decreasing modulation</t>
  </si>
  <si>
    <t>Maximum gradient for forced minimal load</t>
  </si>
  <si>
    <t>Maximum gradient for blocking</t>
  </si>
  <si>
    <t>Maximum temperature difference between flow &amp; return</t>
  </si>
  <si>
    <t>Modulate back when dT &gt; this par</t>
  </si>
  <si>
    <t>Pump control range dT for CH</t>
  </si>
  <si>
    <t>Pump control CH on start heat demand</t>
  </si>
  <si>
    <t>%</t>
  </si>
  <si>
    <t>Start hysteresis for CH</t>
  </si>
  <si>
    <t>Stabilisation time after burner start CH</t>
  </si>
  <si>
    <t>Minimum burner anti-cycle time</t>
  </si>
  <si>
    <t>Maximum burner anti-cycle time</t>
  </si>
  <si>
    <t>Absolute maximum fan speed CH</t>
  </si>
  <si>
    <t>Absolute maximum fan speed DHW</t>
  </si>
  <si>
    <t>Pump control, control range dT for DHW</t>
  </si>
  <si>
    <t>Pump control, DHW minimum speed</t>
  </si>
  <si>
    <t>Pump control, DHW maximum speed</t>
  </si>
  <si>
    <t>seconds</t>
  </si>
  <si>
    <t>Pump control, DHW on start DHW demand</t>
  </si>
  <si>
    <t>Warm up interval for DHW after CH</t>
  </si>
  <si>
    <t>Time between warming up starts boiler</t>
  </si>
  <si>
    <t>Hysterese when warming up for DHW comfort</t>
  </si>
  <si>
    <t>Offset when warming up for DHW comfort</t>
  </si>
  <si>
    <t>DHW start raise depending on DHW flow</t>
  </si>
  <si>
    <t>Switch on hystereses DHW operation</t>
  </si>
  <si>
    <t>Offset DHW</t>
  </si>
  <si>
    <t>T correction DHW for Tset, ww - Tret, plate heat exchanger</t>
  </si>
  <si>
    <t>%Tf/Tr for DHW control temp at pumpspeed 20%</t>
  </si>
  <si>
    <t>%Tf/Tr for DHW control temp at pumpspeed 100%</t>
  </si>
  <si>
    <t>Waiting time pump for preheat plate heat exchanger</t>
  </si>
  <si>
    <t>Postpump time DHW</t>
  </si>
  <si>
    <t>Correction factor DHW pulses to l/min</t>
  </si>
  <si>
    <t>Min DHW flow for DHW detection</t>
  </si>
  <si>
    <t>Type of sensor for DHW detection</t>
  </si>
  <si>
    <t>Factor for dynamic flow detection</t>
  </si>
  <si>
    <t>DHW stabilisation time for pump modulation</t>
  </si>
  <si>
    <t>DHW gradient for stabilisation time pump</t>
  </si>
  <si>
    <t>P-Factor for booster on start DHW</t>
  </si>
  <si>
    <t>P-Factor for feedforward on flow DHW</t>
  </si>
  <si>
    <t>P-Factor for booster on flow changes DHW</t>
  </si>
  <si>
    <t>Switch off offset calorifier sensor</t>
  </si>
  <si>
    <t>Range in which the DHW booster is disabled</t>
  </si>
  <si>
    <t>Switch on delay DHW pump in comparison with boiler pump</t>
  </si>
  <si>
    <t>Post pump time DHW</t>
  </si>
  <si>
    <t>Pre-purge time for burner start</t>
  </si>
  <si>
    <t>Post-purge time for burner stop</t>
  </si>
  <si>
    <t>Maximum flow temperature for blocking</t>
  </si>
  <si>
    <t>Tacho pulses per revolution of the fan</t>
  </si>
  <si>
    <t>P-factor fan speed control</t>
  </si>
  <si>
    <t>I-factor fan speed control</t>
  </si>
  <si>
    <t>P-factor CH control</t>
  </si>
  <si>
    <t>I-factor CH control</t>
  </si>
  <si>
    <t>P-factor for CH control when T1&gt;setpoint</t>
  </si>
  <si>
    <t>I-factor for CH control when T1&gt;setpoint</t>
  </si>
  <si>
    <t>P-factor DHW control</t>
  </si>
  <si>
    <t>I-factor DHW control</t>
  </si>
  <si>
    <t>I-factor for pump control on DHW</t>
  </si>
  <si>
    <t>I-factor for pump control on CH</t>
  </si>
  <si>
    <t>RPM at theoreteical 0KW</t>
  </si>
  <si>
    <t>Power output (KW) at theoretical 10,000RPM</t>
  </si>
  <si>
    <t>PWM value red for normal display backlight</t>
  </si>
  <si>
    <t>PWM value blue for normal display backlight</t>
  </si>
  <si>
    <t>PWM value green for normal display backlight</t>
  </si>
  <si>
    <t>Max flow temperature during CH mode</t>
  </si>
  <si>
    <t>Desired DHW temperature</t>
  </si>
  <si>
    <t>0:CH Off DHW Off; 1:CH On DHW On; 2:CH On DHW Off; 3:CH Off DHW On</t>
  </si>
  <si>
    <t>0:No; 1:Yes; 2:Controller</t>
  </si>
  <si>
    <t>0:No; 1:Yes</t>
  </si>
  <si>
    <t>0:Simple; 1:Extended; 2:Automatic; 3:Automatic+Key Lock</t>
  </si>
  <si>
    <t>0:Low; 1:Bright</t>
  </si>
  <si>
    <t>RPM</t>
  </si>
  <si>
    <t>0:Combi ; 1:Solo(+boiler); 2:Comfort Column</t>
  </si>
  <si>
    <t>0:CH enable; 1:Blocking without frost protection; 2:Blocking with frost protection; 3:Locking with frost protection</t>
  </si>
  <si>
    <t>0:DHW enable; 1:Burner release</t>
  </si>
  <si>
    <t>0:Operation Signal; 1:Failure signal</t>
  </si>
  <si>
    <t>0:Off;  1:ABC;  2:Custom</t>
  </si>
  <si>
    <t>A x 0.1 litres/minute</t>
  </si>
  <si>
    <t>A x 100 RPM</t>
  </si>
  <si>
    <t>A x 10%</t>
  </si>
  <si>
    <t>minutes</t>
  </si>
  <si>
    <t>per 10 seconds</t>
  </si>
  <si>
    <t>per second</t>
  </si>
  <si>
    <t>0x02 0xFE 0x00 0x05 0x08 0x10 0x14 0x99 0x04 0x03</t>
  </si>
  <si>
    <t>0x02 0xFE 0x00 0x05 0x08 0x10 0x15 0x58 0xC4 0x03</t>
  </si>
  <si>
    <t>0x02 0xFE 0x00 0x05 0x08 0x10 0x16 0x18 0xC5 0x03</t>
  </si>
  <si>
    <t>0x02 0xFE 0x00 0x05 0x08 0x10 0x17 0xD9 0x05 0x03</t>
  </si>
  <si>
    <t>0x02 0xFE 0x00 0x05 0x08 0x10 0x18 0x99 0x01 0x03</t>
  </si>
  <si>
    <t>0x02 0xFE 0x00 0x05 0x08 0x10 0x19 0x58 0xC1 0x03</t>
  </si>
  <si>
    <t>0x02 0xFE 0x00 0x05 0x08 0x10 0x1A 0x18 0xC0 0x03</t>
  </si>
  <si>
    <t>0x02 0xFE 0x00 0x05 0x08 0x10 0x1B 0xD9 0x00 0x03</t>
  </si>
  <si>
    <t>Send:</t>
  </si>
  <si>
    <t>Response</t>
  </si>
  <si>
    <t>0200fe06181014413c010200020501ffffffffffffffff299103</t>
  </si>
  <si>
    <t>0200fe061810152a44114b28085aff1414f10206f600143e6603</t>
  </si>
  <si>
    <t>0200fe06181016040000010100000100000001af1e23ffc10c03</t>
  </si>
  <si>
    <t>0200fe06181017ffffffffffffffffffffc8020023132211bb03</t>
  </si>
  <si>
    <t>0200fe061810180128465a3219051e0a1e030944442814bc4303</t>
  </si>
  <si>
    <t>0200fe061810195039075405000f02050632190001b309523403</t>
  </si>
  <si>
    <t>0200fe0618101a0078640a061e284b00fe0a000a640228227f03</t>
  </si>
  <si>
    <t>0200fe0618101b1a010a05021428141e7a0a00ff000c1ae4cd03</t>
  </si>
  <si>
    <t>Ref HEX</t>
  </si>
  <si>
    <t>&lt;- Enter Cell reference here to select required HEX string below</t>
  </si>
  <si>
    <t>Flow Temp</t>
  </si>
  <si>
    <t>Return Temp</t>
  </si>
  <si>
    <t>DHW-in Temperature</t>
  </si>
  <si>
    <t>Outside Temp</t>
  </si>
  <si>
    <t>Calorifier Temperature</t>
  </si>
  <si>
    <t>HEX</t>
  </si>
  <si>
    <t>(A.1+B.0)*2</t>
  </si>
  <si>
    <t>(A.1+B.0)*8</t>
  </si>
  <si>
    <t>(A.1+B.0)</t>
  </si>
  <si>
    <t>--- NOT IN USE ---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</si>
  <si>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0xFE 0x00 0x05 0x08 0x10 0x14 0x99 0x04 0x03, Str2 = 0x02 0xFE 0x00 0x05 0x08 0x10 0x15 0x58 0xC4 0x03
Str3 = 0x02 0xFE 0x00 0x05 0x08 0x10 0x16 0x18 0xC5 0x03, Str4 = 0x02 0xFE 0x00 0x05 0x08 0x10 0x17 0xD9 0x05 0x03
Str5 = 0x02 0xFE 0x00 0x05 0x08 0x10 0x18 0x99 0x01 0x03, Str6 = 0x02 0xFE 0x00 0x05 0x08 0x10 0x19 0x58 0xC1 0x03
Str7 = 0x02 0xFE 0x00 0x05 0x08 0x10 0x1A 0x18 0xC0 0x03, Str8 = 0x02 0xFE 0x00 0x05 0x08 0x10 0x1B 0xD9 0x00 0x03
</t>
    </r>
  </si>
  <si>
    <t>STX</t>
  </si>
  <si>
    <t>°C</t>
  </si>
  <si>
    <t>SGN(A) °C - [Signed 8bit]</t>
  </si>
  <si>
    <t>0.01 °C/second</t>
  </si>
  <si>
    <t>A x 0.1 bar</t>
  </si>
  <si>
    <t>/10 seconds</t>
  </si>
  <si>
    <t>Notes</t>
  </si>
  <si>
    <t>A x 100 hours (17500h = ~729 days = ~2 years)</t>
  </si>
  <si>
    <t>A x 100 hours 3000h = ~125 days but not based on 24hours/day)</t>
  </si>
  <si>
    <t>SGN(A) /10 °C [Signed 8bit]</t>
  </si>
  <si>
    <t>0:DHW flow sensor; 1:DHW flow switch</t>
  </si>
  <si>
    <t>0: Always On; 1:Always Off; 2:Controller</t>
  </si>
  <si>
    <t>0:CH, 1:DHW</t>
  </si>
  <si>
    <t>Think this will allow change to display colour based on RGB colours (e.g. 0000FF=Blue, FF0000=Red, FF00FF=Magenta, 800000=Maroon, 800080=Purple, etc.</t>
  </si>
  <si>
    <t>0:Standby</t>
  </si>
  <si>
    <t>1:Boiler start</t>
  </si>
  <si>
    <t>2:Burner start</t>
  </si>
  <si>
    <t>3:Burning CH</t>
  </si>
  <si>
    <t>4:Burning DHW</t>
  </si>
  <si>
    <t>5:Burner stop</t>
  </si>
  <si>
    <t>6:Boiler stop</t>
  </si>
  <si>
    <t>7:-</t>
  </si>
  <si>
    <t>8:Controlled stop</t>
  </si>
  <si>
    <t>9:Blocking mode</t>
  </si>
  <si>
    <t>10:Locking mode</t>
  </si>
  <si>
    <t>11:Chimney mode L</t>
  </si>
  <si>
    <t>12:Chimney mode h</t>
  </si>
  <si>
    <t>13:Chimney mode H</t>
  </si>
  <si>
    <t>14:-</t>
  </si>
  <si>
    <t>15:Manual-heatdemand</t>
  </si>
  <si>
    <t>16:Boiler-frost-protection</t>
  </si>
  <si>
    <t>17:De-airation</t>
  </si>
  <si>
    <t>Unknown State</t>
  </si>
  <si>
    <t>State - Lookup</t>
  </si>
  <si>
    <t>Sub-Status</t>
  </si>
  <si>
    <t>1:Anti-cycling</t>
  </si>
  <si>
    <t>2:Open hydraulic valve</t>
  </si>
  <si>
    <t>3:Pump start</t>
  </si>
  <si>
    <t>4:Wait for burner start</t>
  </si>
  <si>
    <t>10:Open external gas valve</t>
  </si>
  <si>
    <t>11:Fan to fluegasvalve speed</t>
  </si>
  <si>
    <t>12:Open fluegasvalve</t>
  </si>
  <si>
    <t>13:Pre-purge</t>
  </si>
  <si>
    <t>14:Wait for release</t>
  </si>
  <si>
    <t>15:Burner start</t>
  </si>
  <si>
    <t>16:VPS test</t>
  </si>
  <si>
    <t>17:Pre-ignition</t>
  </si>
  <si>
    <t>18:Ignition</t>
  </si>
  <si>
    <t>19:Flame check</t>
  </si>
  <si>
    <t>20:Interpurge</t>
  </si>
  <si>
    <t>30:Normal internal setpoint</t>
  </si>
  <si>
    <t>31:Limited internal setpoint</t>
  </si>
  <si>
    <t>32:Normal power control</t>
  </si>
  <si>
    <t>33:Gradient control level 1</t>
  </si>
  <si>
    <t>34:Gradient control level 2</t>
  </si>
  <si>
    <t>35:Gradient control level 3</t>
  </si>
  <si>
    <t>36:Flame protection</t>
  </si>
  <si>
    <t>37:Stabilization time</t>
  </si>
  <si>
    <t>38:Cold start</t>
  </si>
  <si>
    <t>39:Limited power Tfg</t>
  </si>
  <si>
    <t>40:Burner stop</t>
  </si>
  <si>
    <t>41:Post purge</t>
  </si>
  <si>
    <t>42:Fan to fluegasvalve speed</t>
  </si>
  <si>
    <t>43:Close fluegasvalve</t>
  </si>
  <si>
    <t>44:Stop fan</t>
  </si>
  <si>
    <t>45:Close external gas valve</t>
  </si>
  <si>
    <t>60:Pump post running</t>
  </si>
  <si>
    <t>61:Pump stop</t>
  </si>
  <si>
    <t>62:Close hydraulic valve</t>
  </si>
  <si>
    <t>63:Start anti-cycle timer</t>
  </si>
  <si>
    <t>Unknown Sub-State</t>
  </si>
  <si>
    <t>255:Reset wait time</t>
  </si>
  <si>
    <t>PSU not connected (Locking 0)</t>
  </si>
  <si>
    <t>SU parameter fault (Locking 1)</t>
  </si>
  <si>
    <t>02:T Flow closed</t>
  </si>
  <si>
    <t>03:T Flow open</t>
  </si>
  <si>
    <t>04:T Flow &lt; min.</t>
  </si>
  <si>
    <t>05:T Flow &gt; max.</t>
  </si>
  <si>
    <t>T Return closed (Locking 6)</t>
  </si>
  <si>
    <t>T Return open (Locking 7)</t>
  </si>
  <si>
    <t>T Return &lt; min. (Locking 8)</t>
  </si>
  <si>
    <t>T Return &gt; max. (Locking 9)</t>
  </si>
  <si>
    <t>10:dT(Flow,Return) &gt; max.</t>
  </si>
  <si>
    <t>11:dT(Return,Flow) &gt; max.</t>
  </si>
  <si>
    <t>STB activated (Locking 12)</t>
  </si>
  <si>
    <t>5x Unsuccessful start (Locking 14)</t>
  </si>
  <si>
    <t>False flame (Locking 16)</t>
  </si>
  <si>
    <t>SU Gasvalve driver error (Locking 17)</t>
  </si>
  <si>
    <t>Fan out of control range (Locking 34)</t>
  </si>
  <si>
    <t>Return over Flow temp. (Locking 35)</t>
  </si>
  <si>
    <t>5x Flame loss (Locking 36)</t>
  </si>
  <si>
    <t>SU communication (Locking 37)</t>
  </si>
  <si>
    <t>SCU-S communication (Locking 38)</t>
  </si>
  <si>
    <t>BL input as lockout (Locking 39)</t>
  </si>
  <si>
    <t>- (Locking 40)</t>
  </si>
  <si>
    <t>999</t>
  </si>
  <si>
    <t>Unknown locking code</t>
  </si>
  <si>
    <t>No locking</t>
  </si>
  <si>
    <t>Blocking - Lookup</t>
  </si>
  <si>
    <t>PCU parameter fault (Blocking 0)</t>
  </si>
  <si>
    <t>T Flow &gt; max.(Blocking 1)</t>
  </si>
  <si>
    <t>dT/s Flow &gt; max. (Blocking 2)</t>
  </si>
  <si>
    <t>dT(Flow,Return) &gt; max.(Blocking 7)</t>
  </si>
  <si>
    <t>No release signal(Blocking 8)</t>
  </si>
  <si>
    <t>L-N swept(Blocking 9)</t>
  </si>
  <si>
    <t>Blocking signal ex frost(Blocking 10)</t>
  </si>
  <si>
    <t>Blocking signal inc frost(Blocking 11)</t>
  </si>
  <si>
    <t>SCU communication(Blocking 13)</t>
  </si>
  <si>
    <t>Min. water pressure(Blocking 14)</t>
  </si>
  <si>
    <t>Min. gas pressure(Blocking 15)</t>
  </si>
  <si>
    <t>Ident. SU mismatch(Blocking 16)</t>
  </si>
  <si>
    <t>Ident. dF/dU table error(Blocking 17)</t>
  </si>
  <si>
    <t>Ident. PSU mismatch(Blocking 18)</t>
  </si>
  <si>
    <t>Ident. dF/dU needed(Blocking 19)</t>
  </si>
  <si>
    <t>Identification running(Blocking 20)</t>
  </si>
  <si>
    <t>SU communications lost(Blocking 21)</t>
  </si>
  <si>
    <t>Flame lost(Blocking 22)</t>
  </si>
  <si>
    <t>Internal SU error(Blocking 25)</t>
  </si>
  <si>
    <t>Calorifier sensor error(Blocking 26)</t>
  </si>
  <si>
    <t>DHW in sensor error(Blocking 27)</t>
  </si>
  <si>
    <t>Unknown blocking code</t>
  </si>
  <si>
    <t>No blocking</t>
  </si>
  <si>
    <t>Lockout - Lookup</t>
  </si>
  <si>
    <t>I2</t>
  </si>
  <si>
    <t>Last internal error</t>
  </si>
  <si>
    <t>Last locking code</t>
  </si>
  <si>
    <t>last blocking code</t>
  </si>
  <si>
    <t>Connected PSU type</t>
  </si>
  <si>
    <t>connected PCU type</t>
  </si>
  <si>
    <t>0200FE0648010B0A0D01FFFF191205040001FFFFFFFFFF0403FF01FFFFFFFFFFFFFFFFFFFFFFFF3134333131313032393932323020202043616C656E74612020202020202020200319120525A30104160EE614424D08920115230109780304020E2C1437502855</t>
  </si>
  <si>
    <t>dF-Code (decimal)</t>
  </si>
  <si>
    <t>dU-Code (decimal)</t>
  </si>
  <si>
    <t>Software Version (hex/10 = 1.9)</t>
  </si>
  <si>
    <t>Parameter Version (hex/10 = 1.2)</t>
  </si>
  <si>
    <t>Parameter Type (hex)</t>
  </si>
  <si>
    <t>PCU - Device Type (hex)</t>
  </si>
  <si>
    <t>PCU - Software Version (hex/10 = 1.9)</t>
  </si>
  <si>
    <t>PCU - Parameter Version (hex/10 = 1.2)</t>
  </si>
  <si>
    <t>PCU - Parameter Type (hex)</t>
  </si>
  <si>
    <t>PCU - Connected SU Type</t>
  </si>
  <si>
    <t>PCU - Connected PSU Type</t>
  </si>
  <si>
    <t>PCU - Last locking code (decimal)</t>
  </si>
  <si>
    <t>PCU - Last blocking code (decimal)</t>
  </si>
  <si>
    <t>PCU - Operating voltage (decimal)</t>
  </si>
  <si>
    <t>Operating Hours ( =((E77*256)+E78)*2)</t>
  </si>
  <si>
    <t>Serial = 1442M0892</t>
  </si>
  <si>
    <t>Boiler Name = Calenta (concat ASCII)</t>
  </si>
  <si>
    <t>Boiler Serial 1431110299220 (concat ASCII)</t>
  </si>
  <si>
    <t>SU no. 1 Serial Number (concat)</t>
  </si>
  <si>
    <t>SU no. 1 - Last internal error</t>
  </si>
  <si>
    <t>SU no. 1 - Connected PCU Type</t>
  </si>
  <si>
    <t>SU no. 1 - Connected PSU Type</t>
  </si>
  <si>
    <t>SU no. 1 - Last blocking code</t>
  </si>
  <si>
    <t>SU no. 1 - Last locking code</t>
  </si>
  <si>
    <t>Device Type (decimal)</t>
  </si>
  <si>
    <t>Software Version (hex/10 = 1.5)</t>
  </si>
  <si>
    <t>Parameter Version (hex/10 = 2.3)</t>
  </si>
  <si>
    <t>Parameter Type (decimal)</t>
  </si>
  <si>
    <t>Type</t>
  </si>
  <si>
    <t>Group</t>
  </si>
  <si>
    <t>Name</t>
  </si>
  <si>
    <t>Byte</t>
  </si>
  <si>
    <t>Number</t>
  </si>
  <si>
    <t>expression</t>
  </si>
  <si>
    <t>Format</t>
  </si>
  <si>
    <t>field</t>
  </si>
  <si>
    <t>Boiler name</t>
  </si>
  <si>
    <t>dF-code</t>
  </si>
  <si>
    <t>dU-code</t>
  </si>
  <si>
    <t>Serial number</t>
  </si>
  <si>
    <t>Software version</t>
  </si>
  <si>
    <t>Parameter version</t>
  </si>
  <si>
    <t>Parameter type</t>
  </si>
  <si>
    <t>select</t>
  </si>
  <si>
    <t>Next Service code</t>
  </si>
  <si>
    <t>Device type</t>
  </si>
  <si>
    <t>Operating hours</t>
  </si>
  <si>
    <t>(A.1 + B.0) x 2</t>
  </si>
  <si>
    <t>Connected SU type</t>
  </si>
  <si>
    <t>Last blocking code</t>
  </si>
  <si>
    <t>(A.1 + B.0) x 8</t>
  </si>
  <si>
    <t>Connected PCU type</t>
  </si>
  <si>
    <t>Operating Voltage</t>
  </si>
  <si>
    <t>j3</t>
  </si>
  <si>
    <t>** Note**</t>
  </si>
  <si>
    <t>Looks like only Str1 and Str2 are needed - others return NULL</t>
  </si>
  <si>
    <t xml:space="preserve"> name.nr="2533" description.nr="2533", BIT2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</si>
  <si>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0x02 0x52 0x05 0x06 0x02 0x00 0x53 0x03
</t>
    </r>
  </si>
  <si>
    <t>02</t>
  </si>
  <si>
    <t>41</t>
  </si>
  <si>
    <t>06</t>
  </si>
  <si>
    <t>16</t>
  </si>
  <si>
    <t>10</t>
  </si>
  <si>
    <t>21</t>
  </si>
  <si>
    <t>25</t>
  </si>
  <si>
    <t>19</t>
  </si>
  <si>
    <t>F9</t>
  </si>
  <si>
    <t>09</t>
  </si>
  <si>
    <t>2C</t>
  </si>
  <si>
    <t>95</t>
  </si>
  <si>
    <t>00</t>
  </si>
  <si>
    <t>B0</t>
  </si>
  <si>
    <t>01</t>
  </si>
  <si>
    <t>0F</t>
  </si>
  <si>
    <t>B7</t>
  </si>
  <si>
    <t>03</t>
  </si>
  <si>
    <t>20</t>
  </si>
  <si>
    <t>29</t>
  </si>
  <si>
    <t>45</t>
  </si>
  <si>
    <t>D0</t>
  </si>
  <si>
    <t>23</t>
  </si>
  <si>
    <t>EE</t>
  </si>
  <si>
    <t>98</t>
  </si>
  <si>
    <t>DC</t>
  </si>
  <si>
    <t>A6</t>
  </si>
  <si>
    <t>messge #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</si>
  <si>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0x52 0x05 0x06 0x10 0x02 0x43 0x03
Str2 = 0x02 0x52 0x05 0x06 0x10 0x01 0x40 0x03</t>
    </r>
  </si>
  <si>
    <t xml:space="preserve"> 0x02 0x52 0x05 0x06 0x10 0x03 0x42 0x03</t>
  </si>
  <si>
    <t xml:space="preserve"> 0x02 0x52 0x05 0x06 0x10 0x04 0x45 0x03</t>
  </si>
  <si>
    <t xml:space="preserve"> 0x02 0x52 0x05 0x06 0x10 0x05 0x44 0x03</t>
  </si>
  <si>
    <t xml:space="preserve"> 0x02 0x52 0x05 0x06 0x10 0x06 0x47 0x03</t>
  </si>
  <si>
    <t>0241061610034C3C01020001FFFFFFFFFFFFFFFFFFFF3003</t>
  </si>
  <si>
    <t>02410616100423350D190000FFFFFFFFFFFFFFFFFFFF4703</t>
  </si>
  <si>
    <t>02410616100503020528140505024646140F010F19067403</t>
  </si>
  <si>
    <t>0241061610060A55070B020514010A0F0FFF1B6363EF0703</t>
  </si>
  <si>
    <t>A x 100 RPM (max 2500?)</t>
  </si>
  <si>
    <t>j5</t>
  </si>
  <si>
    <t>0200FE06181014413C010200020501FFFFFFFFFFFFFFFF299103</t>
  </si>
  <si>
    <t>Keeping warm for DHW comfort</t>
  </si>
  <si>
    <t>Display auto off after 3 min.</t>
  </si>
  <si>
    <t>Pump speed for CH mode</t>
  </si>
  <si>
    <t>HRU connected to shut down input</t>
  </si>
  <si>
    <t>0:Low; 1:High</t>
  </si>
  <si>
    <t>min</t>
  </si>
  <si>
    <t>Hystereses DHW</t>
  </si>
  <si>
    <t>P factor for DHW in control band DHWset</t>
  </si>
  <si>
    <t>I factor for DHW in control band DHWset</t>
  </si>
  <si>
    <t>Temperature range for modulating on DHWset</t>
  </si>
  <si>
    <t>P factor DHW</t>
  </si>
  <si>
    <t>I factor DHW</t>
  </si>
  <si>
    <t>Control band DHW</t>
  </si>
  <si>
    <t>T corr. DHW for Tset, ww - Tret, plate heat exch.</t>
  </si>
  <si>
    <t>Turn on delay for DHW detection</t>
  </si>
  <si>
    <t>Waiting time pump for prehaet plate heat exchanger</t>
  </si>
  <si>
    <t>*10s</t>
  </si>
  <si>
    <t>/10 sec</t>
  </si>
  <si>
    <t>Start when T&lt;Tset+5-this param at CH</t>
  </si>
  <si>
    <t>Forced part load for CH and DHW-&gt;CH</t>
  </si>
  <si>
    <t>P factor CH control</t>
  </si>
  <si>
    <t>I factor CH control</t>
  </si>
  <si>
    <t>P factor for CH control when T1&gt;setpoint</t>
  </si>
  <si>
    <t>I factor for CH control when T1&gt;setpoint</t>
  </si>
  <si>
    <t>Postpump time CH</t>
  </si>
  <si>
    <t>Shut down when temp increase &gt; this param</t>
  </si>
  <si>
    <t>Max. flow temp during CH operation</t>
  </si>
  <si>
    <t>Absolute max fan speed CH</t>
  </si>
  <si>
    <t>Absolute max fan speed DHW</t>
  </si>
  <si>
    <t>Max. fan speed increase</t>
  </si>
  <si>
    <t>Max. fan speed decrease</t>
  </si>
  <si>
    <t>RPM/s</t>
  </si>
  <si>
    <t>uA*0.1</t>
  </si>
  <si>
    <t>0241063E0200440ED40B82F34603CA124240510A00809E0CA00F008014051405449E0C003C006400000003C5000103FFFF000100000000000000000000002D03</t>
  </si>
  <si>
    <t>0241063E0200410ED00B8BF34E03CA1242404F0A00809E0CA00F008014051405449E0C003C006400000003C5000103FFFF000100000000000000000000003303</t>
  </si>
  <si>
    <t>02410616010B07000025110500000000002016300595FB03</t>
  </si>
  <si>
    <t>0241061610100A08081A17020A0A060C020B0B0808065A03</t>
  </si>
  <si>
    <t>0241063E0200430ED20B92F35003C91242404F0A00809E0CA00F008014051505459E0C003C006400000003C5000103FFFF000100000000000000000000003703</t>
  </si>
  <si>
    <t>0241063E0200480ED00B93F34B03CA124240500A00809E0CA00F008014051505449E0C003C006400000003C5000103FFFF000100000000000000000000003903</t>
  </si>
  <si>
    <t>reads</t>
  </si>
  <si>
    <t>022065: 2021-03-27 20:16:34,7462245 +0,0288021</t>
  </si>
  <si>
    <t xml:space="preserve"> 02 41 06 16 01 0B 07 00 00 25 11 05 00 00 00 00</t>
  </si>
  <si>
    <t xml:space="preserve"> 00 20 16 30 05 95 FB 03</t>
  </si>
  <si>
    <t>.A.......%......</t>
  </si>
  <si>
    <t>. .0.•ű.</t>
  </si>
  <si>
    <t>022217: 2021-03-27 20:16:34,8472291 +0,0628601</t>
  </si>
  <si>
    <t xml:space="preserve"> 02 41 06 16 10 10 0A 08 08 1A 17 02 0A 0A 06 0C</t>
  </si>
  <si>
    <t xml:space="preserve"> 02 0B 0B 08 08 06 5A 03</t>
  </si>
  <si>
    <t>.A..............</t>
  </si>
  <si>
    <t>......Z.</t>
  </si>
  <si>
    <t>022443: 2021-03-27 20:16:38,6504890 +0,0388645</t>
  </si>
  <si>
    <t xml:space="preserve"> 02 41 06 3E 02 00 44 0E D4 0B 82 F3 46 03 CA 12</t>
  </si>
  <si>
    <t xml:space="preserve"> 42 40 51 0A 00 80 9E 0C A0 0F 00 80 14 05 14 05</t>
  </si>
  <si>
    <t xml:space="preserve"> 44 9E 0C 00 3C 00 64 00 00 00 03 C5 00 01 03 FF</t>
  </si>
  <si>
    <t xml:space="preserve"> FF 00 01 00 00 00 00 00 00 00 00 00 00 00 2D 03</t>
  </si>
  <si>
    <t>.A.&gt;..D.Ô.‚óF.Ę.</t>
  </si>
  <si>
    <t>B@Q..€ž. ..€....</t>
  </si>
  <si>
    <t>Dž..&lt;.d....Ĺ...˙</t>
  </si>
  <si>
    <t>˙.............-.</t>
  </si>
  <si>
    <t>022835: 2021-03-27 20:16:39,6495540 +0,0328688</t>
  </si>
  <si>
    <t xml:space="preserve"> 02 41 06 3E 02 00 41 0E D0 0B 8B F3 4E 03 CA 12</t>
  </si>
  <si>
    <t xml:space="preserve"> 42 40 4F 0A 00 80 9E 0C A0 0F 00 80 14 05 14 05</t>
  </si>
  <si>
    <t xml:space="preserve"> FF 00 01 00 00 00 00 00 00 00 00 00 00 00 33 03</t>
  </si>
  <si>
    <t>.A.&gt;..A.Đ.‹óN.Ę.</t>
  </si>
  <si>
    <t>B@O..€ž. ..€....</t>
  </si>
  <si>
    <t>˙.............3.</t>
  </si>
  <si>
    <t>023227: 2021-03-27 20:16:40,6496263 +0,0448423</t>
  </si>
  <si>
    <t xml:space="preserve"> 02 41 06 3E 02 00 43 0E D2 0B 92 F3 50 03 C9 12</t>
  </si>
  <si>
    <t xml:space="preserve"> 42 40 4F 0A 00 80 9E 0C A0 0F 00 80 14 05 15 05</t>
  </si>
  <si>
    <t xml:space="preserve"> 45 9E 0C 00 3C 00 64 00 00 00 03 C5 00 01 03 FF</t>
  </si>
  <si>
    <t xml:space="preserve"> FF 00 01 00 00 00 00 00 00 00 00 00 00 00 37 03</t>
  </si>
  <si>
    <t>.A.&gt;..C.Ň.’óP.É.</t>
  </si>
  <si>
    <t>Ež..&lt;.d....Ĺ...˙</t>
  </si>
  <si>
    <t>˙.............7.</t>
  </si>
  <si>
    <t>023619: 2021-03-27 20:16:41,6517459 +0,0388730</t>
  </si>
  <si>
    <t xml:space="preserve"> 02 41 06 3E 02 00 48 0E D0 0B 93 F3 4B 03 CA 12</t>
  </si>
  <si>
    <t xml:space="preserve"> 42 40 50 0A 00 80 9E 0C A0 0F 00 80 14 05 15 05</t>
  </si>
  <si>
    <t xml:space="preserve"> FF 00 01 00 00 00 00 00 00 00 00 00 00 00 39 03</t>
  </si>
  <si>
    <t>.A.&gt;..H.Đ.“óK.Ę.</t>
  </si>
  <si>
    <t>B@P..€ž. ..€....</t>
  </si>
  <si>
    <t>˙.............9.</t>
  </si>
  <si>
    <t>024011: 2021-03-27 20:16:42,6508179 +0,0338728</t>
  </si>
  <si>
    <t xml:space="preserve"> 02 41 06 3E 02 00 45 0E D0 0B 8E F3 4A 03 CA 12</t>
  </si>
  <si>
    <t xml:space="preserve"> 42 40 50 0A 00 80 9E 0C A0 0F 00 80 14 05 14 05</t>
  </si>
  <si>
    <t xml:space="preserve"> FF 00 01 00 00 00 00 00 00 00 00 00 00 00 28 03</t>
  </si>
  <si>
    <t>.A.&gt;..E.Đ.ŽóJ.Ę.</t>
  </si>
  <si>
    <t>˙.............(.</t>
  </si>
  <si>
    <t>024403: 2021-03-27 20:16:43,6519071 +0,0448718</t>
  </si>
  <si>
    <t xml:space="preserve"> 02 41 06 3E 02 00 44 0E D6 0B 8E F3 48 03 C8 12</t>
  </si>
  <si>
    <t xml:space="preserve"> 42 40 52 0A 00 80 9E 0C A0 0F 00 80 14 05 15 05</t>
  </si>
  <si>
    <t xml:space="preserve"> FF 00 01 00 00 00 00 00 00 00 00 00 00 00 2C 03</t>
  </si>
  <si>
    <t>.A.&gt;..D.Ö.ŽóH.Č.</t>
  </si>
  <si>
    <t>B@R..€ž. ..€....</t>
  </si>
  <si>
    <t>˙.............,.</t>
  </si>
  <si>
    <t>024795: 2021-03-27 20:16:44,6529064 +0,0408251</t>
  </si>
  <si>
    <t xml:space="preserve"> 02 41 06 3E 02 00 42 0E D6 0B 96 F3 46 03 CA 12</t>
  </si>
  <si>
    <t xml:space="preserve"> 42 40 4E 0A 00 80 9E 0C A0 0F 00 80 14 05 15 05</t>
  </si>
  <si>
    <t xml:space="preserve"> FF 00 01 00 00 00 00 00 00 00 00 00 00 00 23 03</t>
  </si>
  <si>
    <t>.A.&gt;..B.Ö.–óF.Ę.</t>
  </si>
  <si>
    <t>B@N..€ž. ..€....</t>
  </si>
  <si>
    <t>˙.............#.</t>
  </si>
  <si>
    <t>025187: 2021-03-27 20:16:45,6519816 +0,0348762</t>
  </si>
  <si>
    <t xml:space="preserve"> 02 41 06 3E 02 00 42 0E D6 0B 93 F3 48 03 CA 12</t>
  </si>
  <si>
    <t>.A.&gt;..B.Ö.“óH.Ę.</t>
  </si>
  <si>
    <t>025579: 2021-03-27 20:16:46,6520411 +0,0308488</t>
  </si>
  <si>
    <t xml:space="preserve"> 02 41 06 3E 02 00 42 0E D0 0B 8E F3 4B 03 CA 12</t>
  </si>
  <si>
    <t xml:space="preserve"> FF 00 01 00 00 00 00 00 00 00 00 00 00 00 31 03</t>
  </si>
  <si>
    <t>.A.&gt;..B.Đ.ŽóK.Ę.</t>
  </si>
  <si>
    <t>˙.............1.</t>
  </si>
  <si>
    <t>025971: 2021-03-27 20:16:47,6541218 +0,0238740</t>
  </si>
  <si>
    <t xml:space="preserve"> 02 41 06 3E 02 00 43 0E D4 0B 8C F3 48 03 C9 12</t>
  </si>
  <si>
    <t xml:space="preserve"> 42 40 4F 0A 00 80 9E 0C A0 0F 00 80 14 05 13 05</t>
  </si>
  <si>
    <t xml:space="preserve"> FF 00 01 00 00 00 00 00 00 00 00 00 00 00 30 03</t>
  </si>
  <si>
    <t>.A.&gt;..C.Ô.ŚóH.É.</t>
  </si>
  <si>
    <t>˙.............0.</t>
  </si>
  <si>
    <t>026363: 2021-03-27 20:16:48,6531858 +0,0348723</t>
  </si>
  <si>
    <t xml:space="preserve"> 02 41 06 3E 02 00 41 0E D4 0B 94 F3 46 03 CA 12</t>
  </si>
  <si>
    <t xml:space="preserve"> FF 00 01 00 00 00 00 00 00 00 00 00 00 00 20 03</t>
  </si>
  <si>
    <t>.A.&gt;..A.Ô.”óF.Ę.</t>
  </si>
  <si>
    <t>˙............. .</t>
  </si>
  <si>
    <t>026755: 2021-03-27 20:16:49,6532564 +0,0288731</t>
  </si>
  <si>
    <t xml:space="preserve"> 02 41 06 3E 02 00 44 0E D0 0B 8D F3 48 03 C8 12</t>
  </si>
  <si>
    <t xml:space="preserve"> FF 00 01 00 00 00 00 00 00 00 00 00 00 00 2A 03</t>
  </si>
  <si>
    <t>.A.&gt;..D.Đ.ŤóH.Č.</t>
  </si>
  <si>
    <t>˙.............*.</t>
  </si>
  <si>
    <t>027147: 2021-03-27 20:16:50,6543198 +0,0238680</t>
  </si>
  <si>
    <t xml:space="preserve"> 02 41 06 3E 02 00 42 0E D0 0B 8D F3 4C 03 C8 12</t>
  </si>
  <si>
    <t>.A.&gt;..B.Đ.ŤóL.Č.</t>
  </si>
  <si>
    <t>027539: 2021-03-27 20:16:51,6533907 +0,0318724</t>
  </si>
  <si>
    <t xml:space="preserve"> 02 41 06 3E 02 00 42 0E D6 0B 95 F3 47 03 CA 12</t>
  </si>
  <si>
    <t xml:space="preserve"> 42 40 50 0A 00 80 9E 0C A0 0F 00 80 14 05 13 05</t>
  </si>
  <si>
    <t>.A.&gt;..B.Ö.•óG.Ę.</t>
  </si>
  <si>
    <t>027931: 2021-03-27 20:16:52,6754655 +0,0478535</t>
  </si>
  <si>
    <t xml:space="preserve"> 02 41 06 3E 02 00 43 0E D6 0B 92 F3 4A 03 CA 12</t>
  </si>
  <si>
    <t xml:space="preserve"> FF 00 01 00 00 00 00 00 00 00 00 00 00 00 35 03</t>
  </si>
  <si>
    <t>.A.&gt;..C.Ö.’óJ.Ę.</t>
  </si>
  <si>
    <t>˙.............5.</t>
  </si>
  <si>
    <t>028323: 2021-03-27 20:16:53,6755333 +0,0588698</t>
  </si>
  <si>
    <t xml:space="preserve"> 02 41 06 3E 02 00 44 0E D4 0B 92 F3 46 03 CB 12</t>
  </si>
  <si>
    <t xml:space="preserve"> 43 9E 0C 00 3C 00 64 00 00 00 03 C5 00 01 03 FF</t>
  </si>
  <si>
    <t xml:space="preserve"> FF 00 01 00 00 00 00 00 00 00 00 00 00 00 3B 03</t>
  </si>
  <si>
    <t>.A.&gt;..D.Ô.’óF.Ë.</t>
  </si>
  <si>
    <t>Cž..&lt;.d....Ĺ...˙</t>
  </si>
  <si>
    <t>˙.............;.</t>
  </si>
  <si>
    <t>028715: 2021-03-27 20:16:54,6746071 +0,0558058</t>
  </si>
  <si>
    <t>P1_V5</t>
  </si>
  <si>
    <t>0241063E0200450ED00B8EF34A03CA124240500A00809E0CA00F008014051405459E0C003C006400000003C5000103FFFF000100000000000000000000002803</t>
  </si>
  <si>
    <t>0241063E0200440ED60B8EF34803C8124240520A00809E0CA00F008014051505459E0C003C006400000003C5000103FFFF000100000000000000000000002C03</t>
  </si>
  <si>
    <t>0241063E0200420ED60B96F34603CA1242404E0A00809E0CA00F008014051505449E0C003C006400000003C5000103FFFF000100000000000000000000002303</t>
  </si>
  <si>
    <t>0241063E0200420ED60B93F34803CA124240500A00809E0CA00F008014051405449E0C003C006400000003C5000103FFFF000100000000000000000000003703</t>
  </si>
  <si>
    <t>0241063E0200420ED00B8EF34B03CA1242404F0A00809E0CA00F008014051405459E0C003C006400000003C5000103FFFF000100000000000000000000003103</t>
  </si>
  <si>
    <t>0241063E0200430ED40B8CF34803C91242404F0A00809E0CA00F008014051305449E0C003C006400000003C5000103FFFF000100000000000000000000003003</t>
  </si>
  <si>
    <t>0241063E0200410ED40B94F34603CA1242404F0A00809E0CA00F008014051405449E0C003C006400000003C5000103FFFF000100000000000000000000002003</t>
  </si>
  <si>
    <t>0241063E0200440ED00B8DF34803C8124240500A00809E0CA00F008014051405459E0C003C006400000003C5000103FFFF000100000000000000000000002A03</t>
  </si>
  <si>
    <t>0241063E0200420ED00B8DF34C03C81242404F0A00809E0CA00F008014051405459E0C003C006400000003C5000103FFFF000100000000000000000000003703</t>
  </si>
  <si>
    <t>0241063E0200420ED60B95F34703CA124240500A00809E0CA00F008014051305449E0C003C006400000003C5000103FFFF000100000000000000000000003903</t>
  </si>
  <si>
    <t>0241063E0200430ED60B92F34A03CA124240500A00809E0CA00F008014051405449E0C003C006400000003C5000103FFFF000100000000000000000000003503</t>
  </si>
  <si>
    <t>0241063E0200440ED40B92F34603CB124240500A00809E0CA00F008014051505439E0C003C006400000003C5000103FFFF000100000000000000000000003B03</t>
  </si>
  <si>
    <t>021954: 2021-03-27 20:16:33,7756456 +0,0000532</t>
  </si>
  <si>
    <t xml:space="preserve"> 07 42 A0 00 05 40 D2 07 42 A0 00 05 40 D2 07 42</t>
  </si>
  <si>
    <t xml:space="preserve"> A0 00 05 40 D2 02 52 05 06 01 0B 5B 03</t>
  </si>
  <si>
    <t>.B ..@Ň.B ..@Ň.B</t>
  </si>
  <si>
    <t> ..@Ň.R....[.</t>
  </si>
  <si>
    <t>022214: 2021-03-27 20:16:34,7830269 +0,0000501</t>
  </si>
  <si>
    <t xml:space="preserve"> 02 52 05 06 10 10 51 03</t>
  </si>
  <si>
    <t>.R....Q.</t>
  </si>
  <si>
    <t>022440: 2021-03-27 20:16:38,6108231 +0,0000533</t>
  </si>
  <si>
    <t xml:space="preserve"> 02 52 05 06 02 00 53 03</t>
  </si>
  <si>
    <t>.R....S.</t>
  </si>
  <si>
    <t>022832: 2021-03-27 20:16:39,6153742 +0,0000511</t>
  </si>
  <si>
    <t>023224: 2021-03-27 20:16:40,6032863 +0,0000509</t>
  </si>
  <si>
    <t>023616: 2021-03-27 20:16:41,6114851 +0,0000517</t>
  </si>
  <si>
    <t>024008: 2021-03-27 20:16:42,6158883 +0,0000560</t>
  </si>
  <si>
    <t>024400: 2021-03-27 20:16:43,6061274 +0,0000511</t>
  </si>
  <si>
    <t>024792: 2021-03-27 20:16:44,6111776 +0,0000522</t>
  </si>
  <si>
    <t>025184: 2021-03-27 20:16:45,6162150 +0,0000526</t>
  </si>
  <si>
    <t>025576: 2021-03-27 20:16:46,6201425 +0,0000511</t>
  </si>
  <si>
    <t>025968: 2021-03-27 20:16:47,6294148 +0,0000517</t>
  </si>
  <si>
    <t>026360: 2021-03-27 20:16:48,6173749 +0,0000536</t>
  </si>
  <si>
    <t>026752: 2021-03-27 20:16:49,6232188 +0,0000513</t>
  </si>
  <si>
    <t>027144: 2021-03-27 20:16:50,6295044 +0,0000525</t>
  </si>
  <si>
    <t>027536: 2021-03-27 20:16:51,6201820 +0,0000519</t>
  </si>
  <si>
    <t>027928: 2021-03-27 20:16:52,6270904 +0,0000549</t>
  </si>
  <si>
    <t>028320: 2021-03-27 20:16:53,6155248 +0,0000519</t>
  </si>
  <si>
    <t>write (string sends)</t>
  </si>
  <si>
    <t>018859: 2021-03-27 20:05:38,2326416 +0,0964575</t>
  </si>
  <si>
    <t>018999: 2021-03-27 20:05:38,3336200 +0,0628948</t>
  </si>
  <si>
    <t>019147: 2021-03-27 20:05:38,4326282 +0,0358667</t>
  </si>
  <si>
    <t>019299: 2021-03-27 20:05:38,5326368 +0,0619052</t>
  </si>
  <si>
    <t>018856: 2021-03-27 20:05:38,1350354 +0,0000516</t>
  </si>
  <si>
    <t xml:space="preserve"> 02 52 05 06 01 0B 5B 03</t>
  </si>
  <si>
    <t>.R....[.</t>
  </si>
  <si>
    <t>018996: 2021-03-27 20:05:38,2699079 +0,0000267</t>
  </si>
  <si>
    <t>019144: 2021-03-27 20:05:38,3954539 +0,0000259</t>
  </si>
  <si>
    <t>019296: 2021-03-27 20:05:38,4698772 +0,0000334</t>
  </si>
  <si>
    <t>writes STRING SENT:</t>
  </si>
  <si>
    <t xml:space="preserve">Identyfikacja </t>
  </si>
  <si>
    <t>Odczyt danych Sample</t>
  </si>
  <si>
    <t>020363: 2021-03-27 20:12:27,1439905 +0,0417109</t>
  </si>
  <si>
    <t>020515: 2021-03-27 20:12:27,2439945 +0,0609118</t>
  </si>
  <si>
    <t>020667: 2021-03-27 20:12:27,3439719 +0,0339482</t>
  </si>
  <si>
    <t xml:space="preserve"> 02 41 06 16 10 03 37 29 01 02 01 02 FF FF FF FF</t>
  </si>
  <si>
    <t xml:space="preserve"> FF FF FF FF 4E 3C 2E 03</t>
  </si>
  <si>
    <t>.A....7)....˙˙˙˙</t>
  </si>
  <si>
    <t>˙˙˙˙N&lt;..</t>
  </si>
  <si>
    <t>020819: 2021-03-27 20:12:27,4449874 +0,0629127</t>
  </si>
  <si>
    <t xml:space="preserve"> 02 41 06 16 10 04 2F 2F 0D 19 00 02 00 00 00 08</t>
  </si>
  <si>
    <t xml:space="preserve"> 21 14 0F 01 0A 05 6F 03</t>
  </si>
  <si>
    <t>.A....//........</t>
  </si>
  <si>
    <t>!.....o.</t>
  </si>
  <si>
    <t>020971: 2021-03-27 20:12:27,5439819 +0,0608834</t>
  </si>
  <si>
    <t xml:space="preserve"> 02 41 06 16 10 05 05 02 2F 32 14 46 21 02 07 1E</t>
  </si>
  <si>
    <t xml:space="preserve"> 01 04 1B 0A 14 06 30 03</t>
  </si>
  <si>
    <t>.A....../2.F!...</t>
  </si>
  <si>
    <t>......0.</t>
  </si>
  <si>
    <t>021123: 2021-03-27 20:12:27,6440101 +0,0619385</t>
  </si>
  <si>
    <t xml:space="preserve"> 02 41 06 16 10 06 00 0F 14 05 0A 05 14 01 0A 0F</t>
  </si>
  <si>
    <t xml:space="preserve"> 0F 0F 14 10 32 05 75 03</t>
  </si>
  <si>
    <t>....2.u.</t>
  </si>
  <si>
    <t>019448: 2021-03-27 20:10:29,0297576 +0,0000259</t>
  </si>
  <si>
    <t>019600: 2021-03-27 20:10:29,1291364 +0,0000718</t>
  </si>
  <si>
    <t>019752: 2021-03-27 20:10:29,2557661 +0,0000303</t>
  </si>
  <si>
    <t xml:space="preserve"> 02 52 05 06 10 03 42 03</t>
  </si>
  <si>
    <t>.R....B.</t>
  </si>
  <si>
    <t>019904: 2021-03-27 20:10:29,3278423 +0,0000249</t>
  </si>
  <si>
    <t xml:space="preserve"> 02 52 05 06 10 04 45 03</t>
  </si>
  <si>
    <t>.R....E.</t>
  </si>
  <si>
    <t>020056: 2021-03-27 20:10:29,4298462 +0,0000256</t>
  </si>
  <si>
    <t xml:space="preserve"> 02 52 05 06 10 05 44 03</t>
  </si>
  <si>
    <t>.R....D.</t>
  </si>
  <si>
    <t>020208: 2021-03-27 20:10:29,5289083 +0,0000273</t>
  </si>
  <si>
    <t xml:space="preserve"> 02 52 05 06 10 06 47 03</t>
  </si>
  <si>
    <t>.R....G.</t>
  </si>
  <si>
    <t>writes Send</t>
  </si>
  <si>
    <t>reads Response</t>
  </si>
  <si>
    <t>024106161003372901020102FFFFFFFFFFFFFFFF4E3C2E03</t>
  </si>
  <si>
    <t>0241061610042F2F0D1900020000000821140F010A056F03</t>
  </si>
  <si>
    <t>02410616100505022F3214462102071E01041B0A14063003</t>
  </si>
  <si>
    <t>024106161006000F14050A0514010A0F0F0F141032057503</t>
  </si>
  <si>
    <t>Parameters</t>
  </si>
  <si>
    <t>02410616010B07000025110500000000002016300595FB030241061610100A08081A17020A0A060C020B0B0808065A03024106161003372901020102FFFFFFFFFFFFFFFF4E3C2E030241061610042F2F0D1900020000000821140F010A056F0302410616100505022F3214462102071E01041B0A14063003024106161006000F14050A0514010A0F0F0F141032057503</t>
  </si>
  <si>
    <t>Counter</t>
  </si>
  <si>
    <t>000925: 2021-03-28 17:33:28,4565624 +0,0588120</t>
  </si>
  <si>
    <t>001077: 2021-03-28 17:33:28,5566760 +0,0620466</t>
  </si>
  <si>
    <t>001229: 2021-03-28 17:33:28,7566002 +0,1089492</t>
  </si>
  <si>
    <t xml:space="preserve"> 02 41 06 16 10 01 25 11 05 00 00 00 06 1A 00 44</t>
  </si>
  <si>
    <t xml:space="preserve"> 04 B6 00 58 08 4E 85 03</t>
  </si>
  <si>
    <t>.A....%........D</t>
  </si>
  <si>
    <t>.¶.X.N….</t>
  </si>
  <si>
    <t>001381: 2021-03-28 17:33:28,8566934 +0,0609944</t>
  </si>
  <si>
    <t xml:space="preserve"> 02 41 06 16 10 02 04 14 00 34 00 80 02 28 00 00</t>
  </si>
  <si>
    <t xml:space="preserve"> 00 00 00 00 00 00 CD 03</t>
  </si>
  <si>
    <t>000922: 2021-03-28 17:33:28,3966073 +0,0000355</t>
  </si>
  <si>
    <t>001074: 2021-03-28 17:33:28,4937054 +0,0000224</t>
  </si>
  <si>
    <t>001226: 2021-03-28 17:33:28,6465108 +0,0000266</t>
  </si>
  <si>
    <t xml:space="preserve"> 02 52 05 06 10 01 40 03</t>
  </si>
  <si>
    <t>.R....@.</t>
  </si>
  <si>
    <t>001378: 2021-03-28 17:33:28,7947241 +0,0000247</t>
  </si>
  <si>
    <t xml:space="preserve"> 02 52 05 06 10 02 43 03</t>
  </si>
  <si>
    <t>.R....C.</t>
  </si>
  <si>
    <t>writes</t>
  </si>
  <si>
    <t xml:space="preserve">  </t>
  </si>
  <si>
    <t>024106161001251105000000061A004404B60058084E8503</t>
  </si>
  <si>
    <t>02410616100204140034008002280000000000000000CD03</t>
  </si>
  <si>
    <t>Str1 = 0x02 0x52 0x05 0x06 0x10 0x02 0x43 0x03</t>
  </si>
  <si>
    <t>Str2 = 0x02 0x52 0x05 0x06 0x10 0x01 0x40 0x03</t>
  </si>
  <si>
    <t>0x02, 0xFE, 0x01, 0x05, 0x08, 0x02, 0x01, 0x69, 0xAB, 0x03</t>
  </si>
  <si>
    <t>0x02, 0x52, 0x05, 0x06, 0x02, 0x00, 0x53, 0x03</t>
  </si>
  <si>
    <t>Avanta</t>
  </si>
  <si>
    <t>Calenta</t>
  </si>
  <si>
    <t>0x02, 0xFE, 0x00, 0x05, 0x08, 0x10, 0x1C, 0x98, 0xC2, 0x03</t>
  </si>
  <si>
    <t>Str1 =</t>
  </si>
  <si>
    <t xml:space="preserve"> 0x02, 0x52, 0x05, 0x06, 0x10, 0x02, 0x43, 0x03</t>
  </si>
  <si>
    <t>0x02, 0xFE, 0x00, 0x05, 0x08, 0x10, 0x1D, 0x59, 0x02, 0x03</t>
  </si>
  <si>
    <t>Str2 =</t>
  </si>
  <si>
    <t xml:space="preserve"> 0x02, 0x52, 0x05, 0x06, 0x10, 0x01, 0x40, 0x03</t>
  </si>
  <si>
    <t>0241063E02003615CE13A8F34803980D4240360B0080580CA00F008014051505488813004E006400000093C5080104FFFF0001000000000000000000000066030000000000000000480A10401BA50100</t>
  </si>
  <si>
    <t>02410616100204140034008002280000000000000000CD03F0A7C64B</t>
  </si>
  <si>
    <t>0241063E0200EC0E760CA8F3A401361042409A0B0080520DA00F00801405150542520D003C006400000003C5000103FFFF00010000000000000000000000D9030000000000000000480A10404E4D0500</t>
  </si>
  <si>
    <t>BA</t>
  </si>
  <si>
    <r>
      <t xml:space="preserve">024106161001251105000000 </t>
    </r>
    <r>
      <rPr>
        <sz val="11"/>
        <color rgb="FFFF0000"/>
        <rFont val="Consolas"/>
        <family val="3"/>
        <charset val="238"/>
      </rPr>
      <t>0620 0044</t>
    </r>
    <r>
      <rPr>
        <sz val="11"/>
        <color theme="4" tint="-0.499984740745262"/>
        <rFont val="Consolas"/>
        <family val="3"/>
        <charset val="238"/>
      </rPr>
      <t xml:space="preserve"> </t>
    </r>
    <r>
      <rPr>
        <sz val="11"/>
        <color rgb="FFFF0000"/>
        <rFont val="Consolas"/>
        <family val="3"/>
        <charset val="238"/>
      </rPr>
      <t>04BA</t>
    </r>
    <r>
      <rPr>
        <sz val="11"/>
        <color theme="4" tint="-0.499984740745262"/>
        <rFont val="Consolas"/>
        <family val="3"/>
        <charset val="238"/>
      </rPr>
      <t xml:space="preserve"> </t>
    </r>
    <r>
      <rPr>
        <sz val="11"/>
        <color rgb="FFFF0000"/>
        <rFont val="Consolas"/>
        <family val="3"/>
        <charset val="238"/>
      </rPr>
      <t>0058</t>
    </r>
    <r>
      <rPr>
        <sz val="11"/>
        <color theme="4" tint="-0.499984740745262"/>
        <rFont val="Consolas"/>
        <family val="3"/>
        <charset val="238"/>
      </rPr>
      <t xml:space="preserve"> 0858 A503 F0A7 C64B</t>
    </r>
  </si>
  <si>
    <t>2A</t>
  </si>
  <si>
    <r>
      <t>024106161002</t>
    </r>
    <r>
      <rPr>
        <sz val="11"/>
        <color theme="9"/>
        <rFont val="Consolas"/>
        <family val="3"/>
        <charset val="238"/>
      </rPr>
      <t xml:space="preserve"> 0414 0034 0080 022A</t>
    </r>
    <r>
      <rPr>
        <sz val="11"/>
        <color rgb="FF92D050"/>
        <rFont val="Consolas"/>
        <family val="3"/>
        <charset val="238"/>
      </rPr>
      <t xml:space="preserve"> 0000 0000 </t>
    </r>
    <r>
      <rPr>
        <sz val="11"/>
        <color theme="4" tint="-0.499984740745262"/>
        <rFont val="Consolas"/>
        <family val="3"/>
        <charset val="238"/>
      </rPr>
      <t>0000 0000 CF03 4336 3442</t>
    </r>
  </si>
  <si>
    <t>Counter1</t>
  </si>
  <si>
    <t>Counter2</t>
  </si>
  <si>
    <t>C</t>
  </si>
  <si>
    <t>O</t>
  </si>
  <si>
    <t>U</t>
  </si>
  <si>
    <t>N</t>
  </si>
  <si>
    <t>T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</si>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</sst>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00"/>
    <numFmt numFmtId="165" formatCode="#,##0_ ;\-#,##0\ "/>
    <numFmt numFmtId="166" formatCode="00000000"/>
    <numFmt numFmtId="167" formatCode="_-* #,##0_-;\-* #,##0_-;_-* &quot;-&quot;??_-;_-@_-"/>
    <numFmt numFmtId="168" formatCode="_-* ###0_-;\-* ###0_-;_-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Menlo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0"/>
      <color rgb="FFFF0000"/>
      <name val="Arial Unicode MS"/>
    </font>
    <font>
      <b/>
      <sz val="11"/>
      <color rgb="FF800000"/>
      <name val="Verdana"/>
      <family val="2"/>
      <charset val="238"/>
    </font>
    <font>
      <sz val="11"/>
      <color theme="1"/>
      <name val="Arial"/>
      <family val="2"/>
      <charset val="238"/>
    </font>
    <font>
      <b/>
      <sz val="11"/>
      <color rgb="FF800000"/>
      <name val="Arial"/>
      <family val="2"/>
      <charset val="238"/>
    </font>
    <font>
      <sz val="9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000080"/>
      <name val="Verdana"/>
      <family val="2"/>
      <charset val="238"/>
    </font>
    <font>
      <sz val="10"/>
      <color rgb="FF2020FF"/>
      <name val="Arial Unicode MS"/>
    </font>
    <font>
      <sz val="7"/>
      <color rgb="FF00FFFF"/>
      <name val="Consolas"/>
      <family val="3"/>
      <charset val="238"/>
    </font>
    <font>
      <sz val="9"/>
      <color rgb="FF00FFFF"/>
      <name val="Consolas"/>
      <family val="3"/>
      <charset val="238"/>
    </font>
    <font>
      <sz val="11"/>
      <color rgb="FF00FFFF"/>
      <name val="Consolas"/>
      <family val="3"/>
      <charset val="238"/>
    </font>
    <font>
      <sz val="10"/>
      <color rgb="FF00FFFF"/>
      <name val="Arial"/>
      <family val="2"/>
      <charset val="238"/>
    </font>
    <font>
      <sz val="7"/>
      <color rgb="FF02FFFF"/>
      <name val="Consolas"/>
      <family val="3"/>
      <charset val="238"/>
    </font>
    <font>
      <sz val="11"/>
      <color rgb="FFFF0000"/>
      <name val="Calibri"/>
      <family val="2"/>
      <scheme val="minor"/>
    </font>
    <font>
      <sz val="11"/>
      <color theme="4" tint="-0.499984740745262"/>
      <name val="Consolas"/>
      <family val="3"/>
      <charset val="238"/>
    </font>
    <font>
      <sz val="11"/>
      <color rgb="FFFF0000"/>
      <name val="Consolas"/>
      <family val="3"/>
      <charset val="238"/>
    </font>
    <font>
      <sz val="14"/>
      <color rgb="FF01FFFF"/>
      <name val="Consolas"/>
      <family val="3"/>
      <charset val="238"/>
    </font>
    <font>
      <sz val="16"/>
      <color rgb="FF01FFFF"/>
      <name val="Consolas"/>
      <family val="3"/>
      <charset val="238"/>
    </font>
    <font>
      <sz val="16"/>
      <name val="Consolas"/>
      <family val="3"/>
      <charset val="238"/>
    </font>
    <font>
      <sz val="11"/>
      <color rgb="FF92D050"/>
      <name val="Consolas"/>
      <family val="3"/>
      <charset val="238"/>
    </font>
    <font>
      <sz val="11"/>
      <color theme="9"/>
      <name val="Calibri"/>
      <family val="2"/>
      <scheme val="minor"/>
    </font>
    <font>
      <sz val="11"/>
      <color theme="9"/>
      <name val="Consolas"/>
      <family val="3"/>
      <charset val="238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3" borderId="0" xfId="0" applyFill="1"/>
    <xf numFmtId="43" fontId="0" fillId="3" borderId="0" xfId="1" applyFont="1" applyFill="1"/>
    <xf numFmtId="0" fontId="0" fillId="3" borderId="0" xfId="0" applyFill="1" applyAlignment="1">
      <alignment wrapText="1"/>
    </xf>
    <xf numFmtId="164" fontId="0" fillId="2" borderId="0" xfId="0" applyNumberFormat="1" applyFill="1" applyAlignment="1">
      <alignment horizontal="left"/>
    </xf>
    <xf numFmtId="0" fontId="0" fillId="2" borderId="0" xfId="0" applyFill="1"/>
    <xf numFmtId="43" fontId="0" fillId="2" borderId="0" xfId="1" applyFont="1" applyFill="1"/>
    <xf numFmtId="0" fontId="0" fillId="2" borderId="0" xfId="0" applyFill="1" applyAlignment="1">
      <alignment wrapText="1"/>
    </xf>
    <xf numFmtId="166" fontId="0" fillId="0" borderId="0" xfId="0" applyNumberFormat="1"/>
    <xf numFmtId="164" fontId="0" fillId="4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left"/>
    </xf>
    <xf numFmtId="0" fontId="0" fillId="6" borderId="0" xfId="0" applyFill="1" applyAlignment="1">
      <alignment wrapText="1"/>
    </xf>
    <xf numFmtId="164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0" fontId="0" fillId="7" borderId="0" xfId="0" applyFill="1" applyAlignment="1">
      <alignment wrapText="1"/>
    </xf>
    <xf numFmtId="43" fontId="0" fillId="7" borderId="0" xfId="1" applyFont="1" applyFill="1"/>
    <xf numFmtId="0" fontId="0" fillId="7" borderId="0" xfId="0" quotePrefix="1" applyFill="1" applyAlignment="1">
      <alignment wrapText="1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wrapText="1"/>
    </xf>
    <xf numFmtId="164" fontId="0" fillId="6" borderId="0" xfId="0" applyNumberFormat="1" applyFill="1" applyAlignment="1">
      <alignment vertical="center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 applyProtection="1">
      <alignment horizontal="center"/>
      <protection hidden="1"/>
    </xf>
    <xf numFmtId="0" fontId="2" fillId="10" borderId="0" xfId="0" quotePrefix="1" applyFont="1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65" fontId="0" fillId="2" borderId="1" xfId="1" applyNumberFormat="1" applyFont="1" applyFill="1" applyBorder="1"/>
    <xf numFmtId="165" fontId="0" fillId="9" borderId="1" xfId="1" applyNumberFormat="1" applyFont="1" applyFill="1" applyBorder="1"/>
    <xf numFmtId="0" fontId="0" fillId="6" borderId="4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vertical="center"/>
    </xf>
    <xf numFmtId="0" fontId="0" fillId="6" borderId="7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 vertical="center" wrapText="1"/>
    </xf>
    <xf numFmtId="164" fontId="0" fillId="6" borderId="10" xfId="0" applyNumberFormat="1" applyFill="1" applyBorder="1" applyAlignment="1">
      <alignment horizontal="left"/>
    </xf>
    <xf numFmtId="0" fontId="0" fillId="6" borderId="10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left"/>
    </xf>
    <xf numFmtId="0" fontId="0" fillId="7" borderId="5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left"/>
    </xf>
    <xf numFmtId="0" fontId="0" fillId="7" borderId="10" xfId="0" applyFill="1" applyBorder="1"/>
    <xf numFmtId="165" fontId="0" fillId="9" borderId="2" xfId="1" applyNumberFormat="1" applyFont="1" applyFill="1" applyBorder="1"/>
    <xf numFmtId="165" fontId="0" fillId="3" borderId="3" xfId="1" applyNumberFormat="1" applyFont="1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164" fontId="0" fillId="7" borderId="13" xfId="0" applyNumberFormat="1" applyFill="1" applyBorder="1" applyAlignment="1">
      <alignment horizontal="left"/>
    </xf>
    <xf numFmtId="0" fontId="0" fillId="7" borderId="13" xfId="0" applyFill="1" applyBorder="1"/>
    <xf numFmtId="165" fontId="0" fillId="7" borderId="13" xfId="1" applyNumberFormat="1" applyFont="1" applyFill="1" applyBorder="1"/>
    <xf numFmtId="165" fontId="0" fillId="2" borderId="2" xfId="1" applyNumberFormat="1" applyFont="1" applyFill="1" applyBorder="1"/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left"/>
    </xf>
    <xf numFmtId="0" fontId="0" fillId="7" borderId="0" xfId="0" applyFill="1" applyBorder="1"/>
    <xf numFmtId="165" fontId="0" fillId="7" borderId="0" xfId="1" applyNumberFormat="1" applyFont="1" applyFill="1" applyBorder="1"/>
    <xf numFmtId="0" fontId="0" fillId="7" borderId="13" xfId="0" applyFill="1" applyBorder="1" applyAlignment="1">
      <alignment wrapText="1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6" borderId="0" xfId="0" applyNumberForma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64" fontId="4" fillId="17" borderId="0" xfId="0" applyNumberFormat="1" applyFont="1" applyFill="1" applyAlignment="1">
      <alignment horizontal="center"/>
    </xf>
    <xf numFmtId="164" fontId="4" fillId="18" borderId="0" xfId="0" applyNumberFormat="1" applyFont="1" applyFill="1" applyAlignment="1">
      <alignment horizontal="center"/>
    </xf>
    <xf numFmtId="164" fontId="0" fillId="12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0" fontId="0" fillId="7" borderId="5" xfId="0" quotePrefix="1" applyFill="1" applyBorder="1" applyAlignment="1">
      <alignment vertical="center" wrapText="1"/>
    </xf>
    <xf numFmtId="0" fontId="0" fillId="7" borderId="10" xfId="0" quotePrefix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43" fontId="0" fillId="7" borderId="0" xfId="1" applyFont="1" applyFill="1" applyAlignment="1">
      <alignment horizontal="right"/>
    </xf>
    <xf numFmtId="164" fontId="0" fillId="7" borderId="0" xfId="0" quotePrefix="1" applyNumberFormat="1" applyFill="1" applyAlignment="1">
      <alignment horizontal="left"/>
    </xf>
    <xf numFmtId="0" fontId="0" fillId="3" borderId="1" xfId="0" applyFill="1" applyBorder="1" applyAlignment="1">
      <alignment horizontal="right" vertical="center" wrapText="1"/>
    </xf>
    <xf numFmtId="165" fontId="0" fillId="2" borderId="1" xfId="1" applyNumberFormat="1" applyFont="1" applyFill="1" applyBorder="1" applyAlignment="1">
      <alignment horizontal="right" vertical="center"/>
    </xf>
    <xf numFmtId="165" fontId="0" fillId="9" borderId="1" xfId="1" applyNumberFormat="1" applyFont="1" applyFill="1" applyBorder="1" applyAlignment="1">
      <alignment horizontal="right" vertical="center"/>
    </xf>
    <xf numFmtId="0" fontId="0" fillId="6" borderId="6" xfId="0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6" fillId="6" borderId="5" xfId="0" applyFont="1" applyFill="1" applyBorder="1" applyAlignment="1">
      <alignment horizontal="center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0" fontId="0" fillId="3" borderId="0" xfId="0" quotePrefix="1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1" fontId="0" fillId="7" borderId="10" xfId="1" applyNumberFormat="1" applyFont="1" applyFill="1" applyBorder="1" applyAlignment="1"/>
    <xf numFmtId="41" fontId="0" fillId="7" borderId="5" xfId="1" applyNumberFormat="1" applyFont="1" applyFill="1" applyBorder="1" applyAlignment="1"/>
    <xf numFmtId="43" fontId="0" fillId="7" borderId="5" xfId="1" applyFont="1" applyFill="1" applyBorder="1" applyAlignment="1">
      <alignment vertical="center"/>
    </xf>
    <xf numFmtId="43" fontId="0" fillId="7" borderId="10" xfId="1" applyFont="1" applyFill="1" applyBorder="1" applyAlignment="1">
      <alignment vertical="center"/>
    </xf>
    <xf numFmtId="0" fontId="7" fillId="0" borderId="0" xfId="0" applyFont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/>
    <xf numFmtId="0" fontId="3" fillId="8" borderId="0" xfId="0" applyFont="1" applyFill="1" applyAlignment="1"/>
    <xf numFmtId="0" fontId="0" fillId="3" borderId="0" xfId="0" applyFill="1" applyBorder="1" applyAlignment="1"/>
    <xf numFmtId="0" fontId="0" fillId="2" borderId="0" xfId="0" applyFill="1" applyBorder="1" applyAlignment="1"/>
    <xf numFmtId="0" fontId="0" fillId="7" borderId="0" xfId="0" applyFill="1" applyAlignment="1"/>
    <xf numFmtId="164" fontId="0" fillId="3" borderId="0" xfId="0" applyNumberFormat="1" applyFill="1" applyBorder="1" applyAlignment="1"/>
    <xf numFmtId="164" fontId="0" fillId="2" borderId="0" xfId="0" applyNumberFormat="1" applyFill="1" applyBorder="1" applyAlignment="1"/>
    <xf numFmtId="0" fontId="0" fillId="2" borderId="7" xfId="0" applyFill="1" applyBorder="1" applyAlignment="1"/>
    <xf numFmtId="0" fontId="0" fillId="3" borderId="7" xfId="0" applyFill="1" applyBorder="1" applyAlignment="1"/>
    <xf numFmtId="0" fontId="2" fillId="0" borderId="0" xfId="0" applyFont="1" applyAlignment="1"/>
    <xf numFmtId="0" fontId="0" fillId="0" borderId="0" xfId="0" applyAlignment="1"/>
    <xf numFmtId="0" fontId="9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164" fontId="0" fillId="19" borderId="0" xfId="0" applyNumberFormat="1" applyFill="1" applyAlignment="1">
      <alignment horizontal="center"/>
    </xf>
    <xf numFmtId="164" fontId="0" fillId="19" borderId="0" xfId="0" applyNumberFormat="1" applyFont="1" applyFill="1" applyAlignment="1">
      <alignment horizontal="center"/>
    </xf>
    <xf numFmtId="0" fontId="0" fillId="7" borderId="0" xfId="0" applyFill="1"/>
    <xf numFmtId="0" fontId="6" fillId="6" borderId="0" xfId="0" applyFont="1" applyFill="1" applyBorder="1" applyAlignment="1">
      <alignment textRotation="255"/>
    </xf>
    <xf numFmtId="0" fontId="0" fillId="20" borderId="4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164" fontId="0" fillId="20" borderId="5" xfId="0" applyNumberFormat="1" applyFill="1" applyBorder="1" applyAlignment="1">
      <alignment horizontal="center"/>
    </xf>
    <xf numFmtId="164" fontId="0" fillId="20" borderId="5" xfId="0" applyNumberFormat="1" applyFill="1" applyBorder="1" applyAlignment="1">
      <alignment horizontal="left"/>
    </xf>
    <xf numFmtId="0" fontId="0" fillId="20" borderId="5" xfId="0" applyFill="1" applyBorder="1"/>
    <xf numFmtId="0" fontId="0" fillId="20" borderId="5" xfId="0" applyFill="1" applyBorder="1" applyAlignment="1">
      <alignment vertical="center" wrapText="1"/>
    </xf>
    <xf numFmtId="164" fontId="0" fillId="6" borderId="0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quotePrefix="1"/>
    <xf numFmtId="0" fontId="3" fillId="8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6" borderId="0" xfId="0" applyNumberFormat="1" applyFill="1" applyAlignment="1">
      <alignment vertical="top" wrapText="1"/>
    </xf>
    <xf numFmtId="164" fontId="0" fillId="6" borderId="0" xfId="0" applyNumberFormat="1" applyFill="1" applyAlignment="1">
      <alignment vertical="top"/>
    </xf>
    <xf numFmtId="0" fontId="11" fillId="0" borderId="0" xfId="0" applyFont="1"/>
    <xf numFmtId="0" fontId="12" fillId="21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0" fillId="21" borderId="0" xfId="0" applyFill="1" applyAlignment="1">
      <alignment vertical="top" wrapText="1"/>
    </xf>
    <xf numFmtId="0" fontId="14" fillId="0" borderId="0" xfId="0" applyFont="1"/>
    <xf numFmtId="11" fontId="14" fillId="0" borderId="0" xfId="0" applyNumberFormat="1" applyFont="1" applyAlignment="1">
      <alignment wrapText="1"/>
    </xf>
    <xf numFmtId="0" fontId="15" fillId="0" borderId="0" xfId="0" applyFont="1" applyAlignment="1">
      <alignment vertical="center"/>
    </xf>
    <xf numFmtId="0" fontId="15" fillId="0" borderId="0" xfId="0" applyFont="1"/>
    <xf numFmtId="11" fontId="16" fillId="0" borderId="0" xfId="0" applyNumberFormat="1" applyFont="1" applyAlignment="1">
      <alignment vertical="center"/>
    </xf>
    <xf numFmtId="0" fontId="17" fillId="21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4" fillId="21" borderId="0" xfId="0" applyFont="1" applyFill="1" applyAlignment="1">
      <alignment vertical="top" wrapText="1"/>
    </xf>
    <xf numFmtId="11" fontId="17" fillId="21" borderId="0" xfId="0" applyNumberFormat="1" applyFont="1" applyFill="1" applyAlignment="1">
      <alignment vertical="center"/>
    </xf>
    <xf numFmtId="0" fontId="18" fillId="0" borderId="0" xfId="0" applyFont="1"/>
    <xf numFmtId="0" fontId="17" fillId="21" borderId="0" xfId="0" applyFont="1" applyFill="1" applyAlignment="1">
      <alignment vertical="top" wrapText="1"/>
    </xf>
    <xf numFmtId="0" fontId="17" fillId="21" borderId="0" xfId="0" applyNumberFormat="1" applyFont="1" applyFill="1" applyAlignment="1">
      <alignment vertical="center"/>
    </xf>
    <xf numFmtId="11" fontId="18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/>
    <xf numFmtId="0" fontId="20" fillId="21" borderId="0" xfId="0" applyFont="1" applyFill="1" applyAlignme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11" fontId="24" fillId="0" borderId="0" xfId="0" applyNumberFormat="1" applyFont="1" applyAlignment="1">
      <alignment vertical="top"/>
    </xf>
    <xf numFmtId="0" fontId="25" fillId="0" borderId="0" xfId="0" applyFont="1" applyAlignment="1">
      <alignment horizontal="left" vertical="center" indent="1"/>
    </xf>
    <xf numFmtId="49" fontId="26" fillId="0" borderId="0" xfId="0" applyNumberFormat="1" applyFont="1"/>
    <xf numFmtId="0" fontId="27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31" fillId="0" borderId="0" xfId="0" applyFont="1" applyAlignment="1">
      <alignment horizontal="left" vertical="center" indent="1"/>
    </xf>
    <xf numFmtId="0" fontId="0" fillId="2" borderId="15" xfId="0" applyFill="1" applyBorder="1" applyAlignment="1">
      <alignment horizontal="center"/>
    </xf>
    <xf numFmtId="0" fontId="26" fillId="2" borderId="0" xfId="0" applyFont="1" applyFill="1" applyBorder="1" applyAlignment="1">
      <alignment vertical="center"/>
    </xf>
    <xf numFmtId="0" fontId="0" fillId="5" borderId="15" xfId="0" applyFill="1" applyBorder="1" applyAlignment="1">
      <alignment horizontal="center"/>
    </xf>
    <xf numFmtId="0" fontId="26" fillId="5" borderId="0" xfId="0" applyFont="1" applyFill="1" applyBorder="1" applyAlignment="1">
      <alignment vertical="center"/>
    </xf>
    <xf numFmtId="0" fontId="0" fillId="5" borderId="0" xfId="0" applyFill="1" applyBorder="1" applyAlignment="1">
      <alignment horizontal="center"/>
    </xf>
    <xf numFmtId="0" fontId="26" fillId="0" borderId="17" xfId="0" applyFont="1" applyBorder="1"/>
    <xf numFmtId="0" fontId="0" fillId="2" borderId="19" xfId="0" applyFill="1" applyBorder="1" applyAlignment="1">
      <alignment horizontal="center"/>
    </xf>
    <xf numFmtId="0" fontId="26" fillId="2" borderId="20" xfId="0" applyFont="1" applyFill="1" applyBorder="1" applyAlignment="1">
      <alignment vertical="center"/>
    </xf>
    <xf numFmtId="0" fontId="0" fillId="2" borderId="20" xfId="0" applyFill="1" applyBorder="1" applyAlignment="1">
      <alignment horizontal="center"/>
    </xf>
    <xf numFmtId="0" fontId="26" fillId="0" borderId="22" xfId="0" applyFont="1" applyBorder="1"/>
    <xf numFmtId="0" fontId="0" fillId="2" borderId="23" xfId="0" applyFill="1" applyBorder="1" applyAlignment="1">
      <alignment horizontal="center"/>
    </xf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26" fillId="2" borderId="18" xfId="0" applyFont="1" applyFill="1" applyBorder="1" applyAlignment="1">
      <alignment vertical="center"/>
    </xf>
    <xf numFmtId="0" fontId="0" fillId="0" borderId="16" xfId="0" applyBorder="1"/>
    <xf numFmtId="0" fontId="0" fillId="5" borderId="20" xfId="0" applyFill="1" applyBorder="1" applyAlignment="1">
      <alignment horizontal="center"/>
    </xf>
    <xf numFmtId="0" fontId="33" fillId="5" borderId="20" xfId="0" applyFont="1" applyFill="1" applyBorder="1" applyAlignment="1">
      <alignment vertical="center"/>
    </xf>
    <xf numFmtId="0" fontId="33" fillId="5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3" fillId="2" borderId="18" xfId="0" applyFont="1" applyFill="1" applyBorder="1" applyAlignment="1">
      <alignment vertical="center"/>
    </xf>
    <xf numFmtId="164" fontId="0" fillId="2" borderId="8" xfId="0" applyNumberForma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textRotation="255"/>
    </xf>
    <xf numFmtId="164" fontId="0" fillId="6" borderId="0" xfId="0" applyNumberFormat="1" applyFill="1" applyAlignment="1">
      <alignment horizontal="left" vertical="top" wrapText="1"/>
    </xf>
    <xf numFmtId="164" fontId="0" fillId="6" borderId="0" xfId="0" applyNumberFormat="1" applyFill="1" applyAlignment="1">
      <alignment horizontal="left" vertical="top"/>
    </xf>
    <xf numFmtId="164" fontId="0" fillId="2" borderId="8" xfId="0" applyNumberFormat="1" applyFill="1" applyBorder="1" applyAlignment="1">
      <alignment horizontal="left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  <xf numFmtId="168" fontId="0" fillId="2" borderId="1" xfId="1" applyNumberFormat="1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0" fillId="3" borderId="0" xfId="0" quotePrefix="1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43" fontId="0" fillId="2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43" fontId="0" fillId="7" borderId="2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0" fontId="0" fillId="7" borderId="0" xfId="0" quotePrefix="1" applyFill="1" applyAlignment="1">
      <alignment horizontal="left" vertical="center" wrapText="1"/>
    </xf>
    <xf numFmtId="43" fontId="0" fillId="3" borderId="2" xfId="1" applyFont="1" applyFill="1" applyBorder="1" applyAlignment="1" applyProtection="1">
      <alignment horizontal="center" vertical="center"/>
    </xf>
    <xf numFmtId="43" fontId="0" fillId="3" borderId="3" xfId="1" applyFont="1" applyFill="1" applyBorder="1" applyAlignment="1" applyProtection="1">
      <alignment horizontal="center" vertical="center"/>
    </xf>
    <xf numFmtId="0" fontId="0" fillId="3" borderId="4" xfId="0" quotePrefix="1" applyFill="1" applyBorder="1" applyAlignment="1">
      <alignment horizontal="left" vertical="center" wrapText="1"/>
    </xf>
    <xf numFmtId="0" fontId="0" fillId="3" borderId="7" xfId="0" quotePrefix="1" applyFill="1" applyBorder="1" applyAlignment="1">
      <alignment horizontal="left" vertical="center" wrapText="1"/>
    </xf>
    <xf numFmtId="43" fontId="0" fillId="3" borderId="1" xfId="1" applyNumberFormat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6" borderId="0" xfId="0" applyNumberFormat="1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 wrapText="1"/>
    </xf>
    <xf numFmtId="167" fontId="0" fillId="5" borderId="21" xfId="1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7" fontId="0" fillId="2" borderId="3" xfId="1" applyNumberFormat="1" applyFont="1" applyFill="1" applyBorder="1" applyAlignment="1">
      <alignment horizontal="center" vertical="center"/>
    </xf>
    <xf numFmtId="167" fontId="0" fillId="2" borderId="24" xfId="1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left" vertical="center"/>
    </xf>
    <xf numFmtId="164" fontId="0" fillId="2" borderId="18" xfId="0" applyNumberFormat="1" applyFill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 wrapText="1"/>
    </xf>
    <xf numFmtId="167" fontId="0" fillId="2" borderId="21" xfId="1" applyNumberFormat="1" applyFont="1" applyFill="1" applyBorder="1" applyAlignment="1">
      <alignment horizontal="center" vertical="center"/>
    </xf>
    <xf numFmtId="167" fontId="0" fillId="2" borderId="2" xfId="1" applyNumberFormat="1" applyFont="1" applyFill="1" applyBorder="1" applyAlignment="1">
      <alignment horizontal="center" vertical="center"/>
    </xf>
    <xf numFmtId="167" fontId="0" fillId="5" borderId="7" xfId="1" applyNumberFormat="1" applyFont="1" applyFill="1" applyBorder="1" applyAlignment="1">
      <alignment horizontal="center" vertical="center"/>
    </xf>
    <xf numFmtId="43" fontId="0" fillId="2" borderId="7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6" fillId="6" borderId="10" xfId="0" applyFont="1" applyFill="1" applyBorder="1" applyAlignment="1">
      <alignment horizontal="center" textRotation="255"/>
    </xf>
    <xf numFmtId="0" fontId="20" fillId="21" borderId="0" xfId="0" applyFont="1" applyFill="1" applyAlignment="1">
      <alignment vertical="center"/>
    </xf>
  </cellXfs>
  <cellStyles count="2">
    <cellStyle name="Dziesiętny" xfId="1" builtinId="3"/>
    <cellStyle name="Normalny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5" totalsRowShown="0" headerRowDxfId="12" dataDxfId="10" headerRowBorderDxfId="11" tableBorderDxfId="9" totalsRowBorderDxfId="8">
  <autoFilter ref="A1:H35"/>
  <tableColumns count="8">
    <tableColumn id="1" name="Type" dataDxfId="7"/>
    <tableColumn id="2" name="Group" dataDxfId="6"/>
    <tableColumn id="3" name="Name" dataDxfId="5"/>
    <tableColumn id="4" name="Description" dataDxfId="4"/>
    <tableColumn id="5" name="Byte" dataDxfId="3"/>
    <tableColumn id="6" name="Number" dataDxfId="2"/>
    <tableColumn id="7" name="expression" dataDxfId="1"/>
    <tableColumn id="8" name="Form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D3" sqref="D3:G8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.77734375" style="136" customWidth="1"/>
    <col min="7" max="7" width="101.109375" customWidth="1"/>
    <col min="8" max="8" width="8.77734375" style="1" customWidth="1"/>
    <col min="9" max="9" width="9.33203125" customWidth="1"/>
    <col min="10" max="10" width="205.6640625" customWidth="1"/>
  </cols>
  <sheetData>
    <row r="1" spans="1:20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127"/>
      <c r="G1" s="32" t="s">
        <v>254</v>
      </c>
      <c r="H1" s="1" t="s">
        <v>235</v>
      </c>
      <c r="I1" s="99" t="s">
        <v>431</v>
      </c>
      <c r="J1" s="41" t="s">
        <v>236</v>
      </c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27">
        <v>0</v>
      </c>
      <c r="B2" s="112" t="s">
        <v>248</v>
      </c>
      <c r="C2" s="149" t="str">
        <f ca="1">UPPER(MID(INDIRECT(H2), ROW(I2)+ROW(I2)-3, 2))</f>
        <v>02</v>
      </c>
      <c r="D2" s="34" t="s">
        <v>92</v>
      </c>
      <c r="E2" s="34"/>
      <c r="F2" s="34"/>
      <c r="G2" s="34"/>
      <c r="H2" s="39" t="str">
        <f>$I$1</f>
        <v>j3</v>
      </c>
      <c r="I2" s="40"/>
      <c r="J2" s="126" t="s">
        <v>377</v>
      </c>
      <c r="L2" s="3"/>
      <c r="M2" s="3"/>
      <c r="N2" s="3"/>
      <c r="O2" s="3"/>
      <c r="P2" s="3"/>
      <c r="Q2" s="3"/>
      <c r="R2" s="3"/>
      <c r="S2" s="3"/>
      <c r="T2" s="3"/>
    </row>
    <row r="3" spans="1:20">
      <c r="A3" s="27">
        <v>1</v>
      </c>
      <c r="B3" s="220" t="s">
        <v>99</v>
      </c>
      <c r="C3" s="149" t="str">
        <f t="shared" ref="C3:C66" ca="1" si="0">UPPER(MID(INDIRECT(H3), ROW(I3)+ROW(I3)-3, 2))</f>
        <v>00</v>
      </c>
      <c r="D3" s="221" t="s">
        <v>247</v>
      </c>
      <c r="E3" s="222"/>
      <c r="F3" s="222"/>
      <c r="G3" s="222"/>
      <c r="H3" s="39" t="str">
        <f t="shared" ref="H3:H66" si="1">$I$1</f>
        <v>j3</v>
      </c>
      <c r="I3" s="40"/>
      <c r="J3" s="126" t="s">
        <v>377</v>
      </c>
      <c r="L3" s="3"/>
      <c r="M3" s="3"/>
      <c r="N3" s="3"/>
      <c r="O3" s="3"/>
      <c r="P3" s="3"/>
      <c r="Q3" s="3"/>
      <c r="R3" s="3"/>
      <c r="S3" s="3"/>
      <c r="T3" s="3"/>
    </row>
    <row r="4" spans="1:20">
      <c r="A4" s="27">
        <v>2</v>
      </c>
      <c r="B4" s="220"/>
      <c r="C4" s="149" t="str">
        <f t="shared" ca="1" si="0"/>
        <v>FE</v>
      </c>
      <c r="D4" s="222"/>
      <c r="E4" s="222"/>
      <c r="F4" s="222"/>
      <c r="G4" s="222"/>
      <c r="H4" s="39" t="str">
        <f t="shared" si="1"/>
        <v>j3</v>
      </c>
      <c r="I4" s="40"/>
      <c r="J4" s="126"/>
      <c r="L4" s="3"/>
      <c r="M4" s="3"/>
      <c r="N4" s="3"/>
      <c r="O4" s="3"/>
      <c r="P4" s="3"/>
      <c r="Q4" s="3"/>
      <c r="R4" s="3"/>
      <c r="S4" s="3"/>
      <c r="T4" s="3"/>
    </row>
    <row r="5" spans="1:20">
      <c r="A5" s="27">
        <v>3</v>
      </c>
      <c r="B5" s="220"/>
      <c r="C5" s="149" t="str">
        <f t="shared" ca="1" si="0"/>
        <v>06</v>
      </c>
      <c r="D5" s="222"/>
      <c r="E5" s="222"/>
      <c r="F5" s="222"/>
      <c r="G5" s="222"/>
      <c r="H5" s="39" t="str">
        <f t="shared" si="1"/>
        <v>j3</v>
      </c>
      <c r="I5" s="40"/>
      <c r="J5" s="126"/>
      <c r="L5" s="3"/>
      <c r="M5" s="3"/>
      <c r="N5" s="3"/>
      <c r="O5" s="3"/>
      <c r="P5" s="3"/>
      <c r="Q5" s="3"/>
      <c r="R5" s="3"/>
      <c r="S5" s="3"/>
      <c r="T5" s="3"/>
    </row>
    <row r="6" spans="1:20">
      <c r="A6" s="27">
        <v>4</v>
      </c>
      <c r="B6" s="220"/>
      <c r="C6" s="149" t="str">
        <f t="shared" ca="1" si="0"/>
        <v>48</v>
      </c>
      <c r="D6" s="222"/>
      <c r="E6" s="222"/>
      <c r="F6" s="222"/>
      <c r="G6" s="222"/>
      <c r="H6" s="39" t="str">
        <f t="shared" si="1"/>
        <v>j3</v>
      </c>
      <c r="I6" s="40"/>
      <c r="J6" s="126"/>
      <c r="L6" s="3"/>
      <c r="M6" s="3"/>
      <c r="N6" s="3"/>
      <c r="O6" s="3"/>
      <c r="P6" s="3"/>
      <c r="Q6" s="3"/>
      <c r="R6" s="3"/>
      <c r="S6" s="3"/>
      <c r="T6" s="3"/>
    </row>
    <row r="7" spans="1:20">
      <c r="A7" s="27">
        <v>5</v>
      </c>
      <c r="B7" s="220"/>
      <c r="C7" s="149" t="str">
        <f t="shared" ca="1" si="0"/>
        <v>01</v>
      </c>
      <c r="D7" s="222"/>
      <c r="E7" s="222"/>
      <c r="F7" s="222"/>
      <c r="G7" s="222"/>
      <c r="H7" s="39" t="str">
        <f t="shared" si="1"/>
        <v>j3</v>
      </c>
      <c r="I7" s="40"/>
      <c r="L7" s="3"/>
      <c r="M7" s="3"/>
      <c r="N7" s="3"/>
      <c r="O7" s="3"/>
      <c r="P7" s="3"/>
      <c r="Q7" s="3"/>
      <c r="R7" s="3"/>
      <c r="S7" s="3"/>
      <c r="T7" s="3"/>
    </row>
    <row r="8" spans="1:20">
      <c r="A8" s="27">
        <v>6</v>
      </c>
      <c r="B8" s="220"/>
      <c r="C8" s="149" t="str">
        <f t="shared" ca="1" si="0"/>
        <v>0B</v>
      </c>
      <c r="D8" s="222"/>
      <c r="E8" s="222"/>
      <c r="F8" s="222"/>
      <c r="G8" s="222"/>
      <c r="H8" s="39" t="str">
        <f t="shared" si="1"/>
        <v>j3</v>
      </c>
      <c r="I8" s="40"/>
      <c r="L8" s="3"/>
      <c r="M8" s="3"/>
      <c r="N8" s="3"/>
      <c r="O8" s="3"/>
      <c r="P8" s="3"/>
      <c r="Q8" s="3"/>
      <c r="R8" s="3"/>
      <c r="S8" s="3"/>
      <c r="T8" s="3"/>
    </row>
    <row r="9" spans="1:20">
      <c r="A9" s="28">
        <v>7</v>
      </c>
      <c r="B9" s="124">
        <v>0</v>
      </c>
      <c r="C9" s="149" t="str">
        <f t="shared" ca="1" si="0"/>
        <v>0A</v>
      </c>
      <c r="D9" s="9"/>
      <c r="E9" s="116">
        <f t="shared" ref="E9:E72" ca="1" si="2">HEX2DEC(C9)</f>
        <v>10</v>
      </c>
      <c r="F9" s="128" t="str">
        <f t="shared" ref="F9:F10" ca="1" si="3">CHAR(E9)</f>
        <v xml:space="preserve">
</v>
      </c>
      <c r="G9" s="12"/>
      <c r="H9" s="39" t="str">
        <f t="shared" si="1"/>
        <v>j3</v>
      </c>
      <c r="I9" s="40"/>
      <c r="L9" s="3"/>
      <c r="M9" s="3"/>
      <c r="N9" s="3"/>
      <c r="O9" s="3"/>
      <c r="P9" s="3"/>
      <c r="Q9" s="3"/>
      <c r="R9" s="3"/>
      <c r="S9" s="3"/>
      <c r="T9" s="3"/>
    </row>
    <row r="10" spans="1:20">
      <c r="A10" s="30">
        <v>8</v>
      </c>
      <c r="B10" s="125">
        <v>1</v>
      </c>
      <c r="C10" s="149" t="str">
        <f t="shared" ca="1" si="0"/>
        <v>0D</v>
      </c>
      <c r="D10" s="13" t="s">
        <v>378</v>
      </c>
      <c r="E10" s="116">
        <f t="shared" ca="1" si="2"/>
        <v>13</v>
      </c>
      <c r="F10" s="129" t="str">
        <f t="shared" ca="1" si="3"/>
        <v>_x000D_</v>
      </c>
      <c r="G10" s="16"/>
      <c r="H10" s="39" t="str">
        <f t="shared" si="1"/>
        <v>j3</v>
      </c>
      <c r="I10" s="40"/>
      <c r="J10" s="38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28">
        <v>9</v>
      </c>
      <c r="B11" s="28">
        <v>2</v>
      </c>
      <c r="C11" s="149" t="str">
        <f t="shared" ca="1" si="0"/>
        <v>01</v>
      </c>
      <c r="D11" s="9" t="s">
        <v>379</v>
      </c>
      <c r="E11" s="116">
        <f t="shared" ca="1" si="2"/>
        <v>1</v>
      </c>
      <c r="F11" s="128"/>
      <c r="G11" s="12"/>
      <c r="H11" s="39" t="str">
        <f t="shared" si="1"/>
        <v>j3</v>
      </c>
      <c r="I11" s="40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0">
        <v>10</v>
      </c>
      <c r="B12" s="30">
        <v>3</v>
      </c>
      <c r="C12" s="149" t="str">
        <f t="shared" ca="1" si="0"/>
        <v>FF</v>
      </c>
      <c r="D12" s="13"/>
      <c r="E12" s="116">
        <f t="shared" ca="1" si="2"/>
        <v>255</v>
      </c>
      <c r="F12" s="129"/>
      <c r="G12" s="16"/>
      <c r="H12" s="39" t="str">
        <f t="shared" si="1"/>
        <v>j3</v>
      </c>
      <c r="I12" s="40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28">
        <v>11</v>
      </c>
      <c r="B13" s="28">
        <v>4</v>
      </c>
      <c r="C13" s="149" t="str">
        <f t="shared" ca="1" si="0"/>
        <v>FF</v>
      </c>
      <c r="D13" s="9"/>
      <c r="E13" s="116">
        <f t="shared" ca="1" si="2"/>
        <v>255</v>
      </c>
      <c r="F13" s="128"/>
      <c r="G13" s="12"/>
      <c r="H13" s="39" t="str">
        <f t="shared" si="1"/>
        <v>j3</v>
      </c>
      <c r="I13" s="40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0">
        <v>12</v>
      </c>
      <c r="B14" s="30">
        <v>5</v>
      </c>
      <c r="C14" s="149" t="str">
        <f t="shared" ca="1" si="0"/>
        <v>19</v>
      </c>
      <c r="D14" s="13" t="s">
        <v>380</v>
      </c>
      <c r="E14" s="116">
        <f t="shared" ca="1" si="2"/>
        <v>25</v>
      </c>
      <c r="F14" s="129"/>
      <c r="G14" s="16"/>
      <c r="H14" s="39" t="str">
        <f t="shared" si="1"/>
        <v>j3</v>
      </c>
      <c r="I14" s="40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28">
        <v>13</v>
      </c>
      <c r="B15" s="28">
        <v>6</v>
      </c>
      <c r="C15" s="149" t="str">
        <f t="shared" ca="1" si="0"/>
        <v>12</v>
      </c>
      <c r="D15" s="9" t="s">
        <v>381</v>
      </c>
      <c r="E15" s="116">
        <f t="shared" ca="1" si="2"/>
        <v>18</v>
      </c>
      <c r="F15" s="128"/>
      <c r="G15" s="12"/>
      <c r="H15" s="39" t="str">
        <f t="shared" si="1"/>
        <v>j3</v>
      </c>
      <c r="I15" s="40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0">
        <v>14</v>
      </c>
      <c r="B16" s="30">
        <v>7</v>
      </c>
      <c r="C16" s="149" t="str">
        <f t="shared" ca="1" si="0"/>
        <v>05</v>
      </c>
      <c r="D16" s="13" t="s">
        <v>382</v>
      </c>
      <c r="E16" s="116">
        <f t="shared" ca="1" si="2"/>
        <v>5</v>
      </c>
      <c r="F16" s="129"/>
      <c r="G16" s="16"/>
      <c r="H16" s="39" t="str">
        <f t="shared" si="1"/>
        <v>j3</v>
      </c>
      <c r="I16" s="40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28">
        <v>15</v>
      </c>
      <c r="B17" s="28">
        <v>8</v>
      </c>
      <c r="C17" s="149" t="str">
        <f t="shared" ca="1" si="0"/>
        <v>04</v>
      </c>
      <c r="D17" s="9"/>
      <c r="E17" s="116">
        <f t="shared" ca="1" si="2"/>
        <v>4</v>
      </c>
      <c r="F17" s="128"/>
      <c r="G17" s="113"/>
      <c r="H17" s="39" t="str">
        <f t="shared" si="1"/>
        <v>j3</v>
      </c>
      <c r="I17" s="40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0">
        <v>16</v>
      </c>
      <c r="B18" s="30">
        <v>9</v>
      </c>
      <c r="C18" s="149" t="str">
        <f t="shared" ca="1" si="0"/>
        <v>00</v>
      </c>
      <c r="D18" s="13"/>
      <c r="E18" s="116">
        <f t="shared" ca="1" si="2"/>
        <v>0</v>
      </c>
      <c r="F18" s="129"/>
      <c r="G18" s="114"/>
      <c r="H18" s="39" t="str">
        <f t="shared" si="1"/>
        <v>j3</v>
      </c>
      <c r="I18" s="40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28">
        <v>17</v>
      </c>
      <c r="B19" s="28">
        <v>10</v>
      </c>
      <c r="C19" s="149" t="str">
        <f t="shared" ca="1" si="0"/>
        <v>01</v>
      </c>
      <c r="D19" s="9"/>
      <c r="E19" s="116">
        <f t="shared" ca="1" si="2"/>
        <v>1</v>
      </c>
      <c r="F19" s="131"/>
      <c r="G19" s="113"/>
      <c r="H19" s="39" t="str">
        <f t="shared" si="1"/>
        <v>j3</v>
      </c>
      <c r="I19" s="40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0">
        <v>18</v>
      </c>
      <c r="B20" s="30">
        <v>11</v>
      </c>
      <c r="C20" s="149" t="str">
        <f t="shared" ca="1" si="0"/>
        <v>FF</v>
      </c>
      <c r="D20" s="13"/>
      <c r="E20" s="116">
        <f t="shared" ca="1" si="2"/>
        <v>255</v>
      </c>
      <c r="F20" s="129"/>
      <c r="G20" s="114"/>
      <c r="H20" s="39" t="str">
        <f t="shared" si="1"/>
        <v>j3</v>
      </c>
      <c r="I20" s="40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28">
        <v>19</v>
      </c>
      <c r="B21" s="28">
        <v>12</v>
      </c>
      <c r="C21" s="149" t="str">
        <f t="shared" ca="1" si="0"/>
        <v>FF</v>
      </c>
      <c r="D21" s="9"/>
      <c r="E21" s="116">
        <f t="shared" ca="1" si="2"/>
        <v>255</v>
      </c>
      <c r="F21" s="128"/>
      <c r="G21" s="113"/>
      <c r="H21" s="39" t="str">
        <f t="shared" si="1"/>
        <v>j3</v>
      </c>
      <c r="I21" s="40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0">
        <v>20</v>
      </c>
      <c r="B22" s="30">
        <v>13</v>
      </c>
      <c r="C22" s="149" t="str">
        <f t="shared" ca="1" si="0"/>
        <v>FF</v>
      </c>
      <c r="D22" s="13"/>
      <c r="E22" s="116">
        <f t="shared" ca="1" si="2"/>
        <v>255</v>
      </c>
      <c r="F22" s="129"/>
      <c r="G22" s="114"/>
      <c r="H22" s="39" t="str">
        <f t="shared" si="1"/>
        <v>j3</v>
      </c>
      <c r="I22" s="40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28">
        <v>21</v>
      </c>
      <c r="B23" s="28">
        <v>14</v>
      </c>
      <c r="C23" s="149" t="str">
        <f t="shared" ca="1" si="0"/>
        <v>FF</v>
      </c>
      <c r="D23" s="9"/>
      <c r="E23" s="116">
        <f t="shared" ca="1" si="2"/>
        <v>255</v>
      </c>
      <c r="F23" s="128"/>
      <c r="G23" s="113"/>
      <c r="H23" s="39" t="str">
        <f t="shared" si="1"/>
        <v>j3</v>
      </c>
      <c r="I23" s="40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0">
        <v>22</v>
      </c>
      <c r="B24" s="30">
        <v>15</v>
      </c>
      <c r="C24" s="149" t="str">
        <f t="shared" ca="1" si="0"/>
        <v>FF</v>
      </c>
      <c r="D24" s="13"/>
      <c r="E24" s="116">
        <f t="shared" ca="1" si="2"/>
        <v>255</v>
      </c>
      <c r="F24" s="129"/>
      <c r="G24" s="114"/>
      <c r="H24" s="39" t="str">
        <f t="shared" si="1"/>
        <v>j3</v>
      </c>
      <c r="I24" s="40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28">
        <v>23</v>
      </c>
      <c r="B25" s="28">
        <v>16</v>
      </c>
      <c r="C25" s="149" t="str">
        <f t="shared" ca="1" si="0"/>
        <v>04</v>
      </c>
      <c r="D25" s="19"/>
      <c r="E25" s="116">
        <f t="shared" ca="1" si="2"/>
        <v>4</v>
      </c>
      <c r="F25" s="128"/>
      <c r="G25" s="115"/>
      <c r="H25" s="39" t="str">
        <f t="shared" si="1"/>
        <v>j3</v>
      </c>
      <c r="I25" s="40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0">
        <v>24</v>
      </c>
      <c r="B26" s="30">
        <v>17</v>
      </c>
      <c r="C26" s="149" t="str">
        <f t="shared" ca="1" si="0"/>
        <v>03</v>
      </c>
      <c r="D26" s="13"/>
      <c r="E26" s="116">
        <f t="shared" ca="1" si="2"/>
        <v>3</v>
      </c>
      <c r="F26" s="129"/>
      <c r="G26" s="16"/>
      <c r="H26" s="39" t="str">
        <f t="shared" si="1"/>
        <v>j3</v>
      </c>
      <c r="I26" s="40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28">
        <v>25</v>
      </c>
      <c r="B27" s="28">
        <v>18</v>
      </c>
      <c r="C27" s="149" t="str">
        <f t="shared" ca="1" si="0"/>
        <v>FF</v>
      </c>
      <c r="D27" s="9"/>
      <c r="E27" s="116">
        <f t="shared" ca="1" si="2"/>
        <v>255</v>
      </c>
      <c r="F27" s="128"/>
      <c r="G27" s="12"/>
      <c r="H27" s="39" t="str">
        <f t="shared" si="1"/>
        <v>j3</v>
      </c>
      <c r="I27" s="40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0">
        <v>26</v>
      </c>
      <c r="B28" s="30">
        <v>19</v>
      </c>
      <c r="C28" s="149" t="str">
        <f t="shared" ca="1" si="0"/>
        <v>01</v>
      </c>
      <c r="D28" s="13"/>
      <c r="E28" s="116">
        <f t="shared" ca="1" si="2"/>
        <v>1</v>
      </c>
      <c r="F28" s="129"/>
      <c r="G28" s="16"/>
      <c r="H28" s="39" t="str">
        <f t="shared" si="1"/>
        <v>j3</v>
      </c>
      <c r="I28" s="40"/>
    </row>
    <row r="29" spans="1:20">
      <c r="A29" s="28">
        <v>27</v>
      </c>
      <c r="B29" s="28">
        <v>20</v>
      </c>
      <c r="C29" s="149" t="str">
        <f t="shared" ca="1" si="0"/>
        <v>FF</v>
      </c>
      <c r="D29" s="9"/>
      <c r="E29" s="116">
        <f t="shared" ca="1" si="2"/>
        <v>255</v>
      </c>
      <c r="F29" s="128"/>
      <c r="G29" s="12"/>
      <c r="H29" s="39" t="str">
        <f t="shared" si="1"/>
        <v>j3</v>
      </c>
      <c r="I29" s="40"/>
    </row>
    <row r="30" spans="1:20">
      <c r="A30" s="30">
        <v>28</v>
      </c>
      <c r="B30" s="30">
        <v>21</v>
      </c>
      <c r="C30" s="149" t="str">
        <f t="shared" ca="1" si="0"/>
        <v>FF</v>
      </c>
      <c r="D30" s="13"/>
      <c r="E30" s="116">
        <f t="shared" ca="1" si="2"/>
        <v>255</v>
      </c>
      <c r="F30" s="129"/>
      <c r="G30" s="16"/>
      <c r="H30" s="39" t="str">
        <f t="shared" si="1"/>
        <v>j3</v>
      </c>
      <c r="I30" s="40"/>
    </row>
    <row r="31" spans="1:20">
      <c r="A31" s="28">
        <v>29</v>
      </c>
      <c r="B31" s="28">
        <v>22</v>
      </c>
      <c r="C31" s="149" t="str">
        <f t="shared" ca="1" si="0"/>
        <v>FF</v>
      </c>
      <c r="D31" s="9"/>
      <c r="E31" s="116">
        <f t="shared" ca="1" si="2"/>
        <v>255</v>
      </c>
      <c r="F31" s="128"/>
      <c r="G31" s="11"/>
      <c r="H31" s="39" t="str">
        <f t="shared" si="1"/>
        <v>j3</v>
      </c>
      <c r="I31" s="40"/>
    </row>
    <row r="32" spans="1:20">
      <c r="A32" s="30">
        <v>30</v>
      </c>
      <c r="B32" s="30">
        <v>23</v>
      </c>
      <c r="C32" s="149" t="str">
        <f t="shared" ca="1" si="0"/>
        <v>FF</v>
      </c>
      <c r="D32" s="13"/>
      <c r="E32" s="116">
        <f t="shared" ca="1" si="2"/>
        <v>255</v>
      </c>
      <c r="F32" s="129"/>
      <c r="G32" s="16"/>
      <c r="H32" s="39" t="str">
        <f t="shared" si="1"/>
        <v>j3</v>
      </c>
      <c r="I32" s="40"/>
    </row>
    <row r="33" spans="1:13">
      <c r="A33" s="28">
        <v>31</v>
      </c>
      <c r="B33" s="28">
        <v>24</v>
      </c>
      <c r="C33" s="149" t="str">
        <f t="shared" ca="1" si="0"/>
        <v>FF</v>
      </c>
      <c r="D33" s="9"/>
      <c r="E33" s="116">
        <f t="shared" ca="1" si="2"/>
        <v>255</v>
      </c>
      <c r="F33" s="128"/>
      <c r="G33" s="113"/>
      <c r="H33" s="39" t="str">
        <f t="shared" si="1"/>
        <v>j3</v>
      </c>
      <c r="I33" s="40"/>
    </row>
    <row r="34" spans="1:13">
      <c r="A34" s="30">
        <v>32</v>
      </c>
      <c r="B34" s="30">
        <v>25</v>
      </c>
      <c r="C34" s="149" t="str">
        <f t="shared" ca="1" si="0"/>
        <v>FF</v>
      </c>
      <c r="D34" s="13"/>
      <c r="E34" s="116">
        <f t="shared" ca="1" si="2"/>
        <v>255</v>
      </c>
      <c r="F34" s="129"/>
      <c r="G34" s="114"/>
      <c r="H34" s="39" t="str">
        <f t="shared" si="1"/>
        <v>j3</v>
      </c>
      <c r="I34" s="40"/>
    </row>
    <row r="35" spans="1:13">
      <c r="A35" s="28">
        <v>33</v>
      </c>
      <c r="B35" s="28">
        <v>26</v>
      </c>
      <c r="C35" s="149" t="str">
        <f t="shared" ca="1" si="0"/>
        <v>FF</v>
      </c>
      <c r="D35" s="9"/>
      <c r="E35" s="116">
        <f t="shared" ca="1" si="2"/>
        <v>255</v>
      </c>
      <c r="F35" s="131"/>
      <c r="G35" s="113"/>
      <c r="H35" s="39" t="str">
        <f t="shared" si="1"/>
        <v>j3</v>
      </c>
      <c r="I35" s="40"/>
      <c r="L35" s="38"/>
      <c r="M35" s="38"/>
    </row>
    <row r="36" spans="1:13">
      <c r="A36" s="30">
        <v>34</v>
      </c>
      <c r="B36" s="30">
        <v>27</v>
      </c>
      <c r="C36" s="149" t="str">
        <f t="shared" ca="1" si="0"/>
        <v>FF</v>
      </c>
      <c r="D36" s="13"/>
      <c r="E36" s="116">
        <f t="shared" ca="1" si="2"/>
        <v>255</v>
      </c>
      <c r="F36" s="129"/>
      <c r="G36" s="114"/>
      <c r="H36" s="39" t="str">
        <f t="shared" si="1"/>
        <v>j3</v>
      </c>
      <c r="I36" s="40"/>
      <c r="L36" s="38"/>
    </row>
    <row r="37" spans="1:13">
      <c r="A37" s="28">
        <v>35</v>
      </c>
      <c r="B37" s="28">
        <v>28</v>
      </c>
      <c r="C37" s="149" t="str">
        <f t="shared" ca="1" si="0"/>
        <v>FF</v>
      </c>
      <c r="D37" s="9"/>
      <c r="E37" s="116">
        <f t="shared" ca="1" si="2"/>
        <v>255</v>
      </c>
      <c r="F37" s="128"/>
      <c r="G37" s="113"/>
      <c r="H37" s="39" t="str">
        <f t="shared" si="1"/>
        <v>j3</v>
      </c>
      <c r="I37" s="40"/>
    </row>
    <row r="38" spans="1:13">
      <c r="A38" s="30">
        <v>36</v>
      </c>
      <c r="B38" s="30">
        <v>29</v>
      </c>
      <c r="C38" s="149" t="str">
        <f t="shared" ca="1" si="0"/>
        <v>FF</v>
      </c>
      <c r="D38" s="13"/>
      <c r="E38" s="116">
        <f t="shared" ca="1" si="2"/>
        <v>255</v>
      </c>
      <c r="F38" s="129"/>
      <c r="G38" s="114"/>
      <c r="H38" s="39" t="str">
        <f t="shared" si="1"/>
        <v>j3</v>
      </c>
      <c r="I38" s="40"/>
    </row>
    <row r="39" spans="1:13">
      <c r="A39" s="28">
        <v>37</v>
      </c>
      <c r="B39" s="28">
        <v>30</v>
      </c>
      <c r="C39" s="149" t="str">
        <f t="shared" ca="1" si="0"/>
        <v>FF</v>
      </c>
      <c r="D39" s="9"/>
      <c r="E39" s="116">
        <f t="shared" ca="1" si="2"/>
        <v>255</v>
      </c>
      <c r="F39" s="128"/>
      <c r="G39" s="113"/>
      <c r="H39" s="39" t="str">
        <f t="shared" si="1"/>
        <v>j3</v>
      </c>
      <c r="I39" s="40"/>
    </row>
    <row r="40" spans="1:13">
      <c r="A40" s="30">
        <v>38</v>
      </c>
      <c r="B40" s="30">
        <v>31</v>
      </c>
      <c r="C40" s="149" t="str">
        <f t="shared" ca="1" si="0"/>
        <v>FF</v>
      </c>
      <c r="D40" s="13"/>
      <c r="E40" s="116">
        <f t="shared" ca="1" si="2"/>
        <v>255</v>
      </c>
      <c r="F40" s="129"/>
      <c r="G40" s="114"/>
      <c r="H40" s="39" t="str">
        <f t="shared" si="1"/>
        <v>j3</v>
      </c>
      <c r="I40" s="40"/>
    </row>
    <row r="41" spans="1:13">
      <c r="A41" s="28">
        <v>39</v>
      </c>
      <c r="B41" s="28">
        <v>32</v>
      </c>
      <c r="C41" s="149" t="str">
        <f t="shared" ca="1" si="0"/>
        <v>31</v>
      </c>
      <c r="D41" s="224" t="s">
        <v>395</v>
      </c>
      <c r="E41" s="116">
        <f t="shared" ca="1" si="2"/>
        <v>49</v>
      </c>
      <c r="F41" s="128" t="str">
        <f t="shared" ref="F41:F72" ca="1" si="4">CHAR(E41)</f>
        <v>1</v>
      </c>
      <c r="G41" s="113"/>
      <c r="H41" s="39" t="str">
        <f t="shared" si="1"/>
        <v>j3</v>
      </c>
      <c r="I41" s="40"/>
    </row>
    <row r="42" spans="1:13">
      <c r="A42" s="30">
        <v>40</v>
      </c>
      <c r="B42" s="30">
        <v>33</v>
      </c>
      <c r="C42" s="149" t="str">
        <f t="shared" ca="1" si="0"/>
        <v>34</v>
      </c>
      <c r="D42" s="224"/>
      <c r="E42" s="116">
        <f t="shared" ca="1" si="2"/>
        <v>52</v>
      </c>
      <c r="F42" s="129" t="str">
        <f t="shared" ca="1" si="4"/>
        <v>4</v>
      </c>
      <c r="G42" s="15"/>
      <c r="H42" s="39" t="str">
        <f t="shared" si="1"/>
        <v>j3</v>
      </c>
      <c r="I42" s="40"/>
    </row>
    <row r="43" spans="1:13">
      <c r="A43" s="28">
        <v>41</v>
      </c>
      <c r="B43" s="28">
        <v>34</v>
      </c>
      <c r="C43" s="149" t="str">
        <f t="shared" ca="1" si="0"/>
        <v>33</v>
      </c>
      <c r="D43" s="224"/>
      <c r="E43" s="116">
        <f t="shared" ca="1" si="2"/>
        <v>51</v>
      </c>
      <c r="F43" s="128" t="str">
        <f t="shared" ca="1" si="4"/>
        <v>3</v>
      </c>
      <c r="G43" s="11"/>
      <c r="H43" s="39" t="str">
        <f t="shared" si="1"/>
        <v>j3</v>
      </c>
      <c r="I43" s="40"/>
    </row>
    <row r="44" spans="1:13">
      <c r="A44" s="30">
        <v>42</v>
      </c>
      <c r="B44" s="30">
        <v>35</v>
      </c>
      <c r="C44" s="149" t="str">
        <f t="shared" ca="1" si="0"/>
        <v>31</v>
      </c>
      <c r="D44" s="224"/>
      <c r="E44" s="116">
        <f t="shared" ca="1" si="2"/>
        <v>49</v>
      </c>
      <c r="F44" s="129" t="str">
        <f t="shared" ca="1" si="4"/>
        <v>1</v>
      </c>
      <c r="G44" s="15"/>
      <c r="H44" s="39" t="str">
        <f t="shared" si="1"/>
        <v>j3</v>
      </c>
      <c r="I44" s="40"/>
    </row>
    <row r="45" spans="1:13">
      <c r="A45" s="28">
        <v>43</v>
      </c>
      <c r="B45" s="28">
        <v>36</v>
      </c>
      <c r="C45" s="149" t="str">
        <f t="shared" ca="1" si="0"/>
        <v>31</v>
      </c>
      <c r="D45" s="224"/>
      <c r="E45" s="116">
        <f t="shared" ca="1" si="2"/>
        <v>49</v>
      </c>
      <c r="F45" s="128" t="str">
        <f t="shared" ca="1" si="4"/>
        <v>1</v>
      </c>
      <c r="G45" s="11"/>
      <c r="H45" s="39" t="str">
        <f t="shared" si="1"/>
        <v>j3</v>
      </c>
      <c r="I45" s="40"/>
    </row>
    <row r="46" spans="1:13">
      <c r="A46" s="30">
        <v>44</v>
      </c>
      <c r="B46" s="30">
        <v>37</v>
      </c>
      <c r="C46" s="149" t="str">
        <f t="shared" ca="1" si="0"/>
        <v>31</v>
      </c>
      <c r="D46" s="224"/>
      <c r="E46" s="116">
        <f t="shared" ca="1" si="2"/>
        <v>49</v>
      </c>
      <c r="F46" s="129" t="str">
        <f t="shared" ca="1" si="4"/>
        <v>1</v>
      </c>
      <c r="G46" s="15"/>
      <c r="H46" s="39" t="str">
        <f t="shared" si="1"/>
        <v>j3</v>
      </c>
      <c r="I46" s="40"/>
    </row>
    <row r="47" spans="1:13">
      <c r="A47" s="28">
        <v>45</v>
      </c>
      <c r="B47" s="28">
        <v>38</v>
      </c>
      <c r="C47" s="149" t="str">
        <f t="shared" ca="1" si="0"/>
        <v>30</v>
      </c>
      <c r="D47" s="224"/>
      <c r="E47" s="116">
        <f t="shared" ca="1" si="2"/>
        <v>48</v>
      </c>
      <c r="F47" s="128" t="str">
        <f t="shared" ca="1" si="4"/>
        <v>0</v>
      </c>
      <c r="G47" s="11"/>
      <c r="H47" s="39" t="str">
        <f t="shared" si="1"/>
        <v>j3</v>
      </c>
      <c r="I47" s="40"/>
    </row>
    <row r="48" spans="1:13">
      <c r="A48" s="30">
        <v>46</v>
      </c>
      <c r="B48" s="30">
        <v>39</v>
      </c>
      <c r="C48" s="149" t="str">
        <f t="shared" ca="1" si="0"/>
        <v>32</v>
      </c>
      <c r="D48" s="224"/>
      <c r="E48" s="116">
        <f t="shared" ca="1" si="2"/>
        <v>50</v>
      </c>
      <c r="F48" s="129" t="str">
        <f t="shared" ca="1" si="4"/>
        <v>2</v>
      </c>
      <c r="G48" s="15"/>
      <c r="H48" s="39" t="str">
        <f t="shared" si="1"/>
        <v>j3</v>
      </c>
      <c r="I48" s="40"/>
    </row>
    <row r="49" spans="1:9">
      <c r="A49" s="28">
        <v>47</v>
      </c>
      <c r="B49" s="28">
        <v>40</v>
      </c>
      <c r="C49" s="149" t="str">
        <f t="shared" ca="1" si="0"/>
        <v>39</v>
      </c>
      <c r="D49" s="224"/>
      <c r="E49" s="116">
        <f t="shared" ca="1" si="2"/>
        <v>57</v>
      </c>
      <c r="F49" s="128" t="str">
        <f t="shared" ca="1" si="4"/>
        <v>9</v>
      </c>
      <c r="G49" s="11"/>
      <c r="H49" s="39" t="str">
        <f t="shared" si="1"/>
        <v>j3</v>
      </c>
      <c r="I49" s="40"/>
    </row>
    <row r="50" spans="1:9">
      <c r="A50" s="30">
        <v>48</v>
      </c>
      <c r="B50" s="30">
        <v>41</v>
      </c>
      <c r="C50" s="149" t="str">
        <f t="shared" ca="1" si="0"/>
        <v>39</v>
      </c>
      <c r="D50" s="224"/>
      <c r="E50" s="116">
        <f t="shared" ca="1" si="2"/>
        <v>57</v>
      </c>
      <c r="F50" s="129" t="str">
        <f t="shared" ca="1" si="4"/>
        <v>9</v>
      </c>
      <c r="G50" s="15"/>
      <c r="H50" s="39" t="str">
        <f t="shared" si="1"/>
        <v>j3</v>
      </c>
      <c r="I50" s="40"/>
    </row>
    <row r="51" spans="1:9">
      <c r="A51" s="28">
        <v>49</v>
      </c>
      <c r="B51" s="28">
        <v>42</v>
      </c>
      <c r="C51" s="149" t="str">
        <f t="shared" ca="1" si="0"/>
        <v>32</v>
      </c>
      <c r="D51" s="224"/>
      <c r="E51" s="116">
        <f t="shared" ca="1" si="2"/>
        <v>50</v>
      </c>
      <c r="F51" s="128" t="str">
        <f t="shared" ca="1" si="4"/>
        <v>2</v>
      </c>
      <c r="G51" s="11"/>
      <c r="H51" s="39" t="str">
        <f t="shared" si="1"/>
        <v>j3</v>
      </c>
      <c r="I51" s="40"/>
    </row>
    <row r="52" spans="1:9">
      <c r="A52" s="30">
        <v>50</v>
      </c>
      <c r="B52" s="30">
        <v>43</v>
      </c>
      <c r="C52" s="149" t="str">
        <f t="shared" ca="1" si="0"/>
        <v>32</v>
      </c>
      <c r="D52" s="224"/>
      <c r="E52" s="116">
        <f t="shared" ca="1" si="2"/>
        <v>50</v>
      </c>
      <c r="F52" s="129" t="str">
        <f t="shared" ca="1" si="4"/>
        <v>2</v>
      </c>
      <c r="G52" s="15"/>
      <c r="H52" s="39" t="str">
        <f t="shared" si="1"/>
        <v>j3</v>
      </c>
      <c r="I52" s="40"/>
    </row>
    <row r="53" spans="1:9">
      <c r="A53" s="28">
        <v>51</v>
      </c>
      <c r="B53" s="28">
        <v>44</v>
      </c>
      <c r="C53" s="149" t="str">
        <f t="shared" ca="1" si="0"/>
        <v>30</v>
      </c>
      <c r="D53" s="224"/>
      <c r="E53" s="116">
        <f t="shared" ca="1" si="2"/>
        <v>48</v>
      </c>
      <c r="F53" s="128" t="str">
        <f t="shared" ca="1" si="4"/>
        <v>0</v>
      </c>
      <c r="G53" s="11"/>
      <c r="H53" s="39" t="str">
        <f t="shared" si="1"/>
        <v>j3</v>
      </c>
      <c r="I53" s="40"/>
    </row>
    <row r="54" spans="1:9">
      <c r="A54" s="30">
        <v>52</v>
      </c>
      <c r="B54" s="30">
        <v>45</v>
      </c>
      <c r="C54" s="149" t="str">
        <f t="shared" ca="1" si="0"/>
        <v>20</v>
      </c>
      <c r="D54" s="224"/>
      <c r="E54" s="116">
        <f t="shared" ca="1" si="2"/>
        <v>32</v>
      </c>
      <c r="F54" s="129" t="str">
        <f t="shared" ca="1" si="4"/>
        <v xml:space="preserve"> </v>
      </c>
      <c r="G54" s="15"/>
      <c r="H54" s="39" t="str">
        <f t="shared" si="1"/>
        <v>j3</v>
      </c>
      <c r="I54" s="40"/>
    </row>
    <row r="55" spans="1:9">
      <c r="A55" s="28">
        <v>53</v>
      </c>
      <c r="B55" s="28">
        <v>46</v>
      </c>
      <c r="C55" s="149" t="str">
        <f t="shared" ca="1" si="0"/>
        <v>20</v>
      </c>
      <c r="D55" s="224"/>
      <c r="E55" s="116">
        <f t="shared" ca="1" si="2"/>
        <v>32</v>
      </c>
      <c r="F55" s="128" t="str">
        <f t="shared" ca="1" si="4"/>
        <v xml:space="preserve"> </v>
      </c>
      <c r="G55" s="11"/>
      <c r="H55" s="39" t="str">
        <f t="shared" si="1"/>
        <v>j3</v>
      </c>
      <c r="I55" s="40"/>
    </row>
    <row r="56" spans="1:9">
      <c r="A56" s="30">
        <v>54</v>
      </c>
      <c r="B56" s="30">
        <v>47</v>
      </c>
      <c r="C56" s="149" t="str">
        <f t="shared" ca="1" si="0"/>
        <v>20</v>
      </c>
      <c r="D56" s="224"/>
      <c r="E56" s="116">
        <f t="shared" ca="1" si="2"/>
        <v>32</v>
      </c>
      <c r="F56" s="129" t="str">
        <f t="shared" ca="1" si="4"/>
        <v xml:space="preserve"> </v>
      </c>
      <c r="G56" s="15"/>
      <c r="H56" s="39" t="str">
        <f t="shared" si="1"/>
        <v>j3</v>
      </c>
      <c r="I56" s="40"/>
    </row>
    <row r="57" spans="1:9">
      <c r="A57" s="28">
        <v>55</v>
      </c>
      <c r="B57" s="28">
        <v>48</v>
      </c>
      <c r="C57" s="150" t="str">
        <f t="shared" ca="1" si="0"/>
        <v>43</v>
      </c>
      <c r="D57" s="219" t="s">
        <v>394</v>
      </c>
      <c r="E57" s="116">
        <f t="shared" ca="1" si="2"/>
        <v>67</v>
      </c>
      <c r="F57" s="128" t="str">
        <f t="shared" ca="1" si="4"/>
        <v>C</v>
      </c>
      <c r="G57" s="113"/>
      <c r="H57" s="39" t="str">
        <f t="shared" si="1"/>
        <v>j3</v>
      </c>
      <c r="I57" s="40"/>
    </row>
    <row r="58" spans="1:9">
      <c r="A58" s="30">
        <v>56</v>
      </c>
      <c r="B58" s="30">
        <v>49</v>
      </c>
      <c r="C58" s="150" t="str">
        <f t="shared" ca="1" si="0"/>
        <v>61</v>
      </c>
      <c r="D58" s="219"/>
      <c r="E58" s="116">
        <f t="shared" ca="1" si="2"/>
        <v>97</v>
      </c>
      <c r="F58" s="129" t="str">
        <f t="shared" ca="1" si="4"/>
        <v>a</v>
      </c>
      <c r="G58" s="114"/>
      <c r="H58" s="39" t="str">
        <f t="shared" si="1"/>
        <v>j3</v>
      </c>
      <c r="I58" s="40"/>
    </row>
    <row r="59" spans="1:9">
      <c r="A59" s="28">
        <v>57</v>
      </c>
      <c r="B59" s="28">
        <v>50</v>
      </c>
      <c r="C59" s="150" t="str">
        <f t="shared" ca="1" si="0"/>
        <v>6C</v>
      </c>
      <c r="D59" s="219"/>
      <c r="E59" s="116">
        <f t="shared" ca="1" si="2"/>
        <v>108</v>
      </c>
      <c r="F59" s="128" t="str">
        <f t="shared" ca="1" si="4"/>
        <v>l</v>
      </c>
      <c r="G59" s="113"/>
      <c r="H59" s="39" t="str">
        <f t="shared" si="1"/>
        <v>j3</v>
      </c>
      <c r="I59" s="40"/>
    </row>
    <row r="60" spans="1:9">
      <c r="A60" s="30">
        <v>58</v>
      </c>
      <c r="B60" s="30">
        <v>51</v>
      </c>
      <c r="C60" s="150" t="str">
        <f t="shared" ca="1" si="0"/>
        <v>65</v>
      </c>
      <c r="D60" s="219"/>
      <c r="E60" s="116">
        <f t="shared" ca="1" si="2"/>
        <v>101</v>
      </c>
      <c r="F60" s="129" t="str">
        <f t="shared" ca="1" si="4"/>
        <v>e</v>
      </c>
      <c r="G60" s="114"/>
      <c r="H60" s="39" t="str">
        <f t="shared" si="1"/>
        <v>j3</v>
      </c>
      <c r="I60" s="40"/>
    </row>
    <row r="61" spans="1:9">
      <c r="A61" s="28">
        <v>59</v>
      </c>
      <c r="B61" s="28">
        <v>52</v>
      </c>
      <c r="C61" s="150" t="str">
        <f t="shared" ca="1" si="0"/>
        <v>6E</v>
      </c>
      <c r="D61" s="219"/>
      <c r="E61" s="116">
        <f t="shared" ca="1" si="2"/>
        <v>110</v>
      </c>
      <c r="F61" s="128" t="str">
        <f t="shared" ca="1" si="4"/>
        <v>n</v>
      </c>
      <c r="G61" s="113"/>
      <c r="H61" s="39" t="str">
        <f t="shared" si="1"/>
        <v>j3</v>
      </c>
      <c r="I61" s="40"/>
    </row>
    <row r="62" spans="1:9">
      <c r="A62" s="30">
        <v>60</v>
      </c>
      <c r="B62" s="30">
        <v>53</v>
      </c>
      <c r="C62" s="150" t="str">
        <f t="shared" ca="1" si="0"/>
        <v>74</v>
      </c>
      <c r="D62" s="219"/>
      <c r="E62" s="116">
        <f t="shared" ca="1" si="2"/>
        <v>116</v>
      </c>
      <c r="F62" s="129" t="str">
        <f t="shared" ca="1" si="4"/>
        <v>t</v>
      </c>
      <c r="G62" s="15"/>
      <c r="H62" s="39" t="str">
        <f t="shared" si="1"/>
        <v>j3</v>
      </c>
      <c r="I62" s="40"/>
    </row>
    <row r="63" spans="1:9">
      <c r="A63" s="28">
        <v>61</v>
      </c>
      <c r="B63" s="28">
        <v>54</v>
      </c>
      <c r="C63" s="150" t="str">
        <f t="shared" ca="1" si="0"/>
        <v>61</v>
      </c>
      <c r="D63" s="219"/>
      <c r="E63" s="116">
        <f t="shared" ca="1" si="2"/>
        <v>97</v>
      </c>
      <c r="F63" s="128" t="str">
        <f t="shared" ca="1" si="4"/>
        <v>a</v>
      </c>
      <c r="G63" s="11"/>
      <c r="H63" s="39" t="str">
        <f t="shared" si="1"/>
        <v>j3</v>
      </c>
      <c r="I63" s="40"/>
    </row>
    <row r="64" spans="1:9">
      <c r="A64" s="30">
        <v>62</v>
      </c>
      <c r="B64" s="30">
        <v>55</v>
      </c>
      <c r="C64" s="150" t="str">
        <f t="shared" ca="1" si="0"/>
        <v>20</v>
      </c>
      <c r="D64" s="219"/>
      <c r="E64" s="116">
        <f t="shared" ca="1" si="2"/>
        <v>32</v>
      </c>
      <c r="F64" s="129" t="str">
        <f t="shared" ca="1" si="4"/>
        <v xml:space="preserve"> </v>
      </c>
      <c r="G64" s="15"/>
      <c r="H64" s="39" t="str">
        <f t="shared" si="1"/>
        <v>j3</v>
      </c>
      <c r="I64" s="40"/>
    </row>
    <row r="65" spans="1:10">
      <c r="A65" s="28">
        <v>63</v>
      </c>
      <c r="B65" s="28">
        <v>56</v>
      </c>
      <c r="C65" s="150" t="str">
        <f t="shared" ca="1" si="0"/>
        <v>20</v>
      </c>
      <c r="D65" s="219"/>
      <c r="E65" s="116">
        <f t="shared" ca="1" si="2"/>
        <v>32</v>
      </c>
      <c r="F65" s="128" t="str">
        <f t="shared" ca="1" si="4"/>
        <v xml:space="preserve"> </v>
      </c>
      <c r="G65" s="11"/>
      <c r="H65" s="39" t="str">
        <f t="shared" si="1"/>
        <v>j3</v>
      </c>
      <c r="I65" s="40"/>
    </row>
    <row r="66" spans="1:10">
      <c r="A66" s="30">
        <v>64</v>
      </c>
      <c r="B66" s="30">
        <v>57</v>
      </c>
      <c r="C66" s="150" t="str">
        <f t="shared" ca="1" si="0"/>
        <v>20</v>
      </c>
      <c r="D66" s="219"/>
      <c r="E66" s="116">
        <f t="shared" ca="1" si="2"/>
        <v>32</v>
      </c>
      <c r="F66" s="129" t="str">
        <f t="shared" ca="1" si="4"/>
        <v xml:space="preserve"> </v>
      </c>
      <c r="G66" s="15"/>
      <c r="H66" s="39" t="str">
        <f t="shared" si="1"/>
        <v>j3</v>
      </c>
      <c r="I66" s="40"/>
    </row>
    <row r="67" spans="1:10">
      <c r="A67" s="28">
        <v>65</v>
      </c>
      <c r="B67" s="28">
        <v>58</v>
      </c>
      <c r="C67" s="150" t="str">
        <f t="shared" ref="C67:C104" ca="1" si="5">UPPER(MID(INDIRECT(H67), ROW(I67)+ROW(I67)-3, 2))</f>
        <v>20</v>
      </c>
      <c r="D67" s="219"/>
      <c r="E67" s="116">
        <f t="shared" ca="1" si="2"/>
        <v>32</v>
      </c>
      <c r="F67" s="128" t="str">
        <f t="shared" ca="1" si="4"/>
        <v xml:space="preserve"> </v>
      </c>
      <c r="G67" s="11"/>
      <c r="H67" s="39" t="str">
        <f t="shared" ref="H67:H130" si="6">$I$1</f>
        <v>j3</v>
      </c>
      <c r="I67" s="40"/>
    </row>
    <row r="68" spans="1:10">
      <c r="A68" s="30">
        <v>66</v>
      </c>
      <c r="B68" s="30">
        <v>59</v>
      </c>
      <c r="C68" s="150" t="str">
        <f t="shared" ca="1" si="5"/>
        <v>20</v>
      </c>
      <c r="D68" s="219"/>
      <c r="E68" s="116">
        <f t="shared" ca="1" si="2"/>
        <v>32</v>
      </c>
      <c r="F68" s="129" t="str">
        <f t="shared" ca="1" si="4"/>
        <v xml:space="preserve"> </v>
      </c>
      <c r="G68" s="15"/>
      <c r="H68" s="39" t="str">
        <f t="shared" si="6"/>
        <v>j3</v>
      </c>
      <c r="I68" s="40"/>
    </row>
    <row r="69" spans="1:10">
      <c r="A69" s="28">
        <v>67</v>
      </c>
      <c r="B69" s="28">
        <v>60</v>
      </c>
      <c r="C69" s="150" t="str">
        <f t="shared" ca="1" si="5"/>
        <v>20</v>
      </c>
      <c r="D69" s="219"/>
      <c r="E69" s="116">
        <f t="shared" ca="1" si="2"/>
        <v>32</v>
      </c>
      <c r="F69" s="128" t="str">
        <f t="shared" ca="1" si="4"/>
        <v xml:space="preserve"> </v>
      </c>
      <c r="G69" s="11"/>
      <c r="H69" s="39" t="str">
        <f t="shared" si="6"/>
        <v>j3</v>
      </c>
      <c r="I69" s="40"/>
      <c r="J69" s="123"/>
    </row>
    <row r="70" spans="1:10">
      <c r="A70" s="30">
        <v>68</v>
      </c>
      <c r="B70" s="30">
        <v>61</v>
      </c>
      <c r="C70" s="150" t="str">
        <f t="shared" ca="1" si="5"/>
        <v>20</v>
      </c>
      <c r="D70" s="219"/>
      <c r="E70" s="116">
        <f t="shared" ca="1" si="2"/>
        <v>32</v>
      </c>
      <c r="F70" s="129" t="str">
        <f t="shared" ca="1" si="4"/>
        <v xml:space="preserve"> </v>
      </c>
      <c r="G70" s="15"/>
      <c r="H70" s="39" t="str">
        <f t="shared" si="6"/>
        <v>j3</v>
      </c>
      <c r="I70" s="40"/>
      <c r="J70" s="123"/>
    </row>
    <row r="71" spans="1:10">
      <c r="A71" s="28">
        <v>69</v>
      </c>
      <c r="B71" s="28">
        <v>62</v>
      </c>
      <c r="C71" s="150" t="str">
        <f t="shared" ca="1" si="5"/>
        <v>20</v>
      </c>
      <c r="D71" s="219"/>
      <c r="E71" s="116">
        <f t="shared" ca="1" si="2"/>
        <v>32</v>
      </c>
      <c r="F71" s="128" t="str">
        <f t="shared" ca="1" si="4"/>
        <v xml:space="preserve"> </v>
      </c>
      <c r="G71" s="11"/>
      <c r="H71" s="39" t="str">
        <f t="shared" si="6"/>
        <v>j3</v>
      </c>
      <c r="I71" s="40"/>
    </row>
    <row r="72" spans="1:10">
      <c r="A72" s="30">
        <v>70</v>
      </c>
      <c r="B72" s="30">
        <v>63</v>
      </c>
      <c r="C72" s="150" t="str">
        <f t="shared" ca="1" si="5"/>
        <v>20</v>
      </c>
      <c r="D72" s="219"/>
      <c r="E72" s="116">
        <f t="shared" ca="1" si="2"/>
        <v>32</v>
      </c>
      <c r="F72" s="129" t="str">
        <f t="shared" ca="1" si="4"/>
        <v xml:space="preserve"> </v>
      </c>
      <c r="G72" s="15"/>
      <c r="H72" s="39" t="str">
        <f t="shared" si="6"/>
        <v>j3</v>
      </c>
      <c r="I72" s="40"/>
    </row>
    <row r="73" spans="1:10">
      <c r="A73" s="28">
        <v>71</v>
      </c>
      <c r="B73" s="30">
        <v>64</v>
      </c>
      <c r="C73" s="95" t="str">
        <f t="shared" ca="1" si="5"/>
        <v>03</v>
      </c>
      <c r="D73" s="9" t="s">
        <v>383</v>
      </c>
      <c r="E73" s="116">
        <f t="shared" ref="E73:E102" ca="1" si="7">HEX2DEC(C73)</f>
        <v>3</v>
      </c>
      <c r="F73" s="128"/>
      <c r="G73" s="11"/>
      <c r="H73" s="39" t="str">
        <f t="shared" si="6"/>
        <v>j3</v>
      </c>
      <c r="I73" s="40"/>
      <c r="J73" s="123"/>
    </row>
    <row r="74" spans="1:10">
      <c r="A74" s="30">
        <v>72</v>
      </c>
      <c r="B74" s="28">
        <v>65</v>
      </c>
      <c r="C74" s="95" t="str">
        <f t="shared" ca="1" si="5"/>
        <v>19</v>
      </c>
      <c r="D74" s="13" t="s">
        <v>384</v>
      </c>
      <c r="E74" s="116">
        <f t="shared" ca="1" si="7"/>
        <v>25</v>
      </c>
      <c r="F74" s="129"/>
      <c r="G74" s="15"/>
      <c r="H74" s="39" t="str">
        <f t="shared" si="6"/>
        <v>j3</v>
      </c>
      <c r="I74" s="40"/>
      <c r="J74" s="123"/>
    </row>
    <row r="75" spans="1:10">
      <c r="A75" s="28">
        <v>73</v>
      </c>
      <c r="B75" s="30">
        <v>66</v>
      </c>
      <c r="C75" s="95" t="str">
        <f t="shared" ca="1" si="5"/>
        <v>12</v>
      </c>
      <c r="D75" s="9" t="s">
        <v>385</v>
      </c>
      <c r="E75" s="116">
        <f t="shared" ca="1" si="7"/>
        <v>18</v>
      </c>
      <c r="F75" s="128"/>
      <c r="G75" s="11"/>
      <c r="H75" s="39" t="str">
        <f t="shared" si="6"/>
        <v>j3</v>
      </c>
      <c r="I75" s="40"/>
      <c r="J75" s="123"/>
    </row>
    <row r="76" spans="1:10">
      <c r="A76" s="30">
        <v>74</v>
      </c>
      <c r="B76" s="28">
        <v>67</v>
      </c>
      <c r="C76" s="95" t="str">
        <f t="shared" ca="1" si="5"/>
        <v>05</v>
      </c>
      <c r="D76" s="13" t="s">
        <v>386</v>
      </c>
      <c r="E76" s="116">
        <f t="shared" ca="1" si="7"/>
        <v>5</v>
      </c>
      <c r="F76" s="129"/>
      <c r="G76" s="15"/>
      <c r="H76" s="39" t="str">
        <f t="shared" si="6"/>
        <v>j3</v>
      </c>
      <c r="J76" s="123"/>
    </row>
    <row r="77" spans="1:10">
      <c r="A77" s="28">
        <v>75</v>
      </c>
      <c r="B77" s="30">
        <v>68</v>
      </c>
      <c r="C77" s="95" t="str">
        <f t="shared" ca="1" si="5"/>
        <v>25</v>
      </c>
      <c r="D77" s="9" t="s">
        <v>392</v>
      </c>
      <c r="E77" s="116">
        <f t="shared" ca="1" si="7"/>
        <v>37</v>
      </c>
      <c r="F77" s="128">
        <f ca="1">((E77*256)+E78)*2</f>
        <v>19270</v>
      </c>
      <c r="G77" s="11"/>
      <c r="H77" s="39" t="str">
        <f t="shared" si="6"/>
        <v>j3</v>
      </c>
      <c r="J77" s="123"/>
    </row>
    <row r="78" spans="1:10">
      <c r="A78" s="30">
        <v>76</v>
      </c>
      <c r="B78" s="30">
        <v>69</v>
      </c>
      <c r="C78" s="95" t="str">
        <f t="shared" ca="1" si="5"/>
        <v>A3</v>
      </c>
      <c r="D78" s="13"/>
      <c r="E78" s="116">
        <f t="shared" ca="1" si="7"/>
        <v>163</v>
      </c>
      <c r="F78" s="129"/>
      <c r="G78" s="15"/>
      <c r="H78" s="39" t="str">
        <f t="shared" si="6"/>
        <v>j3</v>
      </c>
      <c r="J78" s="123"/>
    </row>
    <row r="79" spans="1:10">
      <c r="A79" s="28">
        <v>77</v>
      </c>
      <c r="B79" s="28">
        <v>70</v>
      </c>
      <c r="C79" s="95" t="str">
        <f t="shared" ca="1" si="5"/>
        <v>01</v>
      </c>
      <c r="D79" s="9" t="s">
        <v>387</v>
      </c>
      <c r="E79" s="116">
        <f t="shared" ca="1" si="7"/>
        <v>1</v>
      </c>
      <c r="F79" s="128"/>
      <c r="G79" s="11"/>
      <c r="H79" s="39" t="str">
        <f t="shared" si="6"/>
        <v>j3</v>
      </c>
      <c r="J79" s="123"/>
    </row>
    <row r="80" spans="1:10">
      <c r="A80" s="30">
        <v>78</v>
      </c>
      <c r="B80" s="30">
        <v>71</v>
      </c>
      <c r="C80" s="95" t="str">
        <f t="shared" ca="1" si="5"/>
        <v>04</v>
      </c>
      <c r="D80" s="13" t="s">
        <v>388</v>
      </c>
      <c r="E80" s="116">
        <f t="shared" ca="1" si="7"/>
        <v>4</v>
      </c>
      <c r="F80" s="129"/>
      <c r="G80" s="15"/>
      <c r="H80" s="39" t="str">
        <f t="shared" si="6"/>
        <v>j3</v>
      </c>
      <c r="J80" s="123"/>
    </row>
    <row r="81" spans="1:10">
      <c r="A81" s="28">
        <v>79</v>
      </c>
      <c r="B81" s="28">
        <v>72</v>
      </c>
      <c r="C81" s="95" t="str">
        <f t="shared" ca="1" si="5"/>
        <v>16</v>
      </c>
      <c r="D81" s="9" t="s">
        <v>390</v>
      </c>
      <c r="E81" s="116">
        <f t="shared" ca="1" si="7"/>
        <v>22</v>
      </c>
      <c r="F81" s="128"/>
      <c r="G81" s="11"/>
      <c r="H81" s="39" t="str">
        <f t="shared" si="6"/>
        <v>j3</v>
      </c>
      <c r="J81" s="123"/>
    </row>
    <row r="82" spans="1:10">
      <c r="A82" s="30">
        <v>80</v>
      </c>
      <c r="B82" s="30">
        <v>73</v>
      </c>
      <c r="C82" s="95" t="str">
        <f t="shared" ca="1" si="5"/>
        <v>0E</v>
      </c>
      <c r="D82" s="13" t="s">
        <v>389</v>
      </c>
      <c r="E82" s="116">
        <f t="shared" ca="1" si="7"/>
        <v>14</v>
      </c>
      <c r="F82" s="129"/>
      <c r="G82" s="15"/>
      <c r="H82" s="39" t="str">
        <f t="shared" si="6"/>
        <v>j3</v>
      </c>
      <c r="J82" s="123"/>
    </row>
    <row r="83" spans="1:10">
      <c r="A83" s="28">
        <v>81</v>
      </c>
      <c r="B83" s="30">
        <v>74</v>
      </c>
      <c r="C83" s="95" t="str">
        <f t="shared" ca="1" si="5"/>
        <v>E6</v>
      </c>
      <c r="D83" s="9" t="s">
        <v>391</v>
      </c>
      <c r="E83" s="116">
        <f t="shared" ca="1" si="7"/>
        <v>230</v>
      </c>
      <c r="F83" s="128"/>
      <c r="G83" s="11"/>
      <c r="H83" s="39" t="str">
        <f t="shared" si="6"/>
        <v>j3</v>
      </c>
      <c r="J83" s="123"/>
    </row>
    <row r="84" spans="1:10">
      <c r="A84" s="30">
        <v>82</v>
      </c>
      <c r="B84" s="28">
        <v>75</v>
      </c>
      <c r="C84" s="95" t="str">
        <f t="shared" ca="1" si="5"/>
        <v>14</v>
      </c>
      <c r="D84" s="223" t="s">
        <v>393</v>
      </c>
      <c r="E84" s="116"/>
      <c r="F84" s="132"/>
      <c r="G84" s="15"/>
      <c r="H84" s="39" t="str">
        <f t="shared" si="6"/>
        <v>j3</v>
      </c>
      <c r="J84" s="123"/>
    </row>
    <row r="85" spans="1:10">
      <c r="A85" s="28">
        <v>83</v>
      </c>
      <c r="B85" s="30">
        <v>76</v>
      </c>
      <c r="C85" s="95" t="str">
        <f t="shared" ca="1" si="5"/>
        <v>42</v>
      </c>
      <c r="D85" s="223"/>
      <c r="E85" s="116"/>
      <c r="F85" s="128"/>
      <c r="G85" s="11"/>
      <c r="H85" s="39" t="str">
        <f t="shared" si="6"/>
        <v>j3</v>
      </c>
      <c r="J85" s="123"/>
    </row>
    <row r="86" spans="1:10">
      <c r="A86" s="30">
        <v>84</v>
      </c>
      <c r="B86" s="28">
        <v>77</v>
      </c>
      <c r="C86" s="95" t="str">
        <f t="shared" ca="1" si="5"/>
        <v>4D</v>
      </c>
      <c r="D86" s="223"/>
      <c r="E86" s="116">
        <f t="shared" ca="1" si="7"/>
        <v>77</v>
      </c>
      <c r="F86" s="129" t="str">
        <f t="shared" ref="F86:F102" ca="1" si="8">CHAR(E86)</f>
        <v>M</v>
      </c>
      <c r="G86" s="15"/>
      <c r="H86" s="39" t="str">
        <f t="shared" si="6"/>
        <v>j3</v>
      </c>
      <c r="J86" s="123"/>
    </row>
    <row r="87" spans="1:10">
      <c r="A87" s="28">
        <v>85</v>
      </c>
      <c r="B87" s="30">
        <v>78</v>
      </c>
      <c r="C87" s="95" t="str">
        <f t="shared" ca="1" si="5"/>
        <v>08</v>
      </c>
      <c r="D87" s="223"/>
      <c r="E87" s="116"/>
      <c r="F87" s="131"/>
      <c r="G87" s="11"/>
      <c r="H87" s="39" t="str">
        <f t="shared" si="6"/>
        <v>j3</v>
      </c>
      <c r="J87" s="123"/>
    </row>
    <row r="88" spans="1:10">
      <c r="A88" s="30">
        <v>86</v>
      </c>
      <c r="B88" s="30">
        <v>79</v>
      </c>
      <c r="C88" s="95" t="str">
        <f t="shared" ca="1" si="5"/>
        <v>92</v>
      </c>
      <c r="D88" s="223"/>
      <c r="E88" s="116"/>
      <c r="F88" s="132"/>
      <c r="G88" s="15"/>
      <c r="H88" s="39" t="str">
        <f t="shared" si="6"/>
        <v>j3</v>
      </c>
      <c r="J88" s="123"/>
    </row>
    <row r="89" spans="1:10">
      <c r="A89" s="28">
        <v>87</v>
      </c>
      <c r="B89" s="28">
        <v>80</v>
      </c>
      <c r="C89" s="90" t="str">
        <f t="shared" ca="1" si="5"/>
        <v>01</v>
      </c>
      <c r="D89" s="9" t="s">
        <v>402</v>
      </c>
      <c r="E89" s="116">
        <f t="shared" ca="1" si="7"/>
        <v>1</v>
      </c>
      <c r="F89" s="128"/>
      <c r="G89" s="11"/>
      <c r="H89" s="39" t="str">
        <f t="shared" si="6"/>
        <v>j3</v>
      </c>
      <c r="J89" s="123"/>
    </row>
    <row r="90" spans="1:10">
      <c r="A90" s="30">
        <v>88</v>
      </c>
      <c r="B90" s="30">
        <v>81</v>
      </c>
      <c r="C90" s="90" t="str">
        <f t="shared" ca="1" si="5"/>
        <v>15</v>
      </c>
      <c r="D90" s="13" t="s">
        <v>403</v>
      </c>
      <c r="E90" s="116"/>
      <c r="F90" s="129"/>
      <c r="G90" s="15"/>
      <c r="H90" s="39" t="str">
        <f t="shared" si="6"/>
        <v>j3</v>
      </c>
      <c r="J90" s="123"/>
    </row>
    <row r="91" spans="1:10">
      <c r="A91" s="28">
        <v>89</v>
      </c>
      <c r="B91" s="28">
        <v>82</v>
      </c>
      <c r="C91" s="90" t="str">
        <f t="shared" ca="1" si="5"/>
        <v>23</v>
      </c>
      <c r="D91" s="9" t="s">
        <v>404</v>
      </c>
      <c r="E91" s="116"/>
      <c r="F91" s="128"/>
      <c r="G91" s="11"/>
      <c r="H91" s="39" t="str">
        <f t="shared" si="6"/>
        <v>j3</v>
      </c>
      <c r="J91" s="123"/>
    </row>
    <row r="92" spans="1:10">
      <c r="A92" s="30">
        <v>90</v>
      </c>
      <c r="B92" s="30">
        <v>83</v>
      </c>
      <c r="C92" s="90" t="str">
        <f t="shared" ca="1" si="5"/>
        <v>01</v>
      </c>
      <c r="D92" s="13" t="s">
        <v>405</v>
      </c>
      <c r="E92" s="116">
        <f t="shared" ca="1" si="7"/>
        <v>1</v>
      </c>
      <c r="F92" s="129"/>
      <c r="G92" s="15"/>
      <c r="H92" s="39" t="str">
        <f t="shared" si="6"/>
        <v>j3</v>
      </c>
      <c r="J92" s="123"/>
    </row>
    <row r="93" spans="1:10">
      <c r="A93" s="28">
        <v>91</v>
      </c>
      <c r="B93" s="30">
        <v>84</v>
      </c>
      <c r="C93" s="90" t="str">
        <f t="shared" ca="1" si="5"/>
        <v>09</v>
      </c>
      <c r="D93" s="9"/>
      <c r="E93" s="116">
        <f t="shared" ca="1" si="7"/>
        <v>9</v>
      </c>
      <c r="F93" s="128">
        <f ca="1">((E93*256)+E94)*8</f>
        <v>19392</v>
      </c>
      <c r="G93" s="11"/>
      <c r="H93" s="39" t="str">
        <f t="shared" si="6"/>
        <v>j3</v>
      </c>
      <c r="J93" s="123"/>
    </row>
    <row r="94" spans="1:10">
      <c r="A94" s="30">
        <v>92</v>
      </c>
      <c r="B94" s="28">
        <v>85</v>
      </c>
      <c r="C94" s="90" t="str">
        <f t="shared" ca="1" si="5"/>
        <v>78</v>
      </c>
      <c r="D94" s="13"/>
      <c r="E94" s="116">
        <f t="shared" ca="1" si="7"/>
        <v>120</v>
      </c>
      <c r="F94" s="129"/>
      <c r="G94" s="15"/>
      <c r="H94" s="39" t="str">
        <f t="shared" si="6"/>
        <v>j3</v>
      </c>
      <c r="J94" s="123"/>
    </row>
    <row r="95" spans="1:10">
      <c r="A95" s="28">
        <v>93</v>
      </c>
      <c r="B95" s="30">
        <v>86</v>
      </c>
      <c r="C95" s="90" t="str">
        <f t="shared" ca="1" si="5"/>
        <v>03</v>
      </c>
      <c r="D95" s="9" t="s">
        <v>398</v>
      </c>
      <c r="E95" s="116">
        <f t="shared" ca="1" si="7"/>
        <v>3</v>
      </c>
      <c r="F95" s="128" t="s">
        <v>376</v>
      </c>
      <c r="G95" s="11"/>
      <c r="H95" s="39" t="str">
        <f t="shared" si="6"/>
        <v>j3</v>
      </c>
      <c r="J95" s="123"/>
    </row>
    <row r="96" spans="1:10">
      <c r="A96" s="30">
        <v>94</v>
      </c>
      <c r="B96" s="28">
        <v>87</v>
      </c>
      <c r="C96" s="90" t="str">
        <f t="shared" ca="1" si="5"/>
        <v>04</v>
      </c>
      <c r="D96" s="13" t="s">
        <v>399</v>
      </c>
      <c r="E96" s="116">
        <f t="shared" ca="1" si="7"/>
        <v>4</v>
      </c>
      <c r="F96" s="129" t="s">
        <v>375</v>
      </c>
      <c r="G96" s="15"/>
      <c r="H96" s="39" t="str">
        <f t="shared" si="6"/>
        <v>j3</v>
      </c>
      <c r="J96" s="123"/>
    </row>
    <row r="97" spans="1:10">
      <c r="A97" s="28">
        <v>95</v>
      </c>
      <c r="B97" s="30">
        <v>88</v>
      </c>
      <c r="C97" s="90" t="str">
        <f t="shared" ca="1" si="5"/>
        <v>02</v>
      </c>
      <c r="D97" s="9" t="s">
        <v>400</v>
      </c>
      <c r="E97" s="116">
        <f t="shared" ca="1" si="7"/>
        <v>2</v>
      </c>
      <c r="F97" s="128" t="s">
        <v>374</v>
      </c>
      <c r="G97" s="11"/>
      <c r="H97" s="39" t="str">
        <f t="shared" si="6"/>
        <v>j3</v>
      </c>
      <c r="J97" s="123"/>
    </row>
    <row r="98" spans="1:10">
      <c r="A98" s="30">
        <v>96</v>
      </c>
      <c r="B98" s="30">
        <v>89</v>
      </c>
      <c r="C98" s="90" t="str">
        <f t="shared" ca="1" si="5"/>
        <v>0E</v>
      </c>
      <c r="D98" s="13" t="s">
        <v>401</v>
      </c>
      <c r="E98" s="116">
        <f t="shared" ca="1" si="7"/>
        <v>14</v>
      </c>
      <c r="F98" s="129" t="s">
        <v>373</v>
      </c>
      <c r="G98" s="15"/>
      <c r="H98" s="39" t="str">
        <f t="shared" si="6"/>
        <v>j3</v>
      </c>
      <c r="J98" s="123"/>
    </row>
    <row r="99" spans="1:10">
      <c r="A99" s="28">
        <v>97</v>
      </c>
      <c r="B99" s="28">
        <v>90</v>
      </c>
      <c r="C99" s="90" t="str">
        <f t="shared" ca="1" si="5"/>
        <v>2C</v>
      </c>
      <c r="D99" s="9" t="s">
        <v>397</v>
      </c>
      <c r="E99" s="116">
        <f t="shared" ca="1" si="7"/>
        <v>44</v>
      </c>
      <c r="F99" s="128" t="s">
        <v>372</v>
      </c>
      <c r="G99" s="11"/>
      <c r="H99" s="39" t="str">
        <f t="shared" si="6"/>
        <v>j3</v>
      </c>
      <c r="J99" s="123"/>
    </row>
    <row r="100" spans="1:10">
      <c r="A100" s="30">
        <v>98</v>
      </c>
      <c r="B100" s="30">
        <v>91</v>
      </c>
      <c r="C100" s="90" t="str">
        <f t="shared" ca="1" si="5"/>
        <v>14</v>
      </c>
      <c r="D100" s="219" t="s">
        <v>396</v>
      </c>
      <c r="E100" s="116"/>
      <c r="F100" s="132" t="str">
        <f ca="1">C100</f>
        <v>14</v>
      </c>
      <c r="G100" s="15"/>
      <c r="H100" s="39" t="str">
        <f t="shared" si="6"/>
        <v>j3</v>
      </c>
      <c r="J100" s="123"/>
    </row>
    <row r="101" spans="1:10">
      <c r="A101" s="28">
        <v>99</v>
      </c>
      <c r="B101" s="28">
        <v>92</v>
      </c>
      <c r="C101" s="90" t="str">
        <f t="shared" ca="1" si="5"/>
        <v>37</v>
      </c>
      <c r="D101" s="219"/>
      <c r="E101" s="116"/>
      <c r="F101" s="131" t="str">
        <f ca="1">C101</f>
        <v>37</v>
      </c>
      <c r="G101" s="11"/>
      <c r="H101" s="39" t="str">
        <f t="shared" si="6"/>
        <v>j3</v>
      </c>
      <c r="J101" s="123"/>
    </row>
    <row r="102" spans="1:10">
      <c r="A102" s="30">
        <v>100</v>
      </c>
      <c r="B102" s="30">
        <v>93</v>
      </c>
      <c r="C102" s="90" t="str">
        <f t="shared" ca="1" si="5"/>
        <v>50</v>
      </c>
      <c r="D102" s="219"/>
      <c r="E102" s="116">
        <f t="shared" ca="1" si="7"/>
        <v>80</v>
      </c>
      <c r="F102" s="129" t="str">
        <f t="shared" ca="1" si="8"/>
        <v>P</v>
      </c>
      <c r="G102" s="15"/>
      <c r="H102" s="39" t="str">
        <f t="shared" si="6"/>
        <v>j3</v>
      </c>
      <c r="J102" s="123"/>
    </row>
    <row r="103" spans="1:10">
      <c r="A103" s="28">
        <v>101</v>
      </c>
      <c r="B103" s="30">
        <v>94</v>
      </c>
      <c r="C103" s="90" t="str">
        <f t="shared" ca="1" si="5"/>
        <v>28</v>
      </c>
      <c r="D103" s="219"/>
      <c r="E103" s="116"/>
      <c r="F103" s="131" t="str">
        <f ca="1">C103</f>
        <v>28</v>
      </c>
      <c r="G103" s="11"/>
      <c r="H103" s="39" t="str">
        <f t="shared" si="6"/>
        <v>j3</v>
      </c>
      <c r="J103" s="123"/>
    </row>
    <row r="104" spans="1:10">
      <c r="A104" s="30">
        <v>102</v>
      </c>
      <c r="B104" s="28">
        <v>95</v>
      </c>
      <c r="C104" s="90" t="str">
        <f t="shared" ca="1" si="5"/>
        <v>55</v>
      </c>
      <c r="D104" s="219"/>
      <c r="E104" s="116"/>
      <c r="F104" s="132" t="str">
        <f ca="1">C104</f>
        <v>55</v>
      </c>
      <c r="G104" s="15"/>
      <c r="H104" s="39" t="str">
        <f t="shared" si="6"/>
        <v>j3</v>
      </c>
      <c r="J104" s="123"/>
    </row>
    <row r="105" spans="1:10">
      <c r="A105" s="28"/>
      <c r="B105" s="28"/>
      <c r="C105" s="92"/>
      <c r="D105" s="9"/>
      <c r="E105" s="116"/>
      <c r="F105" s="128"/>
      <c r="G105" s="11"/>
      <c r="H105" s="39" t="str">
        <f t="shared" si="6"/>
        <v>j3</v>
      </c>
      <c r="J105" s="123"/>
    </row>
    <row r="106" spans="1:10">
      <c r="A106" s="30"/>
      <c r="B106" s="30"/>
      <c r="C106" s="92"/>
      <c r="D106" s="13"/>
      <c r="E106" s="116"/>
      <c r="F106" s="129"/>
      <c r="G106" s="15"/>
      <c r="H106" s="39" t="str">
        <f t="shared" si="6"/>
        <v>j3</v>
      </c>
      <c r="J106" s="123"/>
    </row>
    <row r="107" spans="1:10">
      <c r="A107" s="28"/>
      <c r="B107" s="28"/>
      <c r="C107" s="92"/>
      <c r="D107" s="9"/>
      <c r="E107" s="116"/>
      <c r="F107" s="128"/>
      <c r="G107" s="11"/>
      <c r="H107" s="39" t="str">
        <f t="shared" si="6"/>
        <v>j3</v>
      </c>
      <c r="J107" s="123"/>
    </row>
    <row r="108" spans="1:10">
      <c r="A108" s="30"/>
      <c r="B108" s="30"/>
      <c r="C108" s="92"/>
      <c r="D108" s="13"/>
      <c r="E108" s="117"/>
      <c r="F108" s="129"/>
      <c r="G108" s="15"/>
      <c r="H108" s="39" t="str">
        <f t="shared" si="6"/>
        <v>j3</v>
      </c>
      <c r="J108" s="123"/>
    </row>
    <row r="109" spans="1:10">
      <c r="A109" s="28"/>
      <c r="B109" s="28"/>
      <c r="C109" s="92"/>
      <c r="D109" s="9"/>
      <c r="E109" s="116"/>
      <c r="F109" s="128"/>
      <c r="G109" s="11"/>
      <c r="H109" s="39" t="str">
        <f t="shared" si="6"/>
        <v>j3</v>
      </c>
      <c r="J109" s="123"/>
    </row>
    <row r="110" spans="1:10">
      <c r="A110" s="30"/>
      <c r="B110" s="30"/>
      <c r="C110" s="92"/>
      <c r="D110" s="13"/>
      <c r="E110" s="117"/>
      <c r="F110" s="129"/>
      <c r="G110" s="15"/>
      <c r="H110" s="39" t="str">
        <f t="shared" si="6"/>
        <v>j3</v>
      </c>
      <c r="J110" s="123"/>
    </row>
    <row r="111" spans="1:10">
      <c r="A111" s="28"/>
      <c r="B111" s="28"/>
      <c r="C111" s="92"/>
      <c r="D111" s="9"/>
      <c r="E111" s="116"/>
      <c r="F111" s="128"/>
      <c r="G111" s="11"/>
      <c r="H111" s="39" t="str">
        <f t="shared" si="6"/>
        <v>j3</v>
      </c>
      <c r="J111" s="123"/>
    </row>
    <row r="112" spans="1:10">
      <c r="A112" s="30"/>
      <c r="B112" s="30"/>
      <c r="C112" s="92"/>
      <c r="D112" s="13"/>
      <c r="E112" s="117"/>
      <c r="F112" s="129"/>
      <c r="G112" s="15"/>
      <c r="H112" s="39" t="str">
        <f t="shared" si="6"/>
        <v>j3</v>
      </c>
      <c r="J112" s="123"/>
    </row>
    <row r="113" spans="1:10">
      <c r="A113" s="28"/>
      <c r="B113" s="28"/>
      <c r="C113" s="92"/>
      <c r="D113" s="9"/>
      <c r="E113" s="116"/>
      <c r="F113" s="128"/>
      <c r="G113" s="11"/>
      <c r="H113" s="39" t="str">
        <f t="shared" si="6"/>
        <v>j3</v>
      </c>
      <c r="J113" s="123"/>
    </row>
    <row r="114" spans="1:10">
      <c r="A114" s="30"/>
      <c r="B114" s="30"/>
      <c r="C114" s="92"/>
      <c r="D114" s="13"/>
      <c r="E114" s="117"/>
      <c r="F114" s="129"/>
      <c r="G114" s="15"/>
      <c r="H114" s="39" t="str">
        <f t="shared" si="6"/>
        <v>j3</v>
      </c>
      <c r="J114" s="123"/>
    </row>
    <row r="115" spans="1:10">
      <c r="A115" s="28"/>
      <c r="B115" s="28"/>
      <c r="C115" s="92"/>
      <c r="D115" s="9"/>
      <c r="E115" s="116"/>
      <c r="F115" s="128"/>
      <c r="G115" s="11"/>
      <c r="H115" s="39" t="str">
        <f t="shared" si="6"/>
        <v>j3</v>
      </c>
      <c r="J115" s="123"/>
    </row>
    <row r="116" spans="1:10">
      <c r="A116" s="30"/>
      <c r="B116" s="30"/>
      <c r="C116" s="92"/>
      <c r="D116" s="13"/>
      <c r="E116" s="117"/>
      <c r="F116" s="129"/>
      <c r="G116" s="15"/>
      <c r="H116" s="39" t="str">
        <f t="shared" si="6"/>
        <v>j3</v>
      </c>
      <c r="J116" s="123"/>
    </row>
    <row r="117" spans="1:10">
      <c r="A117" s="28"/>
      <c r="B117" s="28"/>
      <c r="C117" s="92"/>
      <c r="D117" s="9"/>
      <c r="E117" s="116"/>
      <c r="F117" s="128"/>
      <c r="G117" s="11"/>
      <c r="H117" s="39" t="str">
        <f t="shared" si="6"/>
        <v>j3</v>
      </c>
      <c r="J117" s="123"/>
    </row>
    <row r="118" spans="1:10">
      <c r="A118" s="30"/>
      <c r="B118" s="30"/>
      <c r="C118" s="92"/>
      <c r="D118" s="13"/>
      <c r="E118" s="117"/>
      <c r="F118" s="129"/>
      <c r="G118" s="15"/>
      <c r="H118" s="39" t="str">
        <f t="shared" si="6"/>
        <v>j3</v>
      </c>
      <c r="J118" s="123"/>
    </row>
    <row r="119" spans="1:10">
      <c r="A119" s="28"/>
      <c r="B119" s="28"/>
      <c r="C119" s="92"/>
      <c r="D119" s="9"/>
      <c r="E119" s="116"/>
      <c r="F119" s="128"/>
      <c r="G119" s="11"/>
      <c r="H119" s="39" t="str">
        <f t="shared" si="6"/>
        <v>j3</v>
      </c>
      <c r="J119" s="123"/>
    </row>
    <row r="120" spans="1:10">
      <c r="A120" s="30"/>
      <c r="B120" s="30"/>
      <c r="C120" s="92"/>
      <c r="D120" s="13"/>
      <c r="E120" s="117"/>
      <c r="F120" s="129"/>
      <c r="G120" s="15"/>
      <c r="H120" s="39" t="str">
        <f t="shared" si="6"/>
        <v>j3</v>
      </c>
      <c r="J120" s="123"/>
    </row>
    <row r="121" spans="1:10">
      <c r="A121" s="28"/>
      <c r="B121" s="28"/>
      <c r="C121" s="93"/>
      <c r="D121" s="9"/>
      <c r="E121" s="116"/>
      <c r="F121" s="128"/>
      <c r="G121" s="11"/>
      <c r="H121" s="39" t="str">
        <f t="shared" si="6"/>
        <v>j3</v>
      </c>
      <c r="J121" s="123"/>
    </row>
    <row r="122" spans="1:10">
      <c r="A122" s="30"/>
      <c r="B122" s="30"/>
      <c r="C122" s="93"/>
      <c r="D122" s="13"/>
      <c r="E122" s="117"/>
      <c r="F122" s="129"/>
      <c r="G122" s="15"/>
      <c r="H122" s="39" t="str">
        <f t="shared" si="6"/>
        <v>j3</v>
      </c>
      <c r="J122" s="123"/>
    </row>
    <row r="123" spans="1:10">
      <c r="A123" s="28"/>
      <c r="B123" s="28"/>
      <c r="C123" s="93"/>
      <c r="D123" s="9"/>
      <c r="E123" s="116"/>
      <c r="F123" s="128"/>
      <c r="G123" s="11"/>
      <c r="H123" s="39" t="str">
        <f t="shared" si="6"/>
        <v>j3</v>
      </c>
      <c r="J123" s="123"/>
    </row>
    <row r="124" spans="1:10">
      <c r="A124" s="30"/>
      <c r="B124" s="30"/>
      <c r="C124" s="93"/>
      <c r="D124" s="13"/>
      <c r="E124" s="117"/>
      <c r="F124" s="129"/>
      <c r="G124" s="15"/>
      <c r="H124" s="39" t="str">
        <f t="shared" si="6"/>
        <v>j3</v>
      </c>
      <c r="J124" s="123"/>
    </row>
    <row r="125" spans="1:10">
      <c r="A125" s="28"/>
      <c r="B125" s="28"/>
      <c r="C125" s="93"/>
      <c r="D125" s="9"/>
      <c r="E125" s="116"/>
      <c r="F125" s="128"/>
      <c r="G125" s="11"/>
      <c r="H125" s="39" t="str">
        <f t="shared" si="6"/>
        <v>j3</v>
      </c>
      <c r="J125" s="123"/>
    </row>
    <row r="126" spans="1:10">
      <c r="A126" s="30"/>
      <c r="B126" s="30"/>
      <c r="C126" s="93"/>
      <c r="D126" s="13"/>
      <c r="E126" s="117"/>
      <c r="F126" s="129"/>
      <c r="G126" s="15"/>
      <c r="H126" s="39" t="str">
        <f t="shared" si="6"/>
        <v>j3</v>
      </c>
      <c r="J126" s="123"/>
    </row>
    <row r="127" spans="1:10">
      <c r="A127" s="28"/>
      <c r="B127" s="28"/>
      <c r="C127" s="93"/>
      <c r="D127" s="9"/>
      <c r="E127" s="116"/>
      <c r="F127" s="128"/>
      <c r="G127" s="11"/>
      <c r="H127" s="39" t="str">
        <f t="shared" si="6"/>
        <v>j3</v>
      </c>
      <c r="J127" s="123"/>
    </row>
    <row r="128" spans="1:10">
      <c r="A128" s="30"/>
      <c r="B128" s="30"/>
      <c r="C128" s="93"/>
      <c r="D128" s="13"/>
      <c r="E128" s="117"/>
      <c r="F128" s="129"/>
      <c r="G128" s="15"/>
      <c r="H128" s="39" t="str">
        <f t="shared" si="6"/>
        <v>j3</v>
      </c>
      <c r="J128" s="123"/>
    </row>
    <row r="129" spans="1:10">
      <c r="A129" s="28"/>
      <c r="B129" s="28"/>
      <c r="C129" s="93"/>
      <c r="D129" s="9"/>
      <c r="E129" s="116"/>
      <c r="F129" s="128"/>
      <c r="G129" s="11"/>
      <c r="H129" s="39" t="str">
        <f t="shared" si="6"/>
        <v>j3</v>
      </c>
      <c r="J129" s="123"/>
    </row>
    <row r="130" spans="1:10">
      <c r="A130" s="30"/>
      <c r="B130" s="30"/>
      <c r="C130" s="93"/>
      <c r="D130" s="13"/>
      <c r="E130" s="117"/>
      <c r="F130" s="129"/>
      <c r="G130" s="15"/>
      <c r="H130" s="39" t="str">
        <f t="shared" si="6"/>
        <v>j3</v>
      </c>
      <c r="J130" s="123"/>
    </row>
    <row r="131" spans="1:10">
      <c r="A131" s="28"/>
      <c r="B131" s="28"/>
      <c r="C131" s="93"/>
      <c r="D131" s="9"/>
      <c r="E131" s="116"/>
      <c r="F131" s="128"/>
      <c r="G131" s="11"/>
      <c r="H131" s="39" t="str">
        <f t="shared" ref="H131:H136" si="9">$I$1</f>
        <v>j3</v>
      </c>
      <c r="J131" s="123"/>
    </row>
    <row r="132" spans="1:10">
      <c r="A132" s="30"/>
      <c r="B132" s="30"/>
      <c r="C132" s="93"/>
      <c r="D132" s="13"/>
      <c r="E132" s="117"/>
      <c r="F132" s="133"/>
      <c r="G132" s="15"/>
      <c r="H132" s="39" t="str">
        <f t="shared" si="9"/>
        <v>j3</v>
      </c>
      <c r="J132" s="123"/>
    </row>
    <row r="133" spans="1:10">
      <c r="A133" s="28"/>
      <c r="B133" s="28"/>
      <c r="C133" s="93"/>
      <c r="D133" s="9"/>
      <c r="E133" s="116"/>
      <c r="F133" s="134"/>
      <c r="G133" s="11"/>
      <c r="H133" s="39" t="str">
        <f t="shared" si="9"/>
        <v>j3</v>
      </c>
      <c r="J133" s="123"/>
    </row>
    <row r="134" spans="1:10">
      <c r="A134" s="30"/>
      <c r="B134" s="30"/>
      <c r="C134" s="93"/>
      <c r="D134" s="13"/>
      <c r="E134" s="117"/>
      <c r="F134" s="133"/>
      <c r="G134" s="15"/>
      <c r="H134" s="39" t="str">
        <f t="shared" si="9"/>
        <v>j3</v>
      </c>
      <c r="J134" s="123"/>
    </row>
    <row r="135" spans="1:10">
      <c r="A135" s="31"/>
      <c r="B135" s="31"/>
      <c r="C135" s="93"/>
      <c r="D135" s="22"/>
      <c r="E135" s="31"/>
      <c r="F135" s="130"/>
      <c r="G135" s="24"/>
      <c r="H135" s="39" t="str">
        <f t="shared" si="9"/>
        <v>j3</v>
      </c>
    </row>
    <row r="136" spans="1:10">
      <c r="A136" s="31"/>
      <c r="B136" s="31"/>
      <c r="C136" s="93"/>
      <c r="D136" s="22"/>
      <c r="E136" s="31"/>
      <c r="F136" s="130"/>
      <c r="G136" s="24"/>
      <c r="H136" s="39" t="str">
        <f t="shared" si="9"/>
        <v>j3</v>
      </c>
    </row>
    <row r="138" spans="1:10">
      <c r="D138" s="37" t="s">
        <v>225</v>
      </c>
      <c r="E138" s="4"/>
      <c r="F138" s="135"/>
      <c r="G138" s="26" t="s">
        <v>226</v>
      </c>
    </row>
    <row r="139" spans="1:10">
      <c r="G139" s="126"/>
      <c r="H139" s="2"/>
    </row>
    <row r="140" spans="1:10">
      <c r="G140" s="126"/>
      <c r="H140" s="2"/>
    </row>
    <row r="141" spans="1:10">
      <c r="G141" s="126"/>
      <c r="H141" s="2"/>
    </row>
    <row r="142" spans="1:10">
      <c r="G142" s="126"/>
      <c r="H142" s="2"/>
    </row>
    <row r="143" spans="1:10">
      <c r="G143" s="126"/>
      <c r="H143" s="2"/>
    </row>
    <row r="144" spans="1:10">
      <c r="G144" s="126"/>
      <c r="H144" s="2"/>
    </row>
    <row r="145" spans="7:8">
      <c r="G145" s="126"/>
      <c r="H145" s="2"/>
    </row>
    <row r="146" spans="7:8">
      <c r="G146" s="126"/>
      <c r="H146" s="2"/>
    </row>
    <row r="148" spans="7:8">
      <c r="G148" s="126"/>
    </row>
    <row r="156" spans="7:8">
      <c r="H156" s="2"/>
    </row>
  </sheetData>
  <autoFilter ref="A1:G136"/>
  <mergeCells count="6">
    <mergeCell ref="D100:D104"/>
    <mergeCell ref="B3:B8"/>
    <mergeCell ref="D3:G8"/>
    <mergeCell ref="D84:D88"/>
    <mergeCell ref="D57:D72"/>
    <mergeCell ref="D41:D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31" sqref="H31"/>
    </sheetView>
  </sheetViews>
  <sheetFormatPr defaultRowHeight="14.4"/>
  <cols>
    <col min="8" max="8" width="62.88671875" bestFit="1" customWidth="1"/>
    <col min="11" max="11" width="62.88671875" bestFit="1" customWidth="1"/>
  </cols>
  <sheetData>
    <row r="1" spans="1:13">
      <c r="A1" t="s">
        <v>717</v>
      </c>
    </row>
    <row r="4" spans="1:13">
      <c r="H4" t="s">
        <v>515</v>
      </c>
      <c r="K4" t="s">
        <v>736</v>
      </c>
    </row>
    <row r="5" spans="1:13">
      <c r="A5" t="s">
        <v>511</v>
      </c>
      <c r="H5" s="170" t="s">
        <v>718</v>
      </c>
      <c r="K5" s="186" t="s">
        <v>728</v>
      </c>
      <c r="M5" t="str">
        <f>H7&amp;" "&amp;H8&amp;" "</f>
        <v xml:space="preserve"> 02 41 06 16 01 0B 07 00 00 25 11 05 00 00 00 00  00 20 16 30 05 95 FB 03 </v>
      </c>
    </row>
    <row r="6" spans="1:13">
      <c r="A6" t="s">
        <v>512</v>
      </c>
      <c r="H6" s="171"/>
      <c r="K6" s="187"/>
    </row>
    <row r="7" spans="1:13">
      <c r="A7" t="s">
        <v>738</v>
      </c>
      <c r="H7" s="169" t="s">
        <v>517</v>
      </c>
      <c r="I7" s="169" t="s">
        <v>519</v>
      </c>
      <c r="K7" s="274" t="s">
        <v>666</v>
      </c>
      <c r="L7" s="274" t="s">
        <v>667</v>
      </c>
      <c r="M7" t="str">
        <f t="shared" ref="M7:M27" si="0">H9&amp;" "&amp;H10&amp;" "</f>
        <v xml:space="preserve">  </v>
      </c>
    </row>
    <row r="8" spans="1:13">
      <c r="A8" t="s">
        <v>739</v>
      </c>
      <c r="H8" s="169" t="s">
        <v>518</v>
      </c>
      <c r="I8" s="169" t="s">
        <v>520</v>
      </c>
      <c r="K8" s="274"/>
      <c r="L8" s="274"/>
    </row>
    <row r="9" spans="1:13">
      <c r="H9" s="172"/>
      <c r="I9" s="172"/>
    </row>
    <row r="10" spans="1:13">
      <c r="K10" s="186" t="s">
        <v>729</v>
      </c>
    </row>
    <row r="11" spans="1:13">
      <c r="A11" s="190" t="s">
        <v>753</v>
      </c>
      <c r="H11" s="170" t="s">
        <v>719</v>
      </c>
      <c r="M11" t="str">
        <f t="shared" si="0"/>
        <v xml:space="preserve"> 02 41 06 16 10 10 0A 08 08 1A 17 02 0A 0A 06 0C  02 0B 0B 08 08 06 5A 03 </v>
      </c>
    </row>
    <row r="12" spans="1:13">
      <c r="A12" s="189"/>
      <c r="K12" s="274" t="s">
        <v>640</v>
      </c>
      <c r="L12" s="274" t="s">
        <v>641</v>
      </c>
    </row>
    <row r="13" spans="1:13">
      <c r="H13" s="169" t="s">
        <v>522</v>
      </c>
      <c r="I13" s="169" t="s">
        <v>524</v>
      </c>
      <c r="K13" s="274"/>
      <c r="L13" s="274"/>
      <c r="M13" t="str">
        <f t="shared" si="0"/>
        <v xml:space="preserve">  </v>
      </c>
    </row>
    <row r="14" spans="1:13">
      <c r="H14" s="169" t="s">
        <v>523</v>
      </c>
      <c r="I14" s="169" t="s">
        <v>525</v>
      </c>
    </row>
    <row r="15" spans="1:13">
      <c r="H15" s="172"/>
      <c r="I15" s="172"/>
      <c r="K15" s="186" t="s">
        <v>730</v>
      </c>
    </row>
    <row r="17" spans="8:13">
      <c r="H17" s="170" t="s">
        <v>720</v>
      </c>
      <c r="K17" s="274" t="s">
        <v>731</v>
      </c>
      <c r="L17" s="274" t="s">
        <v>732</v>
      </c>
      <c r="M17" t="str">
        <f t="shared" si="0"/>
        <v xml:space="preserve"> 02 41 06 16 10 01 25 11 05 00 00 00 06 1A 00 44  04 B6 00 58 08 4E 85 03 </v>
      </c>
    </row>
    <row r="18" spans="8:13">
      <c r="K18" s="274"/>
      <c r="L18" s="274"/>
    </row>
    <row r="19" spans="8:13">
      <c r="H19" s="169" t="s">
        <v>721</v>
      </c>
      <c r="I19" s="169" t="s">
        <v>723</v>
      </c>
      <c r="M19" t="str">
        <f t="shared" si="0"/>
        <v xml:space="preserve">  </v>
      </c>
    </row>
    <row r="20" spans="8:13">
      <c r="H20" s="169" t="s">
        <v>722</v>
      </c>
      <c r="I20" s="169" t="s">
        <v>724</v>
      </c>
      <c r="K20" s="186" t="s">
        <v>733</v>
      </c>
    </row>
    <row r="21" spans="8:13">
      <c r="H21" s="172"/>
      <c r="I21" s="172"/>
    </row>
    <row r="22" spans="8:13">
      <c r="K22" s="274" t="s">
        <v>734</v>
      </c>
      <c r="L22" s="274" t="s">
        <v>735</v>
      </c>
    </row>
    <row r="23" spans="8:13">
      <c r="H23" s="170" t="s">
        <v>725</v>
      </c>
      <c r="K23" s="274"/>
      <c r="L23" s="274"/>
      <c r="M23" t="str">
        <f t="shared" si="0"/>
        <v xml:space="preserve"> 02 41 06 16 10 02 04 14 00 34 00 80 02 28 00 00  00 00 00 00 00 00 CD 03 </v>
      </c>
    </row>
    <row r="25" spans="8:13">
      <c r="H25" s="169" t="s">
        <v>726</v>
      </c>
      <c r="M25" t="str">
        <f t="shared" si="0"/>
        <v xml:space="preserve">  </v>
      </c>
    </row>
    <row r="26" spans="8:13">
      <c r="H26" s="169" t="s">
        <v>727</v>
      </c>
      <c r="M26" t="str">
        <f t="shared" si="0"/>
        <v xml:space="preserve">  </v>
      </c>
    </row>
    <row r="27" spans="8:13">
      <c r="H27" s="172"/>
      <c r="M27" t="str">
        <f t="shared" si="0"/>
        <v xml:space="preserve">  </v>
      </c>
    </row>
    <row r="31" spans="8:13">
      <c r="H31" t="s">
        <v>740</v>
      </c>
    </row>
    <row r="32" spans="8:13">
      <c r="H32" t="s">
        <v>741</v>
      </c>
    </row>
  </sheetData>
  <mergeCells count="8">
    <mergeCell ref="K22:K23"/>
    <mergeCell ref="L22:L23"/>
    <mergeCell ref="K7:K8"/>
    <mergeCell ref="L7:L8"/>
    <mergeCell ref="K12:K13"/>
    <mergeCell ref="L12:L13"/>
    <mergeCell ref="K17:K18"/>
    <mergeCell ref="L17:L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G6:M51"/>
  <sheetViews>
    <sheetView workbookViewId="0">
      <selection activeCell="H34" sqref="H34"/>
    </sheetView>
  </sheetViews>
  <sheetFormatPr defaultRowHeight="14.4"/>
  <cols>
    <col min="8" max="8" width="49" bestFit="1" customWidth="1"/>
  </cols>
  <sheetData>
    <row r="6" spans="13:13">
      <c r="M6" t="s">
        <v>511</v>
      </c>
    </row>
    <row r="7" spans="13:13" hidden="1"/>
    <row r="8" spans="13:13" hidden="1">
      <c r="M8" t="s">
        <v>737</v>
      </c>
    </row>
    <row r="9" spans="13:13" hidden="1"/>
    <row r="10" spans="13:13" hidden="1"/>
    <row r="11" spans="13:13" hidden="1"/>
    <row r="12" spans="13:13">
      <c r="M12" t="s">
        <v>512</v>
      </c>
    </row>
    <row r="13" spans="13:13" hidden="1"/>
    <row r="14" spans="13:13" hidden="1">
      <c r="M14" t="s">
        <v>737</v>
      </c>
    </row>
    <row r="15" spans="13:13" hidden="1"/>
    <row r="16" spans="13:13" hidden="1"/>
    <row r="17" spans="7:13" hidden="1"/>
    <row r="18" spans="7:13">
      <c r="M18" t="s">
        <v>738</v>
      </c>
    </row>
    <row r="19" spans="7:13" hidden="1"/>
    <row r="20" spans="7:13" hidden="1">
      <c r="M20" t="s">
        <v>737</v>
      </c>
    </row>
    <row r="21" spans="7:13" hidden="1"/>
    <row r="22" spans="7:13" hidden="1"/>
    <row r="23" spans="7:13" hidden="1"/>
    <row r="24" spans="7:13">
      <c r="M24" t="s">
        <v>739</v>
      </c>
    </row>
    <row r="31" spans="7:13">
      <c r="G31" t="s">
        <v>745</v>
      </c>
      <c r="H31" t="s">
        <v>742</v>
      </c>
    </row>
    <row r="33" spans="7:10">
      <c r="G33" t="s">
        <v>744</v>
      </c>
      <c r="H33" t="s">
        <v>743</v>
      </c>
    </row>
    <row r="36" spans="7:10">
      <c r="H36" s="274" t="s">
        <v>643</v>
      </c>
    </row>
    <row r="37" spans="7:10">
      <c r="H37" s="274"/>
    </row>
    <row r="40" spans="7:10">
      <c r="G40" t="s">
        <v>745</v>
      </c>
      <c r="H40" t="s">
        <v>746</v>
      </c>
      <c r="J40" t="s">
        <v>740</v>
      </c>
    </row>
    <row r="41" spans="7:10">
      <c r="J41" t="s">
        <v>741</v>
      </c>
    </row>
    <row r="42" spans="7:10">
      <c r="G42" t="s">
        <v>747</v>
      </c>
      <c r="H42" t="s">
        <v>748</v>
      </c>
    </row>
    <row r="43" spans="7:10">
      <c r="H43" s="274" t="s">
        <v>734</v>
      </c>
    </row>
    <row r="44" spans="7:10">
      <c r="H44" s="274"/>
    </row>
    <row r="46" spans="7:10">
      <c r="G46" t="s">
        <v>745</v>
      </c>
      <c r="H46" t="s">
        <v>749</v>
      </c>
    </row>
    <row r="48" spans="7:10">
      <c r="G48" t="s">
        <v>750</v>
      </c>
      <c r="H48" t="s">
        <v>751</v>
      </c>
    </row>
    <row r="50" spans="8:8">
      <c r="H50" s="274" t="s">
        <v>731</v>
      </c>
    </row>
    <row r="51" spans="8:8">
      <c r="H51" s="274"/>
    </row>
  </sheetData>
  <autoFilter ref="M6:M24">
    <filterColumn colId="0">
      <customFilters>
        <customFilter operator="notEqual" val=" "/>
      </customFilters>
    </filterColumn>
  </autoFilter>
  <mergeCells count="3">
    <mergeCell ref="H36:H37"/>
    <mergeCell ref="H50:H51"/>
    <mergeCell ref="H43:H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topLeftCell="A4" workbookViewId="0">
      <selection activeCell="A35" sqref="A35:A36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29.6640625" style="2" bestFit="1" customWidth="1"/>
    <col min="5" max="6" width="10.77734375" customWidth="1"/>
    <col min="7" max="7" width="56.109375" style="6" customWidth="1"/>
    <col min="8" max="8" width="8.77734375" style="1" customWidth="1"/>
    <col min="9" max="9" width="9.33203125" customWidth="1"/>
    <col min="10" max="10" width="148.33203125" customWidth="1"/>
    <col min="11" max="11" width="9.109375" bestFit="1" customWidth="1"/>
  </cols>
  <sheetData>
    <row r="1" spans="1:10">
      <c r="A1" s="32" t="s">
        <v>4</v>
      </c>
      <c r="B1" s="32" t="s">
        <v>77</v>
      </c>
      <c r="C1" s="32" t="s">
        <v>242</v>
      </c>
      <c r="D1" s="32" t="s">
        <v>8</v>
      </c>
      <c r="E1" s="32" t="s">
        <v>6</v>
      </c>
      <c r="F1" s="32" t="s">
        <v>5</v>
      </c>
      <c r="G1" s="33" t="s">
        <v>254</v>
      </c>
      <c r="H1" s="1" t="s">
        <v>235</v>
      </c>
      <c r="I1" s="99" t="s">
        <v>474</v>
      </c>
      <c r="J1" s="41" t="s">
        <v>236</v>
      </c>
    </row>
    <row r="2" spans="1:10">
      <c r="A2" s="54">
        <v>0</v>
      </c>
      <c r="B2" s="112" t="s">
        <v>248</v>
      </c>
      <c r="C2" s="55" t="str">
        <f t="shared" ref="C2:C33" ca="1" si="0">UPPER(MID(INDIRECT(H2), ROW(I2)+ROW(I2)-3, 2))</f>
        <v>02</v>
      </c>
      <c r="D2" s="56" t="s">
        <v>92</v>
      </c>
      <c r="E2" s="56"/>
      <c r="F2" s="56"/>
      <c r="G2" s="110"/>
      <c r="H2" s="39" t="str">
        <f>$I$1</f>
        <v>j5</v>
      </c>
      <c r="I2" s="40"/>
      <c r="J2" s="185" t="s">
        <v>509</v>
      </c>
    </row>
    <row r="3" spans="1:10" ht="15" customHeight="1">
      <c r="A3" s="57">
        <v>1</v>
      </c>
      <c r="B3" s="220" t="s">
        <v>99</v>
      </c>
      <c r="C3" s="58" t="str">
        <f t="shared" ca="1" si="0"/>
        <v>41</v>
      </c>
      <c r="D3" s="247" t="s">
        <v>435</v>
      </c>
      <c r="E3" s="247"/>
      <c r="F3" s="247"/>
      <c r="G3" s="248"/>
      <c r="H3" s="39" t="str">
        <f t="shared" ref="H3:H65" si="1">$I$1</f>
        <v>j5</v>
      </c>
      <c r="I3" s="40"/>
      <c r="J3" s="185" t="s">
        <v>510</v>
      </c>
    </row>
    <row r="4" spans="1:10">
      <c r="A4" s="57">
        <v>2</v>
      </c>
      <c r="B4" s="220"/>
      <c r="C4" s="58" t="str">
        <f t="shared" ca="1" si="0"/>
        <v>06</v>
      </c>
      <c r="D4" s="247"/>
      <c r="E4" s="247"/>
      <c r="F4" s="247"/>
      <c r="G4" s="248"/>
      <c r="H4" s="39" t="str">
        <f t="shared" si="1"/>
        <v>j5</v>
      </c>
      <c r="I4" s="40"/>
      <c r="J4" s="185" t="s">
        <v>513</v>
      </c>
    </row>
    <row r="5" spans="1:10">
      <c r="A5" s="57">
        <v>3</v>
      </c>
      <c r="B5" s="220"/>
      <c r="C5" s="58" t="str">
        <f t="shared" ca="1" si="0"/>
        <v>3E</v>
      </c>
      <c r="D5" s="247"/>
      <c r="E5" s="247"/>
      <c r="F5" s="247"/>
      <c r="G5" s="248"/>
      <c r="H5" s="39" t="str">
        <f t="shared" si="1"/>
        <v>j5</v>
      </c>
      <c r="I5" s="40"/>
      <c r="J5" s="193" t="s">
        <v>754</v>
      </c>
    </row>
    <row r="6" spans="1:10">
      <c r="A6" s="57">
        <v>4</v>
      </c>
      <c r="B6" s="220"/>
      <c r="C6" s="58" t="str">
        <f t="shared" ca="1" si="0"/>
        <v>02</v>
      </c>
      <c r="D6" s="247"/>
      <c r="E6" s="247"/>
      <c r="F6" s="247"/>
      <c r="G6" s="248"/>
      <c r="H6" s="39" t="str">
        <f t="shared" si="1"/>
        <v>j5</v>
      </c>
      <c r="I6" s="40"/>
      <c r="J6" s="185"/>
    </row>
    <row r="7" spans="1:10">
      <c r="A7" s="57">
        <v>5</v>
      </c>
      <c r="B7" s="220"/>
      <c r="C7" s="58" t="str">
        <f t="shared" ca="1" si="0"/>
        <v>00</v>
      </c>
      <c r="D7" s="247"/>
      <c r="E7" s="247"/>
      <c r="F7" s="247"/>
      <c r="G7" s="248"/>
      <c r="H7" s="39" t="str">
        <f t="shared" si="1"/>
        <v>j5</v>
      </c>
      <c r="I7" s="40"/>
      <c r="J7" s="191"/>
    </row>
    <row r="8" spans="1:10">
      <c r="A8" s="28">
        <v>6</v>
      </c>
      <c r="B8" s="29">
        <v>0</v>
      </c>
      <c r="C8" s="8" t="str">
        <f t="shared" ca="1" si="0"/>
        <v>EC</v>
      </c>
      <c r="D8" s="245" t="s">
        <v>237</v>
      </c>
      <c r="E8" s="10">
        <f ca="1">HEX2DEC(C8)</f>
        <v>236</v>
      </c>
      <c r="F8" s="238">
        <f ca="1">IF(((E9*256)+E8)*0.01=327.68,0,(MOD(HEX2DEC(CONCATENATE(TEXT(C9,"00"), TEXT(C8,"00")))+2^15,2^16)-2^15)*0.01)</f>
        <v>38.200000000000003</v>
      </c>
      <c r="G8" s="240" t="s">
        <v>7</v>
      </c>
      <c r="H8" s="39" t="str">
        <f t="shared" si="1"/>
        <v>j5</v>
      </c>
      <c r="I8" s="40"/>
      <c r="J8" s="185"/>
    </row>
    <row r="9" spans="1:10">
      <c r="A9" s="28">
        <f>A8+1</f>
        <v>7</v>
      </c>
      <c r="B9" s="28">
        <v>1</v>
      </c>
      <c r="C9" s="8" t="str">
        <f t="shared" ca="1" si="0"/>
        <v>0E</v>
      </c>
      <c r="D9" s="246"/>
      <c r="E9" s="10">
        <f ca="1">HEX2DEC(C9)</f>
        <v>14</v>
      </c>
      <c r="F9" s="239"/>
      <c r="G9" s="241"/>
      <c r="H9" s="39" t="str">
        <f t="shared" si="1"/>
        <v>j5</v>
      </c>
      <c r="I9" s="40"/>
      <c r="J9" s="185"/>
    </row>
    <row r="10" spans="1:10">
      <c r="A10" s="30">
        <f t="shared" ref="A10:A65" si="2">A9+1</f>
        <v>8</v>
      </c>
      <c r="B10" s="30">
        <v>2</v>
      </c>
      <c r="C10" s="7" t="str">
        <f t="shared" ca="1" si="0"/>
        <v>76</v>
      </c>
      <c r="D10" s="225" t="s">
        <v>238</v>
      </c>
      <c r="E10" s="14">
        <f t="shared" ref="E10:E17" ca="1" si="3">HEX2DEC(C10)</f>
        <v>118</v>
      </c>
      <c r="F10" s="243">
        <f ca="1">IF(((E11*256)+E10)*0.01=327.68,0,(MOD(HEX2DEC(CONCATENATE(TEXT(C11,"00"), TEXT(C10,"00")))+2^15,2^16)-2^15)*0.01)</f>
        <v>31.900000000000002</v>
      </c>
      <c r="G10" s="232" t="s">
        <v>7</v>
      </c>
      <c r="H10" s="39" t="str">
        <f t="shared" si="1"/>
        <v>j5</v>
      </c>
      <c r="I10" s="40"/>
      <c r="J10" s="185"/>
    </row>
    <row r="11" spans="1:10">
      <c r="A11" s="30">
        <f t="shared" si="2"/>
        <v>9</v>
      </c>
      <c r="B11" s="30">
        <v>3</v>
      </c>
      <c r="C11" s="7" t="str">
        <f t="shared" ca="1" si="0"/>
        <v>0C</v>
      </c>
      <c r="D11" s="225"/>
      <c r="E11" s="14">
        <f t="shared" ca="1" si="3"/>
        <v>12</v>
      </c>
      <c r="F11" s="244"/>
      <c r="G11" s="232"/>
      <c r="H11" s="39" t="str">
        <f t="shared" si="1"/>
        <v>j5</v>
      </c>
      <c r="I11" s="40"/>
      <c r="J11" s="192" t="s">
        <v>752</v>
      </c>
    </row>
    <row r="12" spans="1:10">
      <c r="A12" s="28">
        <f t="shared" si="2"/>
        <v>10</v>
      </c>
      <c r="B12" s="28">
        <v>4</v>
      </c>
      <c r="C12" s="8" t="str">
        <f t="shared" ca="1" si="0"/>
        <v>A8</v>
      </c>
      <c r="D12" s="226" t="s">
        <v>239</v>
      </c>
      <c r="E12" s="10">
        <f t="shared" ca="1" si="3"/>
        <v>168</v>
      </c>
      <c r="F12" s="242">
        <f ca="1">IF(((E13*256)+E12)*0.01=327.68,0,(MOD(HEX2DEC(CONCATENATE(TEXT(C13,"00"), TEXT(C12,"00")))+2^15,2^16)-2^15)*0.01)</f>
        <v>-31.6</v>
      </c>
      <c r="G12" s="231" t="s">
        <v>7</v>
      </c>
      <c r="H12" s="39" t="str">
        <f t="shared" si="1"/>
        <v>j5</v>
      </c>
      <c r="I12" s="40"/>
      <c r="J12" s="185"/>
    </row>
    <row r="13" spans="1:10">
      <c r="A13" s="28">
        <f t="shared" si="2"/>
        <v>11</v>
      </c>
      <c r="B13" s="28">
        <v>5</v>
      </c>
      <c r="C13" s="8" t="str">
        <f t="shared" ca="1" si="0"/>
        <v>F3</v>
      </c>
      <c r="D13" s="226"/>
      <c r="E13" s="10">
        <f t="shared" ca="1" si="3"/>
        <v>243</v>
      </c>
      <c r="F13" s="242"/>
      <c r="G13" s="231"/>
      <c r="H13" s="39" t="str">
        <f t="shared" si="1"/>
        <v>j5</v>
      </c>
      <c r="I13" s="40"/>
      <c r="J13" s="185"/>
    </row>
    <row r="14" spans="1:10">
      <c r="A14" s="31">
        <f t="shared" si="2"/>
        <v>12</v>
      </c>
      <c r="B14" s="31">
        <v>6</v>
      </c>
      <c r="C14" s="21" t="str">
        <f t="shared" ca="1" si="0"/>
        <v>A4</v>
      </c>
      <c r="D14" s="227" t="s">
        <v>240</v>
      </c>
      <c r="E14" s="151">
        <f t="shared" ca="1" si="3"/>
        <v>164</v>
      </c>
      <c r="F14" s="234">
        <f ca="1">IF(((E15*256)+E14)*0.01=327.68,0,(MOD(HEX2DEC(CONCATENATE(TEXT(C15,"00"), TEXT(C14,"00")))+2^15,2^16)-2^15)*0.01)</f>
        <v>4.2</v>
      </c>
      <c r="G14" s="237" t="s">
        <v>7</v>
      </c>
      <c r="H14" s="39" t="str">
        <f t="shared" si="1"/>
        <v>j5</v>
      </c>
      <c r="I14" s="40"/>
      <c r="J14" s="185"/>
    </row>
    <row r="15" spans="1:10">
      <c r="A15" s="31">
        <f t="shared" si="2"/>
        <v>13</v>
      </c>
      <c r="B15" s="31">
        <v>7</v>
      </c>
      <c r="C15" s="21" t="str">
        <f t="shared" ca="1" si="0"/>
        <v>01</v>
      </c>
      <c r="D15" s="227"/>
      <c r="E15" s="151">
        <f t="shared" ca="1" si="3"/>
        <v>1</v>
      </c>
      <c r="F15" s="234"/>
      <c r="G15" s="237"/>
      <c r="H15" s="39" t="str">
        <f t="shared" si="1"/>
        <v>j5</v>
      </c>
      <c r="I15" s="40"/>
      <c r="J15" s="185"/>
    </row>
    <row r="16" spans="1:10">
      <c r="A16" s="31">
        <f t="shared" si="2"/>
        <v>14</v>
      </c>
      <c r="B16" s="31">
        <v>8</v>
      </c>
      <c r="C16" s="21" t="str">
        <f t="shared" ca="1" si="0"/>
        <v>36</v>
      </c>
      <c r="D16" s="227" t="s">
        <v>241</v>
      </c>
      <c r="E16" s="151">
        <f t="shared" ca="1" si="3"/>
        <v>54</v>
      </c>
      <c r="F16" s="234">
        <f ca="1">IF(((E17*256)+E16)*0.01=327.68,0,(MOD(HEX2DEC(CONCATENATE(TEXT(C17,"00"), TEXT(C16,"00")))+2^15,2^16)-2^15)*0.01)</f>
        <v>41.5</v>
      </c>
      <c r="G16" s="237" t="s">
        <v>7</v>
      </c>
      <c r="H16" s="39" t="str">
        <f t="shared" si="1"/>
        <v>j5</v>
      </c>
      <c r="I16" s="40"/>
      <c r="J16" s="185"/>
    </row>
    <row r="17" spans="1:10">
      <c r="A17" s="31">
        <f t="shared" si="2"/>
        <v>15</v>
      </c>
      <c r="B17" s="31">
        <v>9</v>
      </c>
      <c r="C17" s="21" t="str">
        <f t="shared" ca="1" si="0"/>
        <v>10</v>
      </c>
      <c r="D17" s="227"/>
      <c r="E17" s="151">
        <f t="shared" ca="1" si="3"/>
        <v>16</v>
      </c>
      <c r="F17" s="235"/>
      <c r="G17" s="237"/>
      <c r="H17" s="39" t="str">
        <f t="shared" si="1"/>
        <v>j5</v>
      </c>
      <c r="I17" s="40"/>
      <c r="J17" s="185"/>
    </row>
    <row r="18" spans="1:10" ht="15" customHeight="1">
      <c r="A18" s="62">
        <f t="shared" si="2"/>
        <v>16</v>
      </c>
      <c r="B18" s="63">
        <v>10</v>
      </c>
      <c r="C18" s="64" t="str">
        <f t="shared" ca="1" si="0"/>
        <v>42</v>
      </c>
      <c r="D18" s="65"/>
      <c r="E18" s="66"/>
      <c r="F18" s="121"/>
      <c r="G18" s="100" t="s">
        <v>246</v>
      </c>
      <c r="H18" s="39" t="str">
        <f t="shared" si="1"/>
        <v>j5</v>
      </c>
      <c r="I18" s="40"/>
    </row>
    <row r="19" spans="1:10" ht="15" customHeight="1">
      <c r="A19" s="67">
        <f t="shared" si="2"/>
        <v>17</v>
      </c>
      <c r="B19" s="68">
        <v>11</v>
      </c>
      <c r="C19" s="69" t="str">
        <f t="shared" ca="1" si="0"/>
        <v>40</v>
      </c>
      <c r="D19" s="70"/>
      <c r="E19" s="71"/>
      <c r="F19" s="122"/>
      <c r="G19" s="101" t="s">
        <v>246</v>
      </c>
      <c r="H19" s="39" t="str">
        <f t="shared" si="1"/>
        <v>j5</v>
      </c>
      <c r="I19" s="40"/>
    </row>
    <row r="20" spans="1:10">
      <c r="A20" s="28">
        <f t="shared" si="2"/>
        <v>18</v>
      </c>
      <c r="B20" s="28">
        <v>12</v>
      </c>
      <c r="C20" s="8" t="str">
        <f t="shared" ca="1" si="0"/>
        <v>9A</v>
      </c>
      <c r="D20" s="226" t="s">
        <v>13</v>
      </c>
      <c r="E20" s="10">
        <f t="shared" ref="E20:E38" ca="1" si="4">HEX2DEC(C20)</f>
        <v>154</v>
      </c>
      <c r="F20" s="236">
        <f ca="1">IF(((E21*256)+E20)*0.01=327.68,0,(MOD(HEX2DEC(CONCATENATE(TEXT(C21,"00"), TEXT(C20,"00")))+2^15,2^16)-2^15)*0.01)</f>
        <v>29.7</v>
      </c>
      <c r="G20" s="231" t="s">
        <v>7</v>
      </c>
      <c r="H20" s="39" t="str">
        <f t="shared" si="1"/>
        <v>j5</v>
      </c>
      <c r="I20" s="40"/>
    </row>
    <row r="21" spans="1:10">
      <c r="A21" s="28">
        <f t="shared" si="2"/>
        <v>19</v>
      </c>
      <c r="B21" s="28">
        <v>13</v>
      </c>
      <c r="C21" s="8" t="str">
        <f t="shared" ca="1" si="0"/>
        <v>0B</v>
      </c>
      <c r="D21" s="226"/>
      <c r="E21" s="10">
        <f t="shared" ca="1" si="4"/>
        <v>11</v>
      </c>
      <c r="F21" s="230"/>
      <c r="G21" s="231"/>
      <c r="H21" s="39" t="str">
        <f t="shared" si="1"/>
        <v>j5</v>
      </c>
      <c r="I21" s="40"/>
    </row>
    <row r="22" spans="1:10">
      <c r="A22" s="30">
        <f t="shared" si="2"/>
        <v>20</v>
      </c>
      <c r="B22" s="30">
        <v>14</v>
      </c>
      <c r="C22" s="7" t="str">
        <f t="shared" ca="1" si="0"/>
        <v>00</v>
      </c>
      <c r="D22" s="225" t="s">
        <v>12</v>
      </c>
      <c r="E22" s="14">
        <f t="shared" ca="1" si="4"/>
        <v>0</v>
      </c>
      <c r="F22" s="233">
        <f ca="1">IF(((E23*256)+E22)*0.01=327.68,0,(MOD(HEX2DEC(CONCATENATE(TEXT(C23,"00"), TEXT(C22,"00")))+2^15,2^16)-2^15)*0.01)</f>
        <v>0</v>
      </c>
      <c r="G22" s="232" t="s">
        <v>7</v>
      </c>
      <c r="H22" s="39" t="str">
        <f t="shared" si="1"/>
        <v>j5</v>
      </c>
      <c r="I22" s="40"/>
    </row>
    <row r="23" spans="1:10">
      <c r="A23" s="30">
        <f t="shared" si="2"/>
        <v>21</v>
      </c>
      <c r="B23" s="30">
        <v>15</v>
      </c>
      <c r="C23" s="7" t="str">
        <f t="shared" ca="1" si="0"/>
        <v>80</v>
      </c>
      <c r="D23" s="225"/>
      <c r="E23" s="14">
        <f t="shared" ca="1" si="4"/>
        <v>128</v>
      </c>
      <c r="F23" s="233"/>
      <c r="G23" s="232"/>
      <c r="H23" s="39" t="str">
        <f t="shared" si="1"/>
        <v>j5</v>
      </c>
      <c r="I23" s="40"/>
    </row>
    <row r="24" spans="1:10">
      <c r="A24" s="28">
        <f t="shared" si="2"/>
        <v>22</v>
      </c>
      <c r="B24" s="28">
        <v>16</v>
      </c>
      <c r="C24" s="8" t="str">
        <f t="shared" ca="1" si="0"/>
        <v>52</v>
      </c>
      <c r="D24" s="226" t="s">
        <v>10</v>
      </c>
      <c r="E24" s="10">
        <f t="shared" ca="1" si="4"/>
        <v>82</v>
      </c>
      <c r="F24" s="230">
        <f ca="1">IF(((E25*256)+E24)*0.01=327.68,0,(MOD(HEX2DEC(CONCATENATE(TEXT(C25,"00"), TEXT(C24,"00")))+2^15,2^16)-2^15)*0.01)</f>
        <v>34.1</v>
      </c>
      <c r="G24" s="231" t="s">
        <v>7</v>
      </c>
      <c r="H24" s="39" t="str">
        <f t="shared" si="1"/>
        <v>j5</v>
      </c>
      <c r="I24" s="40"/>
    </row>
    <row r="25" spans="1:10">
      <c r="A25" s="28">
        <f t="shared" si="2"/>
        <v>23</v>
      </c>
      <c r="B25" s="28">
        <v>17</v>
      </c>
      <c r="C25" s="8" t="str">
        <f t="shared" ca="1" si="0"/>
        <v>0D</v>
      </c>
      <c r="D25" s="226"/>
      <c r="E25" s="10">
        <f t="shared" ca="1" si="4"/>
        <v>13</v>
      </c>
      <c r="F25" s="230"/>
      <c r="G25" s="231"/>
      <c r="H25" s="39" t="str">
        <f t="shared" si="1"/>
        <v>j5</v>
      </c>
      <c r="I25" s="40"/>
    </row>
    <row r="26" spans="1:10">
      <c r="A26" s="30">
        <f t="shared" si="2"/>
        <v>24</v>
      </c>
      <c r="B26" s="30">
        <v>18</v>
      </c>
      <c r="C26" s="7" t="str">
        <f t="shared" ca="1" si="0"/>
        <v>A0</v>
      </c>
      <c r="D26" s="225" t="s">
        <v>11</v>
      </c>
      <c r="E26" s="14">
        <f t="shared" ca="1" si="4"/>
        <v>160</v>
      </c>
      <c r="F26" s="233">
        <f ca="1">IF(((E27*256)+E26)*0.01=327.68,0,(MOD(HEX2DEC(CONCATENATE(TEXT(C27,"00"), TEXT(C26,"00")))+2^15,2^16)-2^15)*0.01)</f>
        <v>40</v>
      </c>
      <c r="G26" s="232" t="s">
        <v>7</v>
      </c>
      <c r="H26" s="39" t="str">
        <f t="shared" si="1"/>
        <v>j5</v>
      </c>
      <c r="I26" s="40"/>
    </row>
    <row r="27" spans="1:10">
      <c r="A27" s="30">
        <f t="shared" si="2"/>
        <v>25</v>
      </c>
      <c r="B27" s="30">
        <v>19</v>
      </c>
      <c r="C27" s="7" t="str">
        <f t="shared" ca="1" si="0"/>
        <v>0F</v>
      </c>
      <c r="D27" s="225"/>
      <c r="E27" s="14">
        <f t="shared" ca="1" si="4"/>
        <v>15</v>
      </c>
      <c r="F27" s="233"/>
      <c r="G27" s="232"/>
      <c r="H27" s="39" t="str">
        <f t="shared" si="1"/>
        <v>j5</v>
      </c>
      <c r="I27" s="40"/>
    </row>
    <row r="28" spans="1:10">
      <c r="A28" s="28">
        <f t="shared" si="2"/>
        <v>26</v>
      </c>
      <c r="B28" s="28">
        <v>20</v>
      </c>
      <c r="C28" s="8" t="str">
        <f t="shared" ca="1" si="0"/>
        <v>00</v>
      </c>
      <c r="D28" s="226" t="s">
        <v>78</v>
      </c>
      <c r="E28" s="10">
        <f t="shared" ca="1" si="4"/>
        <v>0</v>
      </c>
      <c r="F28" s="230">
        <f ca="1">IF(((E29*256)+E28)*0.01=327.68,0,(MOD(HEX2DEC(CONCATENATE(TEXT(C29,"00"), TEXT(C28,"00")))+2^15,2^16)-2^15)*0.01)</f>
        <v>0</v>
      </c>
      <c r="G28" s="231" t="s">
        <v>7</v>
      </c>
      <c r="H28" s="39" t="str">
        <f t="shared" si="1"/>
        <v>j5</v>
      </c>
      <c r="I28" s="40"/>
    </row>
    <row r="29" spans="1:10">
      <c r="A29" s="28">
        <f t="shared" si="2"/>
        <v>27</v>
      </c>
      <c r="B29" s="28">
        <v>21</v>
      </c>
      <c r="C29" s="8" t="str">
        <f t="shared" ca="1" si="0"/>
        <v>80</v>
      </c>
      <c r="D29" s="226"/>
      <c r="E29" s="10">
        <f t="shared" ca="1" si="4"/>
        <v>128</v>
      </c>
      <c r="F29" s="230"/>
      <c r="G29" s="231"/>
      <c r="H29" s="39" t="str">
        <f t="shared" si="1"/>
        <v>j5</v>
      </c>
      <c r="I29" s="40"/>
    </row>
    <row r="30" spans="1:10">
      <c r="A30" s="30">
        <f t="shared" si="2"/>
        <v>28</v>
      </c>
      <c r="B30" s="30">
        <v>22</v>
      </c>
      <c r="C30" s="7" t="str">
        <f t="shared" ca="1" si="0"/>
        <v>14</v>
      </c>
      <c r="D30" s="225" t="s">
        <v>14</v>
      </c>
      <c r="E30" s="14">
        <f t="shared" ca="1" si="4"/>
        <v>20</v>
      </c>
      <c r="F30" s="228">
        <f ca="1">IF(((E31*256)+E30)*0.01=327.68,0,(MOD(HEX2DEC(CONCATENATE(TEXT(C31,"00"), TEXT(C30,"00")))+2^15,2^16)-2^15))</f>
        <v>1300</v>
      </c>
      <c r="G30" s="232" t="s">
        <v>15</v>
      </c>
      <c r="H30" s="39" t="str">
        <f t="shared" si="1"/>
        <v>j5</v>
      </c>
      <c r="I30" s="40"/>
    </row>
    <row r="31" spans="1:10">
      <c r="A31" s="30">
        <f t="shared" si="2"/>
        <v>29</v>
      </c>
      <c r="B31" s="30">
        <v>23</v>
      </c>
      <c r="C31" s="7" t="str">
        <f t="shared" ca="1" si="0"/>
        <v>05</v>
      </c>
      <c r="D31" s="225"/>
      <c r="E31" s="14">
        <f t="shared" ca="1" si="4"/>
        <v>5</v>
      </c>
      <c r="F31" s="228"/>
      <c r="G31" s="232"/>
      <c r="H31" s="39" t="str">
        <f t="shared" si="1"/>
        <v>j5</v>
      </c>
      <c r="I31" s="40"/>
    </row>
    <row r="32" spans="1:10">
      <c r="A32" s="28">
        <f t="shared" si="2"/>
        <v>30</v>
      </c>
      <c r="B32" s="28">
        <v>24</v>
      </c>
      <c r="C32" s="8" t="str">
        <f t="shared" ca="1" si="0"/>
        <v>15</v>
      </c>
      <c r="D32" s="226" t="s">
        <v>16</v>
      </c>
      <c r="E32" s="10">
        <f t="shared" ca="1" si="4"/>
        <v>21</v>
      </c>
      <c r="F32" s="229">
        <f ca="1">IF(((E33*256)+E32)*0.01=327.68,0,(MOD(HEX2DEC(CONCATENATE(TEXT(C33,"00"), TEXT(C32,"00")))+2^15,2^16)-2^15))</f>
        <v>1301</v>
      </c>
      <c r="G32" s="231" t="s">
        <v>15</v>
      </c>
      <c r="H32" s="39" t="str">
        <f t="shared" si="1"/>
        <v>j5</v>
      </c>
      <c r="I32" s="40"/>
    </row>
    <row r="33" spans="1:9">
      <c r="A33" s="28">
        <f t="shared" si="2"/>
        <v>31</v>
      </c>
      <c r="B33" s="28">
        <v>25</v>
      </c>
      <c r="C33" s="8" t="str">
        <f t="shared" ca="1" si="0"/>
        <v>05</v>
      </c>
      <c r="D33" s="226"/>
      <c r="E33" s="10">
        <f t="shared" ca="1" si="4"/>
        <v>5</v>
      </c>
      <c r="F33" s="229"/>
      <c r="G33" s="231"/>
      <c r="H33" s="39" t="str">
        <f t="shared" si="1"/>
        <v>j5</v>
      </c>
      <c r="I33" s="40"/>
    </row>
    <row r="34" spans="1:9">
      <c r="A34" s="30">
        <f t="shared" si="2"/>
        <v>32</v>
      </c>
      <c r="B34" s="30">
        <v>26</v>
      </c>
      <c r="C34" s="7" t="str">
        <f t="shared" ref="C34:C62" ca="1" si="5">UPPER(MID(INDIRECT(H34), ROW(I34)+ROW(I34)-3, 2))</f>
        <v>42</v>
      </c>
      <c r="D34" s="13" t="s">
        <v>17</v>
      </c>
      <c r="E34" s="14">
        <f t="shared" ca="1" si="4"/>
        <v>66</v>
      </c>
      <c r="F34" s="52">
        <f ca="1">E34*0.1</f>
        <v>6.6000000000000005</v>
      </c>
      <c r="G34" s="16" t="s">
        <v>508</v>
      </c>
      <c r="H34" s="39" t="str">
        <f t="shared" si="1"/>
        <v>j5</v>
      </c>
      <c r="I34" s="40"/>
    </row>
    <row r="35" spans="1:9">
      <c r="A35" s="28">
        <f t="shared" si="2"/>
        <v>33</v>
      </c>
      <c r="B35" s="28">
        <v>27</v>
      </c>
      <c r="C35" s="8" t="str">
        <f t="shared" ca="1" si="5"/>
        <v>52</v>
      </c>
      <c r="D35" s="226" t="s">
        <v>9</v>
      </c>
      <c r="E35" s="10">
        <f t="shared" ca="1" si="4"/>
        <v>82</v>
      </c>
      <c r="F35" s="230">
        <f ca="1">IF(((E36*256)+E35)*0.01=327.68,0,(MOD(HEX2DEC(CONCATENATE(TEXT(C36,"00"), TEXT(C35,"00")))+2^15,2^16)-2^15)*0.01)</f>
        <v>34.1</v>
      </c>
      <c r="G35" s="231" t="s">
        <v>7</v>
      </c>
      <c r="H35" s="39" t="str">
        <f t="shared" si="1"/>
        <v>j5</v>
      </c>
      <c r="I35" s="40"/>
    </row>
    <row r="36" spans="1:9">
      <c r="A36" s="28">
        <f t="shared" si="2"/>
        <v>34</v>
      </c>
      <c r="B36" s="28">
        <v>28</v>
      </c>
      <c r="C36" s="8" t="str">
        <f t="shared" ca="1" si="5"/>
        <v>0D</v>
      </c>
      <c r="D36" s="226"/>
      <c r="E36" s="10">
        <f t="shared" ca="1" si="4"/>
        <v>13</v>
      </c>
      <c r="F36" s="230"/>
      <c r="G36" s="231"/>
      <c r="H36" s="39" t="str">
        <f t="shared" si="1"/>
        <v>j5</v>
      </c>
      <c r="I36" s="40"/>
    </row>
    <row r="37" spans="1:9">
      <c r="A37" s="30">
        <f t="shared" si="2"/>
        <v>35</v>
      </c>
      <c r="B37" s="30">
        <v>29</v>
      </c>
      <c r="C37" s="7" t="str">
        <f t="shared" ca="1" si="5"/>
        <v>00</v>
      </c>
      <c r="D37" s="13" t="s">
        <v>79</v>
      </c>
      <c r="E37" s="14">
        <f t="shared" ca="1" si="4"/>
        <v>0</v>
      </c>
      <c r="F37" s="52">
        <f ca="1">E37</f>
        <v>0</v>
      </c>
      <c r="G37" s="16" t="s">
        <v>19</v>
      </c>
      <c r="H37" s="39" t="str">
        <f t="shared" si="1"/>
        <v>j5</v>
      </c>
      <c r="I37" s="40"/>
    </row>
    <row r="38" spans="1:9">
      <c r="A38" s="28">
        <f t="shared" si="2"/>
        <v>36</v>
      </c>
      <c r="B38" s="28">
        <v>30</v>
      </c>
      <c r="C38" s="8" t="str">
        <f t="shared" ca="1" si="5"/>
        <v>3C</v>
      </c>
      <c r="D38" s="9" t="s">
        <v>80</v>
      </c>
      <c r="E38" s="10">
        <f t="shared" ca="1" si="4"/>
        <v>60</v>
      </c>
      <c r="F38" s="72">
        <f ca="1">E38</f>
        <v>60</v>
      </c>
      <c r="G38" s="12" t="s">
        <v>18</v>
      </c>
      <c r="H38" s="39" t="str">
        <f t="shared" si="1"/>
        <v>j5</v>
      </c>
      <c r="I38" s="40"/>
    </row>
    <row r="39" spans="1:9" ht="15" customHeight="1">
      <c r="A39" s="74">
        <f t="shared" si="2"/>
        <v>37</v>
      </c>
      <c r="B39" s="75">
        <v>31</v>
      </c>
      <c r="C39" s="76" t="str">
        <f t="shared" ca="1" si="5"/>
        <v>00</v>
      </c>
      <c r="D39" s="77"/>
      <c r="E39" s="78"/>
      <c r="F39" s="79"/>
      <c r="G39" s="87" t="s">
        <v>246</v>
      </c>
      <c r="H39" s="39" t="str">
        <f t="shared" si="1"/>
        <v>j5</v>
      </c>
      <c r="I39" s="40"/>
    </row>
    <row r="40" spans="1:9">
      <c r="A40" s="28">
        <f t="shared" si="2"/>
        <v>38</v>
      </c>
      <c r="B40" s="28">
        <v>32</v>
      </c>
      <c r="C40" s="8" t="str">
        <f t="shared" ca="1" si="5"/>
        <v>64</v>
      </c>
      <c r="D40" s="9" t="s">
        <v>81</v>
      </c>
      <c r="E40" s="10">
        <f ca="1">HEX2DEC(C40)</f>
        <v>100</v>
      </c>
      <c r="F40" s="73">
        <f ca="1">E40</f>
        <v>100</v>
      </c>
      <c r="G40" s="12" t="s">
        <v>19</v>
      </c>
      <c r="H40" s="39" t="str">
        <f t="shared" si="1"/>
        <v>j5</v>
      </c>
      <c r="I40" s="40"/>
    </row>
    <row r="41" spans="1:9">
      <c r="A41" s="30">
        <f t="shared" si="2"/>
        <v>39</v>
      </c>
      <c r="B41" s="30">
        <v>33</v>
      </c>
      <c r="C41" s="7" t="str">
        <f t="shared" ca="1" si="5"/>
        <v>00</v>
      </c>
      <c r="D41" s="13" t="s">
        <v>82</v>
      </c>
      <c r="E41" s="14">
        <f ca="1">HEX2DEC(C41)</f>
        <v>0</v>
      </c>
      <c r="F41" s="80">
        <f ca="1">E41</f>
        <v>0</v>
      </c>
      <c r="G41" s="16" t="s">
        <v>19</v>
      </c>
      <c r="H41" s="39" t="str">
        <f t="shared" si="1"/>
        <v>j5</v>
      </c>
      <c r="I41" s="40"/>
    </row>
    <row r="42" spans="1:9" ht="15" customHeight="1">
      <c r="A42" s="62">
        <f t="shared" si="2"/>
        <v>40</v>
      </c>
      <c r="B42" s="63">
        <v>34</v>
      </c>
      <c r="C42" s="64" t="str">
        <f t="shared" ca="1" si="5"/>
        <v>00</v>
      </c>
      <c r="D42" s="65"/>
      <c r="E42" s="66"/>
      <c r="F42" s="120"/>
      <c r="G42" s="102" t="s">
        <v>246</v>
      </c>
      <c r="H42" s="39" t="str">
        <f t="shared" si="1"/>
        <v>j5</v>
      </c>
      <c r="I42" s="40"/>
    </row>
    <row r="43" spans="1:9" ht="15" customHeight="1">
      <c r="A43" s="67">
        <f t="shared" si="2"/>
        <v>41</v>
      </c>
      <c r="B43" s="68">
        <v>35</v>
      </c>
      <c r="C43" s="69" t="str">
        <f t="shared" ca="1" si="5"/>
        <v>00</v>
      </c>
      <c r="D43" s="70"/>
      <c r="E43" s="71"/>
      <c r="F43" s="119"/>
      <c r="G43" s="101" t="s">
        <v>246</v>
      </c>
      <c r="H43" s="39" t="str">
        <f t="shared" si="1"/>
        <v>j5</v>
      </c>
      <c r="I43" s="40"/>
    </row>
    <row r="44" spans="1:9" ht="57.6">
      <c r="A44" s="42">
        <f t="shared" si="2"/>
        <v>42</v>
      </c>
      <c r="B44" s="42">
        <v>36</v>
      </c>
      <c r="C44" s="43" t="str">
        <f t="shared" ca="1" si="5"/>
        <v>03</v>
      </c>
      <c r="D44" s="59" t="s">
        <v>84</v>
      </c>
      <c r="E44" s="45">
        <f t="shared" ref="E44:E51" ca="1" si="6">HEX2DEC(C44)</f>
        <v>3</v>
      </c>
      <c r="F44" s="107" t="str">
        <f ca="1">HEX2BIN(C44,8)</f>
        <v>00000011</v>
      </c>
      <c r="G44" s="46" t="s">
        <v>83</v>
      </c>
      <c r="H44" s="39" t="str">
        <f t="shared" si="1"/>
        <v>j5</v>
      </c>
      <c r="I44" s="40"/>
    </row>
    <row r="45" spans="1:9" ht="43.2">
      <c r="A45" s="47">
        <f t="shared" si="2"/>
        <v>43</v>
      </c>
      <c r="B45" s="47">
        <v>37</v>
      </c>
      <c r="C45" s="48" t="str">
        <f t="shared" ca="1" si="5"/>
        <v>C5</v>
      </c>
      <c r="D45" s="49" t="s">
        <v>85</v>
      </c>
      <c r="E45" s="50">
        <f t="shared" ca="1" si="6"/>
        <v>197</v>
      </c>
      <c r="F45" s="108" t="str">
        <f t="shared" ref="F45:F47" ca="1" si="7">HEX2BIN(C45,8)</f>
        <v>11000101</v>
      </c>
      <c r="G45" s="51" t="s">
        <v>86</v>
      </c>
      <c r="H45" s="39" t="str">
        <f t="shared" si="1"/>
        <v>j5</v>
      </c>
      <c r="I45" s="40"/>
    </row>
    <row r="46" spans="1:9" ht="28.8">
      <c r="A46" s="42">
        <f t="shared" si="2"/>
        <v>44</v>
      </c>
      <c r="B46" s="42">
        <v>38</v>
      </c>
      <c r="C46" s="43" t="str">
        <f t="shared" ca="1" si="5"/>
        <v>00</v>
      </c>
      <c r="D46" s="44" t="s">
        <v>87</v>
      </c>
      <c r="E46" s="45">
        <f t="shared" ca="1" si="6"/>
        <v>0</v>
      </c>
      <c r="F46" s="109" t="str">
        <f t="shared" ca="1" si="7"/>
        <v>00000000</v>
      </c>
      <c r="G46" s="46" t="s">
        <v>88</v>
      </c>
      <c r="H46" s="39" t="str">
        <f t="shared" si="1"/>
        <v>j5</v>
      </c>
      <c r="I46" s="40"/>
    </row>
    <row r="47" spans="1:9" ht="28.8">
      <c r="A47" s="47">
        <f t="shared" si="2"/>
        <v>45</v>
      </c>
      <c r="B47" s="47">
        <v>39</v>
      </c>
      <c r="C47" s="48" t="str">
        <f t="shared" ca="1" si="5"/>
        <v>01</v>
      </c>
      <c r="D47" s="49" t="s">
        <v>89</v>
      </c>
      <c r="E47" s="50">
        <f t="shared" ca="1" si="6"/>
        <v>1</v>
      </c>
      <c r="F47" s="108" t="str">
        <f t="shared" ca="1" si="7"/>
        <v>00000001</v>
      </c>
      <c r="G47" s="51" t="s">
        <v>90</v>
      </c>
      <c r="H47" s="39" t="str">
        <f t="shared" si="1"/>
        <v>j5</v>
      </c>
      <c r="I47" s="40"/>
    </row>
    <row r="48" spans="1:9">
      <c r="A48" s="28">
        <f t="shared" si="2"/>
        <v>46</v>
      </c>
      <c r="B48" s="28">
        <v>40</v>
      </c>
      <c r="C48" s="8" t="str">
        <f t="shared" ca="1" si="5"/>
        <v>03</v>
      </c>
      <c r="D48" s="9" t="s">
        <v>20</v>
      </c>
      <c r="E48" s="10">
        <f t="shared" ca="1" si="6"/>
        <v>3</v>
      </c>
      <c r="F48" s="53">
        <f t="shared" ref="F48:F51" ca="1" si="8">E48</f>
        <v>3</v>
      </c>
      <c r="G48" s="12" t="str">
        <f ca="1">LOOKUP(F48,A68:A86,B68:B86)</f>
        <v>3:Burning CH</v>
      </c>
      <c r="H48" s="39" t="str">
        <f t="shared" si="1"/>
        <v>j5</v>
      </c>
      <c r="I48" s="40"/>
    </row>
    <row r="49" spans="1:9">
      <c r="A49" s="30">
        <f t="shared" si="2"/>
        <v>47</v>
      </c>
      <c r="B49" s="30">
        <v>41</v>
      </c>
      <c r="C49" s="7" t="str">
        <f t="shared" ca="1" si="5"/>
        <v>FF</v>
      </c>
      <c r="D49" s="13" t="s">
        <v>22</v>
      </c>
      <c r="E49" s="14">
        <f t="shared" ca="1" si="6"/>
        <v>255</v>
      </c>
      <c r="F49" s="52">
        <f t="shared" ca="1" si="8"/>
        <v>255</v>
      </c>
      <c r="G49" s="16" t="str">
        <f ca="1">LOOKUP(F49,E68:E92,F68:F92)</f>
        <v>No locking</v>
      </c>
      <c r="H49" s="39" t="str">
        <f t="shared" si="1"/>
        <v>j5</v>
      </c>
      <c r="I49" s="40"/>
    </row>
    <row r="50" spans="1:9">
      <c r="A50" s="28">
        <f t="shared" si="2"/>
        <v>48</v>
      </c>
      <c r="B50" s="28">
        <v>42</v>
      </c>
      <c r="C50" s="8" t="str">
        <f t="shared" ca="1" si="5"/>
        <v>FF</v>
      </c>
      <c r="D50" s="9" t="s">
        <v>23</v>
      </c>
      <c r="E50" s="10">
        <f t="shared" ca="1" si="6"/>
        <v>255</v>
      </c>
      <c r="F50" s="53">
        <f t="shared" ca="1" si="8"/>
        <v>255</v>
      </c>
      <c r="G50" s="12" t="str">
        <f ca="1">LOOKUP(F50,E95:E117,F95:F117)</f>
        <v>No blocking</v>
      </c>
      <c r="H50" s="39" t="str">
        <f t="shared" si="1"/>
        <v>j5</v>
      </c>
      <c r="I50" s="40"/>
    </row>
    <row r="51" spans="1:9">
      <c r="A51" s="30">
        <f t="shared" si="2"/>
        <v>49</v>
      </c>
      <c r="B51" s="30">
        <v>43</v>
      </c>
      <c r="C51" s="7" t="str">
        <f t="shared" ca="1" si="5"/>
        <v>00</v>
      </c>
      <c r="D51" s="13" t="s">
        <v>21</v>
      </c>
      <c r="E51" s="14">
        <f t="shared" ca="1" si="6"/>
        <v>0</v>
      </c>
      <c r="F51" s="80">
        <f t="shared" ca="1" si="8"/>
        <v>0</v>
      </c>
      <c r="G51" s="16" t="str">
        <f ca="1">LOOKUP(F51,A89:A126,B89:B126)</f>
        <v>0:Standby</v>
      </c>
      <c r="H51" s="39" t="str">
        <f t="shared" si="1"/>
        <v>j5</v>
      </c>
      <c r="I51" s="40"/>
    </row>
    <row r="52" spans="1:9" ht="15" customHeight="1">
      <c r="A52" s="153">
        <f t="shared" si="2"/>
        <v>50</v>
      </c>
      <c r="B52" s="154">
        <v>44</v>
      </c>
      <c r="C52" s="155" t="str">
        <f t="shared" ca="1" si="5"/>
        <v>01</v>
      </c>
      <c r="D52" s="156"/>
      <c r="E52" s="157"/>
      <c r="F52" s="157"/>
      <c r="G52" s="158" t="s">
        <v>434</v>
      </c>
      <c r="H52" s="39" t="str">
        <f t="shared" si="1"/>
        <v>j5</v>
      </c>
      <c r="I52" s="40"/>
    </row>
    <row r="53" spans="1:9" ht="15" customHeight="1">
      <c r="A53" s="81">
        <f t="shared" si="2"/>
        <v>51</v>
      </c>
      <c r="B53" s="82">
        <v>45</v>
      </c>
      <c r="C53" s="83" t="str">
        <f t="shared" ca="1" si="5"/>
        <v>00</v>
      </c>
      <c r="D53" s="84"/>
      <c r="E53" s="85"/>
      <c r="F53" s="86"/>
      <c r="G53" s="104" t="s">
        <v>246</v>
      </c>
      <c r="H53" s="39" t="str">
        <f t="shared" si="1"/>
        <v>j5</v>
      </c>
      <c r="I53" s="40"/>
    </row>
    <row r="54" spans="1:9" ht="15" customHeight="1">
      <c r="A54" s="81">
        <f t="shared" si="2"/>
        <v>52</v>
      </c>
      <c r="B54" s="82">
        <v>46</v>
      </c>
      <c r="C54" s="83" t="str">
        <f t="shared" ca="1" si="5"/>
        <v>00</v>
      </c>
      <c r="D54" s="84"/>
      <c r="E54" s="85"/>
      <c r="F54" s="86"/>
      <c r="G54" s="104" t="s">
        <v>246</v>
      </c>
      <c r="H54" s="39" t="str">
        <f t="shared" si="1"/>
        <v>j5</v>
      </c>
      <c r="I54" s="40"/>
    </row>
    <row r="55" spans="1:9" ht="15" customHeight="1">
      <c r="A55" s="81">
        <f t="shared" si="2"/>
        <v>53</v>
      </c>
      <c r="B55" s="82">
        <v>47</v>
      </c>
      <c r="C55" s="83" t="str">
        <f t="shared" ca="1" si="5"/>
        <v>00</v>
      </c>
      <c r="D55" s="84"/>
      <c r="E55" s="85"/>
      <c r="F55" s="85"/>
      <c r="G55" s="104" t="s">
        <v>246</v>
      </c>
      <c r="H55" s="39" t="str">
        <f t="shared" si="1"/>
        <v>j5</v>
      </c>
      <c r="I55" s="40"/>
    </row>
    <row r="56" spans="1:9" ht="15" customHeight="1">
      <c r="A56" s="67">
        <f t="shared" si="2"/>
        <v>54</v>
      </c>
      <c r="B56" s="68">
        <v>48</v>
      </c>
      <c r="C56" s="69" t="str">
        <f t="shared" ca="1" si="5"/>
        <v>00</v>
      </c>
      <c r="D56" s="70"/>
      <c r="E56" s="71"/>
      <c r="F56" s="71"/>
      <c r="G56" s="103" t="s">
        <v>246</v>
      </c>
      <c r="H56" s="39" t="str">
        <f t="shared" si="1"/>
        <v>j5</v>
      </c>
      <c r="I56" s="40"/>
    </row>
    <row r="57" spans="1:9">
      <c r="A57" s="31">
        <f t="shared" si="2"/>
        <v>55</v>
      </c>
      <c r="B57" s="31">
        <v>49</v>
      </c>
      <c r="C57" s="21" t="str">
        <f t="shared" ca="1" si="5"/>
        <v>00</v>
      </c>
      <c r="D57" s="104"/>
      <c r="E57" s="104"/>
      <c r="F57" s="104"/>
      <c r="G57" s="104" t="s">
        <v>246</v>
      </c>
      <c r="H57" s="39" t="str">
        <f t="shared" si="1"/>
        <v>j5</v>
      </c>
      <c r="I57" s="40"/>
    </row>
    <row r="58" spans="1:9" ht="15" customHeight="1">
      <c r="A58" s="31">
        <f t="shared" si="2"/>
        <v>56</v>
      </c>
      <c r="B58" s="31">
        <v>50</v>
      </c>
      <c r="C58" s="21" t="str">
        <f t="shared" ca="1" si="5"/>
        <v>00</v>
      </c>
      <c r="D58" s="104"/>
      <c r="E58" s="104"/>
      <c r="F58" s="104"/>
      <c r="G58" s="104" t="s">
        <v>246</v>
      </c>
      <c r="H58" s="39" t="str">
        <f t="shared" si="1"/>
        <v>j5</v>
      </c>
      <c r="I58" s="40"/>
    </row>
    <row r="59" spans="1:9">
      <c r="A59" s="31">
        <f t="shared" si="2"/>
        <v>57</v>
      </c>
      <c r="B59" s="31">
        <v>51</v>
      </c>
      <c r="C59" s="21" t="str">
        <f t="shared" ca="1" si="5"/>
        <v>00</v>
      </c>
      <c r="D59" s="104"/>
      <c r="E59" s="104"/>
      <c r="F59" s="104"/>
      <c r="G59" s="104" t="s">
        <v>246</v>
      </c>
      <c r="H59" s="39" t="str">
        <f t="shared" si="1"/>
        <v>j5</v>
      </c>
      <c r="I59" s="40"/>
    </row>
    <row r="60" spans="1:9">
      <c r="A60" s="31">
        <f t="shared" si="2"/>
        <v>58</v>
      </c>
      <c r="B60" s="31">
        <v>52</v>
      </c>
      <c r="C60" s="21" t="str">
        <f t="shared" ca="1" si="5"/>
        <v>00</v>
      </c>
      <c r="D60" s="104"/>
      <c r="E60" s="104"/>
      <c r="F60" s="104"/>
      <c r="G60" s="104" t="s">
        <v>246</v>
      </c>
      <c r="H60" s="39" t="str">
        <f t="shared" si="1"/>
        <v>j5</v>
      </c>
      <c r="I60" s="40"/>
    </row>
    <row r="61" spans="1:9">
      <c r="A61" s="31">
        <f t="shared" si="2"/>
        <v>59</v>
      </c>
      <c r="B61" s="31">
        <v>53</v>
      </c>
      <c r="C61" s="21" t="str">
        <f t="shared" ca="1" si="5"/>
        <v>00</v>
      </c>
      <c r="D61" s="104"/>
      <c r="E61" s="104"/>
      <c r="F61" s="104"/>
      <c r="G61" s="104" t="s">
        <v>246</v>
      </c>
      <c r="H61" s="39" t="str">
        <f t="shared" si="1"/>
        <v>j5</v>
      </c>
      <c r="I61" s="40"/>
    </row>
    <row r="62" spans="1:9">
      <c r="A62" s="31">
        <f t="shared" si="2"/>
        <v>60</v>
      </c>
      <c r="B62" s="31">
        <v>54</v>
      </c>
      <c r="C62" s="21" t="str">
        <f t="shared" ca="1" si="5"/>
        <v>00</v>
      </c>
      <c r="D62" s="104"/>
      <c r="E62" s="104"/>
      <c r="F62" s="104"/>
      <c r="G62" s="103" t="s">
        <v>246</v>
      </c>
      <c r="H62" s="39" t="str">
        <f t="shared" si="1"/>
        <v>j5</v>
      </c>
      <c r="I62" s="40"/>
    </row>
    <row r="63" spans="1:9" ht="15" customHeight="1">
      <c r="A63" s="31">
        <f t="shared" si="2"/>
        <v>61</v>
      </c>
      <c r="B63" s="31">
        <v>55</v>
      </c>
      <c r="C63" s="31" t="str">
        <f t="shared" ref="C63:C64" ca="1" si="9">UPPER(MID(INDIRECT(H63), ROW(I63)+ROW(I63)-3, 2))</f>
        <v>00</v>
      </c>
      <c r="D63" s="31"/>
      <c r="E63" s="31"/>
      <c r="F63" s="31"/>
      <c r="G63" s="103" t="s">
        <v>246</v>
      </c>
      <c r="H63" s="39" t="str">
        <f t="shared" si="1"/>
        <v>j5</v>
      </c>
      <c r="I63" s="40"/>
    </row>
    <row r="64" spans="1:9">
      <c r="A64" s="159">
        <f t="shared" si="2"/>
        <v>62</v>
      </c>
      <c r="B64" s="159">
        <v>56</v>
      </c>
      <c r="C64" s="159" t="str">
        <f t="shared" ca="1" si="9"/>
        <v>D9</v>
      </c>
      <c r="D64" s="56" t="s">
        <v>91</v>
      </c>
      <c r="E64" s="56"/>
      <c r="F64" s="56"/>
      <c r="G64" s="56" t="s">
        <v>91</v>
      </c>
      <c r="H64" s="39" t="str">
        <f t="shared" si="1"/>
        <v>j5</v>
      </c>
      <c r="I64" s="40"/>
    </row>
    <row r="65" spans="1:9">
      <c r="A65" s="160">
        <f t="shared" si="2"/>
        <v>63</v>
      </c>
      <c r="B65" s="160">
        <v>57</v>
      </c>
      <c r="C65" s="160" t="str">
        <f ca="1">UPPER(MID(INDIRECT(H65), ROW(I65)+ROW(I65)-3, 2))</f>
        <v>03</v>
      </c>
      <c r="D65" s="60" t="s">
        <v>28</v>
      </c>
      <c r="E65" s="61"/>
      <c r="F65" s="61"/>
      <c r="G65" s="111"/>
      <c r="H65" s="39" t="str">
        <f t="shared" si="1"/>
        <v>j5</v>
      </c>
      <c r="I65" s="40"/>
    </row>
    <row r="67" spans="1:9">
      <c r="A67" s="37" t="s">
        <v>281</v>
      </c>
      <c r="E67" s="26" t="s">
        <v>370</v>
      </c>
    </row>
    <row r="68" spans="1:9">
      <c r="A68" s="1">
        <v>0</v>
      </c>
      <c r="B68" s="2" t="s">
        <v>262</v>
      </c>
      <c r="E68" s="1">
        <v>0</v>
      </c>
      <c r="F68" t="s">
        <v>320</v>
      </c>
    </row>
    <row r="69" spans="1:9">
      <c r="A69" s="1">
        <v>1</v>
      </c>
      <c r="B69" s="2" t="s">
        <v>263</v>
      </c>
      <c r="E69" s="1">
        <v>1</v>
      </c>
      <c r="F69" t="s">
        <v>321</v>
      </c>
    </row>
    <row r="70" spans="1:9">
      <c r="A70" s="1">
        <v>2</v>
      </c>
      <c r="B70" s="2" t="s">
        <v>264</v>
      </c>
      <c r="E70" s="1">
        <v>2</v>
      </c>
      <c r="F70" t="s">
        <v>322</v>
      </c>
    </row>
    <row r="71" spans="1:9">
      <c r="A71" s="1">
        <v>3</v>
      </c>
      <c r="B71" s="2" t="s">
        <v>265</v>
      </c>
      <c r="E71" s="1">
        <v>3</v>
      </c>
      <c r="F71" t="s">
        <v>323</v>
      </c>
    </row>
    <row r="72" spans="1:9">
      <c r="A72" s="1">
        <v>4</v>
      </c>
      <c r="B72" s="2" t="s">
        <v>266</v>
      </c>
      <c r="E72" s="1">
        <v>4</v>
      </c>
      <c r="F72" t="s">
        <v>324</v>
      </c>
    </row>
    <row r="73" spans="1:9">
      <c r="A73" s="1">
        <v>5</v>
      </c>
      <c r="B73" s="2" t="s">
        <v>267</v>
      </c>
      <c r="E73" s="1">
        <v>5</v>
      </c>
      <c r="F73" t="s">
        <v>325</v>
      </c>
    </row>
    <row r="74" spans="1:9">
      <c r="A74" s="1">
        <v>6</v>
      </c>
      <c r="B74" s="2" t="s">
        <v>268</v>
      </c>
      <c r="E74" s="1">
        <v>6</v>
      </c>
      <c r="F74" t="s">
        <v>326</v>
      </c>
    </row>
    <row r="75" spans="1:9">
      <c r="A75" s="1">
        <v>7</v>
      </c>
      <c r="B75" s="2" t="s">
        <v>269</v>
      </c>
      <c r="E75" s="1">
        <v>7</v>
      </c>
      <c r="F75" t="s">
        <v>327</v>
      </c>
    </row>
    <row r="76" spans="1:9">
      <c r="A76" s="1">
        <v>8</v>
      </c>
      <c r="B76" s="2" t="s">
        <v>270</v>
      </c>
      <c r="E76" s="1">
        <v>8</v>
      </c>
      <c r="F76" t="s">
        <v>328</v>
      </c>
    </row>
    <row r="77" spans="1:9">
      <c r="A77" s="1">
        <v>9</v>
      </c>
      <c r="B77" s="2" t="s">
        <v>271</v>
      </c>
      <c r="E77" s="1">
        <v>9</v>
      </c>
      <c r="F77" t="s">
        <v>329</v>
      </c>
    </row>
    <row r="78" spans="1:9">
      <c r="A78" s="1">
        <v>10</v>
      </c>
      <c r="B78" s="2" t="s">
        <v>272</v>
      </c>
      <c r="E78" s="1">
        <v>10</v>
      </c>
      <c r="F78" t="s">
        <v>330</v>
      </c>
    </row>
    <row r="79" spans="1:9">
      <c r="A79" s="1">
        <v>11</v>
      </c>
      <c r="B79" s="2" t="s">
        <v>273</v>
      </c>
      <c r="E79" s="1">
        <v>11</v>
      </c>
      <c r="F79" t="s">
        <v>331</v>
      </c>
    </row>
    <row r="80" spans="1:9">
      <c r="A80" s="1">
        <v>12</v>
      </c>
      <c r="B80" s="2" t="s">
        <v>274</v>
      </c>
      <c r="E80" s="1">
        <v>12</v>
      </c>
      <c r="F80" t="s">
        <v>332</v>
      </c>
    </row>
    <row r="81" spans="1:6">
      <c r="A81" s="1">
        <v>13</v>
      </c>
      <c r="B81" s="2" t="s">
        <v>275</v>
      </c>
      <c r="E81" s="1">
        <v>14</v>
      </c>
      <c r="F81" t="s">
        <v>333</v>
      </c>
    </row>
    <row r="82" spans="1:6">
      <c r="A82" s="1">
        <v>14</v>
      </c>
      <c r="B82" s="2" t="s">
        <v>276</v>
      </c>
      <c r="E82" s="1">
        <v>16</v>
      </c>
      <c r="F82" t="s">
        <v>334</v>
      </c>
    </row>
    <row r="83" spans="1:6">
      <c r="A83" s="1">
        <v>15</v>
      </c>
      <c r="B83" s="2" t="s">
        <v>277</v>
      </c>
      <c r="E83" s="1">
        <v>17</v>
      </c>
      <c r="F83" t="s">
        <v>335</v>
      </c>
    </row>
    <row r="84" spans="1:6">
      <c r="A84" s="1">
        <v>16</v>
      </c>
      <c r="B84" s="2" t="s">
        <v>278</v>
      </c>
      <c r="E84" s="1">
        <v>34</v>
      </c>
      <c r="F84" t="s">
        <v>336</v>
      </c>
    </row>
    <row r="85" spans="1:6">
      <c r="A85" s="1">
        <v>17</v>
      </c>
      <c r="B85" s="2" t="s">
        <v>279</v>
      </c>
      <c r="E85" s="1">
        <v>35</v>
      </c>
      <c r="F85" t="s">
        <v>337</v>
      </c>
    </row>
    <row r="86" spans="1:6">
      <c r="A86" s="1">
        <v>999</v>
      </c>
      <c r="B86" s="2" t="s">
        <v>280</v>
      </c>
      <c r="E86" s="1">
        <v>36</v>
      </c>
      <c r="F86" t="s">
        <v>338</v>
      </c>
    </row>
    <row r="87" spans="1:6">
      <c r="E87" s="1">
        <v>37</v>
      </c>
      <c r="F87" t="s">
        <v>339</v>
      </c>
    </row>
    <row r="88" spans="1:6">
      <c r="A88" s="4" t="s">
        <v>282</v>
      </c>
      <c r="E88" s="1">
        <v>38</v>
      </c>
      <c r="F88" t="s">
        <v>340</v>
      </c>
    </row>
    <row r="89" spans="1:6">
      <c r="A89" s="1">
        <v>0</v>
      </c>
      <c r="B89" s="2" t="s">
        <v>262</v>
      </c>
      <c r="E89" s="1">
        <v>39</v>
      </c>
      <c r="F89" t="s">
        <v>341</v>
      </c>
    </row>
    <row r="90" spans="1:6">
      <c r="A90" s="1">
        <v>1</v>
      </c>
      <c r="B90" s="2" t="s">
        <v>283</v>
      </c>
      <c r="E90" s="1">
        <v>40</v>
      </c>
      <c r="F90" t="s">
        <v>342</v>
      </c>
    </row>
    <row r="91" spans="1:6">
      <c r="A91" s="1">
        <v>2</v>
      </c>
      <c r="B91" s="2" t="s">
        <v>284</v>
      </c>
      <c r="E91" s="1">
        <v>255</v>
      </c>
      <c r="F91" t="s">
        <v>345</v>
      </c>
    </row>
    <row r="92" spans="1:6">
      <c r="A92" s="1">
        <v>3</v>
      </c>
      <c r="B92" s="2" t="s">
        <v>285</v>
      </c>
      <c r="E92" s="1" t="s">
        <v>343</v>
      </c>
      <c r="F92" t="s">
        <v>344</v>
      </c>
    </row>
    <row r="93" spans="1:6">
      <c r="A93" s="1">
        <v>4</v>
      </c>
      <c r="B93" s="2" t="s">
        <v>286</v>
      </c>
    </row>
    <row r="94" spans="1:6">
      <c r="A94" s="1">
        <v>10</v>
      </c>
      <c r="B94" s="2" t="s">
        <v>287</v>
      </c>
      <c r="E94" s="26" t="s">
        <v>346</v>
      </c>
    </row>
    <row r="95" spans="1:6">
      <c r="A95" s="1">
        <v>11</v>
      </c>
      <c r="B95" s="2" t="s">
        <v>288</v>
      </c>
      <c r="E95" s="1">
        <v>0</v>
      </c>
      <c r="F95" t="s">
        <v>347</v>
      </c>
    </row>
    <row r="96" spans="1:6">
      <c r="A96" s="1">
        <v>12</v>
      </c>
      <c r="B96" s="2" t="s">
        <v>289</v>
      </c>
      <c r="E96" s="1">
        <v>1</v>
      </c>
      <c r="F96" t="s">
        <v>348</v>
      </c>
    </row>
    <row r="97" spans="1:6">
      <c r="A97" s="1">
        <v>13</v>
      </c>
      <c r="B97" s="2" t="s">
        <v>290</v>
      </c>
      <c r="E97" s="1">
        <v>2</v>
      </c>
      <c r="F97" t="s">
        <v>349</v>
      </c>
    </row>
    <row r="98" spans="1:6">
      <c r="A98" s="1">
        <v>14</v>
      </c>
      <c r="B98" s="2" t="s">
        <v>291</v>
      </c>
      <c r="E98" s="1">
        <v>7</v>
      </c>
      <c r="F98" t="s">
        <v>350</v>
      </c>
    </row>
    <row r="99" spans="1:6">
      <c r="A99" s="1">
        <v>15</v>
      </c>
      <c r="B99" s="2" t="s">
        <v>292</v>
      </c>
      <c r="E99" s="1">
        <v>8</v>
      </c>
      <c r="F99" t="s">
        <v>351</v>
      </c>
    </row>
    <row r="100" spans="1:6">
      <c r="A100" s="1">
        <v>16</v>
      </c>
      <c r="B100" s="2" t="s">
        <v>293</v>
      </c>
      <c r="E100" s="1">
        <v>9</v>
      </c>
      <c r="F100" t="s">
        <v>352</v>
      </c>
    </row>
    <row r="101" spans="1:6">
      <c r="A101" s="1">
        <v>17</v>
      </c>
      <c r="B101" s="2" t="s">
        <v>294</v>
      </c>
      <c r="E101" s="1">
        <v>10</v>
      </c>
      <c r="F101" t="s">
        <v>353</v>
      </c>
    </row>
    <row r="102" spans="1:6">
      <c r="A102" s="1">
        <v>18</v>
      </c>
      <c r="B102" s="2" t="s">
        <v>295</v>
      </c>
      <c r="E102" s="1">
        <v>11</v>
      </c>
      <c r="F102" t="s">
        <v>354</v>
      </c>
    </row>
    <row r="103" spans="1:6">
      <c r="A103" s="1">
        <v>19</v>
      </c>
      <c r="B103" s="2" t="s">
        <v>296</v>
      </c>
      <c r="E103" s="1">
        <v>13</v>
      </c>
      <c r="F103" t="s">
        <v>355</v>
      </c>
    </row>
    <row r="104" spans="1:6">
      <c r="A104" s="1">
        <v>20</v>
      </c>
      <c r="B104" s="2" t="s">
        <v>297</v>
      </c>
      <c r="E104" s="1">
        <v>14</v>
      </c>
      <c r="F104" t="s">
        <v>356</v>
      </c>
    </row>
    <row r="105" spans="1:6">
      <c r="A105" s="1">
        <v>30</v>
      </c>
      <c r="B105" s="2" t="s">
        <v>298</v>
      </c>
      <c r="E105" s="1">
        <v>15</v>
      </c>
      <c r="F105" t="s">
        <v>357</v>
      </c>
    </row>
    <row r="106" spans="1:6">
      <c r="A106" s="1">
        <v>31</v>
      </c>
      <c r="B106" s="2" t="s">
        <v>299</v>
      </c>
      <c r="E106" s="1">
        <v>16</v>
      </c>
      <c r="F106" t="s">
        <v>358</v>
      </c>
    </row>
    <row r="107" spans="1:6">
      <c r="A107" s="1">
        <v>32</v>
      </c>
      <c r="B107" s="2" t="s">
        <v>300</v>
      </c>
      <c r="E107" s="1">
        <v>17</v>
      </c>
      <c r="F107" t="s">
        <v>359</v>
      </c>
    </row>
    <row r="108" spans="1:6">
      <c r="A108" s="1">
        <v>33</v>
      </c>
      <c r="B108" s="2" t="s">
        <v>301</v>
      </c>
      <c r="E108" s="1">
        <v>18</v>
      </c>
      <c r="F108" t="s">
        <v>360</v>
      </c>
    </row>
    <row r="109" spans="1:6">
      <c r="A109" s="1">
        <v>34</v>
      </c>
      <c r="B109" s="2" t="s">
        <v>302</v>
      </c>
      <c r="E109" s="1">
        <v>19</v>
      </c>
      <c r="F109" t="s">
        <v>361</v>
      </c>
    </row>
    <row r="110" spans="1:6">
      <c r="A110" s="1">
        <v>35</v>
      </c>
      <c r="B110" s="2" t="s">
        <v>303</v>
      </c>
      <c r="E110" s="1">
        <v>20</v>
      </c>
      <c r="F110" t="s">
        <v>362</v>
      </c>
    </row>
    <row r="111" spans="1:6">
      <c r="A111" s="1">
        <v>36</v>
      </c>
      <c r="B111" s="2" t="s">
        <v>304</v>
      </c>
      <c r="E111" s="1">
        <v>21</v>
      </c>
      <c r="F111" t="s">
        <v>363</v>
      </c>
    </row>
    <row r="112" spans="1:6">
      <c r="A112" s="1">
        <v>37</v>
      </c>
      <c r="B112" s="2" t="s">
        <v>305</v>
      </c>
      <c r="E112" s="1">
        <v>22</v>
      </c>
      <c r="F112" t="s">
        <v>364</v>
      </c>
    </row>
    <row r="113" spans="1:6">
      <c r="A113" s="1">
        <v>38</v>
      </c>
      <c r="B113" s="2" t="s">
        <v>306</v>
      </c>
      <c r="E113" s="1">
        <v>25</v>
      </c>
      <c r="F113" t="s">
        <v>365</v>
      </c>
    </row>
    <row r="114" spans="1:6">
      <c r="A114" s="1">
        <v>39</v>
      </c>
      <c r="B114" s="2" t="s">
        <v>307</v>
      </c>
      <c r="E114" s="1">
        <v>26</v>
      </c>
      <c r="F114" t="s">
        <v>366</v>
      </c>
    </row>
    <row r="115" spans="1:6">
      <c r="A115" s="1">
        <v>40</v>
      </c>
      <c r="B115" s="2" t="s">
        <v>308</v>
      </c>
      <c r="E115" s="1">
        <v>27</v>
      </c>
      <c r="F115" t="s">
        <v>367</v>
      </c>
    </row>
    <row r="116" spans="1:6">
      <c r="A116" s="1">
        <v>41</v>
      </c>
      <c r="B116" s="2" t="s">
        <v>309</v>
      </c>
      <c r="E116" s="1">
        <v>255</v>
      </c>
      <c r="F116" t="s">
        <v>369</v>
      </c>
    </row>
    <row r="117" spans="1:6">
      <c r="A117" s="1">
        <v>42</v>
      </c>
      <c r="B117" s="2" t="s">
        <v>310</v>
      </c>
      <c r="E117" s="1">
        <v>999</v>
      </c>
      <c r="F117" t="s">
        <v>368</v>
      </c>
    </row>
    <row r="118" spans="1:6">
      <c r="A118" s="1">
        <v>43</v>
      </c>
      <c r="B118" s="2" t="s">
        <v>311</v>
      </c>
    </row>
    <row r="119" spans="1:6">
      <c r="A119" s="1">
        <v>44</v>
      </c>
      <c r="B119" s="2" t="s">
        <v>312</v>
      </c>
    </row>
    <row r="120" spans="1:6">
      <c r="A120" s="1">
        <v>45</v>
      </c>
      <c r="B120" s="2" t="s">
        <v>313</v>
      </c>
    </row>
    <row r="121" spans="1:6">
      <c r="A121" s="1">
        <v>60</v>
      </c>
      <c r="B121" s="2" t="s">
        <v>314</v>
      </c>
    </row>
    <row r="122" spans="1:6">
      <c r="A122" s="1">
        <v>61</v>
      </c>
      <c r="B122" s="2" t="s">
        <v>315</v>
      </c>
    </row>
    <row r="123" spans="1:6">
      <c r="A123" s="1">
        <v>62</v>
      </c>
      <c r="B123" s="2" t="s">
        <v>316</v>
      </c>
    </row>
    <row r="124" spans="1:6">
      <c r="A124" s="1">
        <v>63</v>
      </c>
      <c r="B124" s="2" t="s">
        <v>317</v>
      </c>
    </row>
    <row r="125" spans="1:6">
      <c r="A125" s="1">
        <v>255</v>
      </c>
      <c r="B125" s="2" t="s">
        <v>319</v>
      </c>
    </row>
    <row r="126" spans="1:6">
      <c r="A126" s="1">
        <v>999</v>
      </c>
      <c r="B126" s="2" t="s">
        <v>318</v>
      </c>
    </row>
  </sheetData>
  <autoFilter ref="A1:J65"/>
  <mergeCells count="41">
    <mergeCell ref="B3:B7"/>
    <mergeCell ref="F8:F9"/>
    <mergeCell ref="G8:G9"/>
    <mergeCell ref="G10:G11"/>
    <mergeCell ref="F12:F13"/>
    <mergeCell ref="F10:F11"/>
    <mergeCell ref="D8:D9"/>
    <mergeCell ref="D10:D11"/>
    <mergeCell ref="D12:D13"/>
    <mergeCell ref="D3:G7"/>
    <mergeCell ref="F14:F15"/>
    <mergeCell ref="F16:F17"/>
    <mergeCell ref="F20:F21"/>
    <mergeCell ref="G12:G13"/>
    <mergeCell ref="G14:G15"/>
    <mergeCell ref="G16:G17"/>
    <mergeCell ref="G20:G21"/>
    <mergeCell ref="G22:G23"/>
    <mergeCell ref="G24:G25"/>
    <mergeCell ref="G26:G27"/>
    <mergeCell ref="G28:G29"/>
    <mergeCell ref="F22:F23"/>
    <mergeCell ref="F24:F25"/>
    <mergeCell ref="F26:F27"/>
    <mergeCell ref="F28:F29"/>
    <mergeCell ref="F30:F31"/>
    <mergeCell ref="F32:F33"/>
    <mergeCell ref="F35:F36"/>
    <mergeCell ref="G35:G36"/>
    <mergeCell ref="G30:G31"/>
    <mergeCell ref="G32:G33"/>
    <mergeCell ref="D14:D15"/>
    <mergeCell ref="D16:D17"/>
    <mergeCell ref="D20:D21"/>
    <mergeCell ref="D22:D23"/>
    <mergeCell ref="D24:D25"/>
    <mergeCell ref="D26:D27"/>
    <mergeCell ref="D28:D29"/>
    <mergeCell ref="D30:D31"/>
    <mergeCell ref="D32:D33"/>
    <mergeCell ref="D35:D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selection activeCell="N11" sqref="N11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1.77734375" style="2" customWidth="1"/>
    <col min="5" max="5" width="10.77734375" style="1" customWidth="1"/>
    <col min="6" max="6" width="10.77734375" style="3" customWidth="1"/>
    <col min="7" max="7" width="56.109375" style="6" customWidth="1"/>
    <col min="8" max="8" width="20.6640625" bestFit="1" customWidth="1"/>
    <col min="9" max="9" width="8.77734375" style="3"/>
    <col min="15" max="15" width="10.88671875" bestFit="1" customWidth="1"/>
  </cols>
  <sheetData>
    <row r="1" spans="1:23">
      <c r="A1" s="32" t="s">
        <v>4</v>
      </c>
      <c r="B1" s="32" t="s">
        <v>77</v>
      </c>
      <c r="C1" s="164" t="s">
        <v>242</v>
      </c>
      <c r="D1" s="32" t="s">
        <v>8</v>
      </c>
      <c r="E1" s="32" t="s">
        <v>6</v>
      </c>
      <c r="F1" s="32" t="s">
        <v>5</v>
      </c>
      <c r="G1" s="33" t="s">
        <v>254</v>
      </c>
      <c r="J1" s="4" t="s">
        <v>93</v>
      </c>
      <c r="K1" s="4" t="s">
        <v>94</v>
      </c>
      <c r="L1" s="4" t="s">
        <v>95</v>
      </c>
      <c r="M1" s="4" t="s">
        <v>96</v>
      </c>
    </row>
    <row r="2" spans="1:23">
      <c r="A2" s="27">
        <v>0</v>
      </c>
      <c r="B2" s="112" t="s">
        <v>248</v>
      </c>
      <c r="C2" s="88">
        <v>2</v>
      </c>
      <c r="D2" s="34" t="s">
        <v>92</v>
      </c>
      <c r="E2" s="34"/>
      <c r="F2" s="34"/>
      <c r="G2" s="20"/>
      <c r="J2" s="88">
        <v>2</v>
      </c>
      <c r="K2" s="7">
        <v>2</v>
      </c>
      <c r="L2" s="7">
        <v>2</v>
      </c>
      <c r="M2" s="7">
        <v>2</v>
      </c>
      <c r="N2" s="195" t="s">
        <v>756</v>
      </c>
      <c r="W2" t="s">
        <v>759</v>
      </c>
    </row>
    <row r="3" spans="1:23" ht="14.4" customHeight="1">
      <c r="A3" s="27">
        <v>1</v>
      </c>
      <c r="B3" s="220" t="s">
        <v>99</v>
      </c>
      <c r="C3" s="165" t="s">
        <v>437</v>
      </c>
      <c r="D3" s="249" t="s">
        <v>464</v>
      </c>
      <c r="E3" s="249"/>
      <c r="F3" s="249"/>
      <c r="G3" s="249"/>
      <c r="I3" s="5" t="s">
        <v>98</v>
      </c>
      <c r="J3" s="161" t="s">
        <v>436</v>
      </c>
      <c r="K3" s="161" t="s">
        <v>436</v>
      </c>
      <c r="L3" s="8">
        <v>0</v>
      </c>
      <c r="M3" s="8">
        <v>0</v>
      </c>
      <c r="N3" s="195" t="s">
        <v>758</v>
      </c>
      <c r="W3" t="s">
        <v>760</v>
      </c>
    </row>
    <row r="4" spans="1:23">
      <c r="A4" s="27">
        <v>2</v>
      </c>
      <c r="B4" s="220"/>
      <c r="C4" s="165" t="s">
        <v>438</v>
      </c>
      <c r="D4" s="249"/>
      <c r="E4" s="249"/>
      <c r="F4" s="249"/>
      <c r="G4" s="249"/>
      <c r="I4" s="250" t="s">
        <v>99</v>
      </c>
      <c r="J4" s="161" t="s">
        <v>437</v>
      </c>
      <c r="K4" s="161" t="s">
        <v>437</v>
      </c>
      <c r="L4" s="7" t="s">
        <v>29</v>
      </c>
      <c r="M4" s="7" t="s">
        <v>29</v>
      </c>
    </row>
    <row r="5" spans="1:23">
      <c r="A5" s="27">
        <v>3</v>
      </c>
      <c r="B5" s="220"/>
      <c r="C5" s="165" t="s">
        <v>439</v>
      </c>
      <c r="D5" s="249"/>
      <c r="E5" s="249"/>
      <c r="F5" s="249"/>
      <c r="G5" s="249"/>
      <c r="I5" s="250"/>
      <c r="J5" s="161" t="s">
        <v>438</v>
      </c>
      <c r="K5" s="161" t="s">
        <v>438</v>
      </c>
      <c r="L5" s="8">
        <v>6</v>
      </c>
      <c r="M5" s="8">
        <v>6</v>
      </c>
      <c r="N5" s="169"/>
    </row>
    <row r="6" spans="1:23">
      <c r="A6" s="27">
        <v>4</v>
      </c>
      <c r="B6" s="220"/>
      <c r="C6" s="165" t="s">
        <v>440</v>
      </c>
      <c r="D6" s="249"/>
      <c r="E6" s="249"/>
      <c r="F6" s="249"/>
      <c r="G6" s="249"/>
      <c r="I6" s="250"/>
      <c r="J6" s="161" t="s">
        <v>439</v>
      </c>
      <c r="K6" s="161" t="s">
        <v>439</v>
      </c>
      <c r="L6" s="7">
        <v>18</v>
      </c>
      <c r="M6" s="7">
        <v>18</v>
      </c>
      <c r="N6" s="169"/>
    </row>
    <row r="7" spans="1:23">
      <c r="A7" s="27">
        <v>5</v>
      </c>
      <c r="B7" s="220"/>
      <c r="C7" s="165" t="s">
        <v>436</v>
      </c>
      <c r="D7" s="249"/>
      <c r="E7" s="249"/>
      <c r="F7" s="249"/>
      <c r="G7" s="249"/>
      <c r="I7" s="250"/>
      <c r="J7" s="161" t="s">
        <v>440</v>
      </c>
      <c r="K7" s="161" t="s">
        <v>440</v>
      </c>
      <c r="L7" s="8">
        <v>10</v>
      </c>
      <c r="M7" s="8">
        <v>10</v>
      </c>
    </row>
    <row r="8" spans="1:23">
      <c r="A8" s="22">
        <v>7</v>
      </c>
      <c r="B8" s="22">
        <v>0</v>
      </c>
      <c r="C8" s="22" t="s">
        <v>454</v>
      </c>
      <c r="D8" s="22"/>
      <c r="E8" s="31">
        <f t="shared" ref="E8:E12" si="0">HEX2DEC(C8)</f>
        <v>32</v>
      </c>
      <c r="F8" s="105"/>
      <c r="G8" s="23" t="s">
        <v>246</v>
      </c>
      <c r="I8" s="162" t="s">
        <v>463</v>
      </c>
      <c r="J8" s="161" t="s">
        <v>436</v>
      </c>
      <c r="K8" s="161" t="s">
        <v>450</v>
      </c>
      <c r="L8" s="18" t="s">
        <v>30</v>
      </c>
      <c r="M8" s="18" t="s">
        <v>32</v>
      </c>
    </row>
    <row r="9" spans="1:23">
      <c r="A9" s="22">
        <v>8</v>
      </c>
      <c r="B9" s="22"/>
      <c r="C9" s="22" t="s">
        <v>440</v>
      </c>
      <c r="D9" s="22"/>
      <c r="E9" s="31">
        <f t="shared" si="0"/>
        <v>16</v>
      </c>
      <c r="F9" s="105"/>
      <c r="G9" s="23" t="s">
        <v>246</v>
      </c>
      <c r="I9" s="5">
        <v>0</v>
      </c>
      <c r="J9" s="161" t="s">
        <v>441</v>
      </c>
      <c r="K9" s="161" t="s">
        <v>454</v>
      </c>
      <c r="L9" s="91">
        <v>0</v>
      </c>
      <c r="M9" s="94">
        <v>0</v>
      </c>
    </row>
    <row r="10" spans="1:23">
      <c r="A10" s="22">
        <v>9</v>
      </c>
      <c r="B10" s="22">
        <v>2</v>
      </c>
      <c r="C10" s="22" t="s">
        <v>453</v>
      </c>
      <c r="D10" s="22"/>
      <c r="E10" s="31">
        <f t="shared" si="0"/>
        <v>3</v>
      </c>
      <c r="F10" s="105"/>
      <c r="G10" s="23" t="s">
        <v>246</v>
      </c>
      <c r="I10" s="5">
        <v>1</v>
      </c>
      <c r="J10" s="161" t="s">
        <v>442</v>
      </c>
      <c r="K10" s="161" t="s">
        <v>440</v>
      </c>
      <c r="L10" s="91">
        <v>0</v>
      </c>
      <c r="M10" s="94">
        <v>0</v>
      </c>
    </row>
    <row r="11" spans="1:23" ht="21">
      <c r="A11" s="22">
        <v>10</v>
      </c>
      <c r="B11" s="22"/>
      <c r="C11" s="22" t="s">
        <v>451</v>
      </c>
      <c r="D11" s="22"/>
      <c r="E11" s="31">
        <f t="shared" si="0"/>
        <v>15</v>
      </c>
      <c r="F11" s="105"/>
      <c r="G11" s="23" t="s">
        <v>246</v>
      </c>
      <c r="I11" s="5">
        <v>2</v>
      </c>
      <c r="J11" s="161" t="s">
        <v>443</v>
      </c>
      <c r="K11" s="161" t="s">
        <v>453</v>
      </c>
      <c r="L11" s="91">
        <v>0</v>
      </c>
      <c r="M11" s="94">
        <v>0</v>
      </c>
      <c r="N11" s="198"/>
    </row>
    <row r="12" spans="1:23" ht="21.6" thickBot="1">
      <c r="A12" s="22">
        <v>11</v>
      </c>
      <c r="B12" s="22">
        <v>4</v>
      </c>
      <c r="C12" s="22" t="s">
        <v>448</v>
      </c>
      <c r="D12" s="22"/>
      <c r="E12" s="31">
        <f t="shared" si="0"/>
        <v>0</v>
      </c>
      <c r="F12" s="105"/>
      <c r="G12" s="23" t="s">
        <v>246</v>
      </c>
      <c r="I12" s="5">
        <v>3</v>
      </c>
      <c r="J12" s="161" t="s">
        <v>444</v>
      </c>
      <c r="K12" s="161" t="s">
        <v>451</v>
      </c>
      <c r="L12" s="91">
        <v>0</v>
      </c>
      <c r="M12" s="94">
        <v>0</v>
      </c>
      <c r="N12" s="197"/>
    </row>
    <row r="13" spans="1:23" ht="15" thickTop="1">
      <c r="A13" s="205">
        <v>12</v>
      </c>
      <c r="B13" s="266">
        <v>6</v>
      </c>
      <c r="C13" s="206">
        <v>6</v>
      </c>
      <c r="D13" s="267" t="s">
        <v>40</v>
      </c>
      <c r="E13" s="207">
        <f t="shared" ref="E13:E57" si="1">HEX2DEC(C13)</f>
        <v>6</v>
      </c>
      <c r="F13" s="268">
        <f>((E13*256)+E14)*2</f>
        <v>3160</v>
      </c>
      <c r="G13" s="267" t="s">
        <v>243</v>
      </c>
      <c r="H13" s="208" t="s">
        <v>761</v>
      </c>
      <c r="I13" s="5">
        <v>5</v>
      </c>
      <c r="J13" s="161" t="s">
        <v>446</v>
      </c>
      <c r="K13" s="161" t="s">
        <v>448</v>
      </c>
      <c r="L13" s="91">
        <v>0</v>
      </c>
      <c r="M13" s="94">
        <v>0</v>
      </c>
    </row>
    <row r="14" spans="1:23">
      <c r="A14" s="209">
        <v>13</v>
      </c>
      <c r="B14" s="255"/>
      <c r="C14" s="200" t="s">
        <v>446</v>
      </c>
      <c r="D14" s="259"/>
      <c r="E14" s="125">
        <f t="shared" si="1"/>
        <v>44</v>
      </c>
      <c r="F14" s="251"/>
      <c r="G14" s="259"/>
      <c r="H14" s="204" t="s">
        <v>762</v>
      </c>
      <c r="I14" s="5">
        <v>6</v>
      </c>
      <c r="J14" s="161" t="s">
        <v>30</v>
      </c>
      <c r="K14" s="194" t="s">
        <v>455</v>
      </c>
      <c r="L14" s="91">
        <v>0</v>
      </c>
      <c r="M14" s="94">
        <v>0</v>
      </c>
    </row>
    <row r="15" spans="1:23" ht="18">
      <c r="A15" s="201">
        <v>14</v>
      </c>
      <c r="B15" s="256">
        <v>8</v>
      </c>
      <c r="C15" s="202">
        <v>0</v>
      </c>
      <c r="D15" s="253" t="s">
        <v>45</v>
      </c>
      <c r="E15" s="203">
        <f t="shared" si="1"/>
        <v>0</v>
      </c>
      <c r="F15" s="252">
        <f>((E15*256)+E16)*2</f>
        <v>136</v>
      </c>
      <c r="G15" s="253" t="s">
        <v>243</v>
      </c>
      <c r="H15" s="204" t="s">
        <v>763</v>
      </c>
      <c r="I15" s="5">
        <v>7</v>
      </c>
      <c r="J15" s="161" t="s">
        <v>447</v>
      </c>
      <c r="K15" s="194" t="s">
        <v>456</v>
      </c>
      <c r="L15" s="91">
        <v>0</v>
      </c>
      <c r="M15" s="94">
        <v>0</v>
      </c>
      <c r="O15" s="196"/>
    </row>
    <row r="16" spans="1:23">
      <c r="A16" s="201">
        <v>15</v>
      </c>
      <c r="B16" s="256"/>
      <c r="C16" s="202">
        <v>44</v>
      </c>
      <c r="D16" s="253"/>
      <c r="E16" s="203">
        <f t="shared" si="1"/>
        <v>68</v>
      </c>
      <c r="F16" s="252"/>
      <c r="G16" s="253"/>
      <c r="H16" s="204" t="s">
        <v>764</v>
      </c>
      <c r="I16" s="5">
        <v>8</v>
      </c>
      <c r="J16" s="161" t="s">
        <v>448</v>
      </c>
      <c r="K16" s="161" t="s">
        <v>450</v>
      </c>
      <c r="L16" s="91">
        <v>0</v>
      </c>
      <c r="M16" s="94">
        <v>0</v>
      </c>
    </row>
    <row r="17" spans="1:15">
      <c r="A17" s="199">
        <v>16</v>
      </c>
      <c r="B17" s="255">
        <v>10</v>
      </c>
      <c r="C17" s="200">
        <v>4</v>
      </c>
      <c r="D17" s="259" t="s">
        <v>41</v>
      </c>
      <c r="E17" s="125">
        <f t="shared" si="1"/>
        <v>4</v>
      </c>
      <c r="F17" s="251">
        <f>((E17*256)+E18)*2</f>
        <v>2420</v>
      </c>
      <c r="G17" s="259" t="s">
        <v>243</v>
      </c>
      <c r="H17" s="204" t="s">
        <v>765</v>
      </c>
      <c r="I17" s="5">
        <v>9</v>
      </c>
      <c r="J17" s="161" t="s">
        <v>449</v>
      </c>
      <c r="K17" s="161" t="s">
        <v>457</v>
      </c>
      <c r="L17" s="91">
        <v>0</v>
      </c>
      <c r="M17" s="94">
        <v>0</v>
      </c>
    </row>
    <row r="18" spans="1:15">
      <c r="A18" s="199">
        <v>17</v>
      </c>
      <c r="B18" s="255"/>
      <c r="C18" s="200" t="s">
        <v>755</v>
      </c>
      <c r="D18" s="259"/>
      <c r="E18" s="125">
        <f t="shared" si="1"/>
        <v>186</v>
      </c>
      <c r="F18" s="269"/>
      <c r="G18" s="259"/>
      <c r="H18" s="204" t="s">
        <v>766</v>
      </c>
      <c r="I18" s="5">
        <v>10</v>
      </c>
      <c r="J18" s="161" t="s">
        <v>450</v>
      </c>
      <c r="K18" s="161" t="s">
        <v>458</v>
      </c>
      <c r="L18" s="91">
        <v>0</v>
      </c>
      <c r="M18" s="94">
        <v>0</v>
      </c>
    </row>
    <row r="19" spans="1:15">
      <c r="A19" s="203">
        <v>18</v>
      </c>
      <c r="B19" s="256">
        <v>12</v>
      </c>
      <c r="C19" s="202">
        <v>0</v>
      </c>
      <c r="D19" s="253" t="s">
        <v>42</v>
      </c>
      <c r="E19" s="203">
        <f t="shared" si="1"/>
        <v>0</v>
      </c>
      <c r="F19" s="270">
        <f>((E19*256)+E20)</f>
        <v>88</v>
      </c>
      <c r="G19" s="253" t="s">
        <v>245</v>
      </c>
      <c r="H19" s="204" t="s">
        <v>767</v>
      </c>
      <c r="I19" s="5">
        <v>11</v>
      </c>
      <c r="J19" s="161" t="s">
        <v>451</v>
      </c>
      <c r="K19" s="161" t="s">
        <v>459</v>
      </c>
      <c r="L19" s="91">
        <v>0</v>
      </c>
      <c r="M19" s="94">
        <v>0</v>
      </c>
    </row>
    <row r="20" spans="1:15" ht="21">
      <c r="A20" s="203">
        <v>19</v>
      </c>
      <c r="B20" s="256"/>
      <c r="C20" s="202">
        <v>58</v>
      </c>
      <c r="D20" s="253"/>
      <c r="E20" s="203">
        <f t="shared" si="1"/>
        <v>88</v>
      </c>
      <c r="F20" s="270"/>
      <c r="G20" s="253"/>
      <c r="H20" s="204">
        <v>1</v>
      </c>
      <c r="I20" s="5">
        <v>12</v>
      </c>
      <c r="J20" s="161" t="s">
        <v>448</v>
      </c>
      <c r="K20" s="161" t="s">
        <v>453</v>
      </c>
      <c r="L20" s="91">
        <v>0</v>
      </c>
      <c r="M20" s="94">
        <v>0</v>
      </c>
      <c r="O20" s="197"/>
    </row>
    <row r="21" spans="1:15">
      <c r="A21" s="125">
        <v>20</v>
      </c>
      <c r="B21" s="255">
        <v>14</v>
      </c>
      <c r="C21" s="200">
        <v>8</v>
      </c>
      <c r="D21" s="259" t="s">
        <v>43</v>
      </c>
      <c r="E21" s="125">
        <f t="shared" si="1"/>
        <v>8</v>
      </c>
      <c r="F21" s="257">
        <f>((E21*256)+E22)*2</f>
        <v>4272</v>
      </c>
      <c r="G21" s="259" t="s">
        <v>243</v>
      </c>
      <c r="H21" s="210"/>
      <c r="I21" s="5">
        <v>13</v>
      </c>
      <c r="J21" s="161" t="s">
        <v>448</v>
      </c>
      <c r="K21" s="161" t="s">
        <v>34</v>
      </c>
      <c r="L21" s="91">
        <v>0</v>
      </c>
      <c r="M21" s="94">
        <v>0</v>
      </c>
    </row>
    <row r="22" spans="1:15" ht="15" thickBot="1">
      <c r="A22" s="211">
        <v>21</v>
      </c>
      <c r="B22" s="262"/>
      <c r="C22" s="212">
        <v>58</v>
      </c>
      <c r="D22" s="260"/>
      <c r="E22" s="211">
        <f t="shared" si="1"/>
        <v>88</v>
      </c>
      <c r="F22" s="258"/>
      <c r="G22" s="260"/>
      <c r="H22" s="213"/>
      <c r="I22" s="5">
        <v>14</v>
      </c>
      <c r="J22" s="161" t="s">
        <v>448</v>
      </c>
      <c r="K22" s="161" t="s">
        <v>460</v>
      </c>
      <c r="L22" s="91">
        <v>0</v>
      </c>
      <c r="M22" s="94">
        <v>0</v>
      </c>
    </row>
    <row r="23" spans="1:15" ht="15" thickTop="1">
      <c r="A23" s="214">
        <v>7</v>
      </c>
      <c r="B23" s="263">
        <v>16</v>
      </c>
      <c r="C23" s="215">
        <v>4</v>
      </c>
      <c r="D23" s="261" t="s">
        <v>44</v>
      </c>
      <c r="E23" s="214">
        <f t="shared" si="1"/>
        <v>4</v>
      </c>
      <c r="F23" s="254">
        <f>((E23*256)+E24)*8</f>
        <v>8352</v>
      </c>
      <c r="G23" s="261" t="s">
        <v>244</v>
      </c>
      <c r="H23" s="208" t="s">
        <v>761</v>
      </c>
      <c r="I23" s="5">
        <v>15</v>
      </c>
      <c r="J23" s="161" t="s">
        <v>448</v>
      </c>
      <c r="K23" s="161" t="s">
        <v>461</v>
      </c>
      <c r="L23" s="91">
        <v>0</v>
      </c>
      <c r="M23" s="94">
        <v>0</v>
      </c>
    </row>
    <row r="24" spans="1:15">
      <c r="A24" s="203">
        <v>8</v>
      </c>
      <c r="B24" s="256"/>
      <c r="C24" s="216">
        <v>14</v>
      </c>
      <c r="D24" s="253"/>
      <c r="E24" s="203">
        <f t="shared" si="1"/>
        <v>20</v>
      </c>
      <c r="F24" s="252"/>
      <c r="G24" s="253"/>
      <c r="H24" s="204" t="s">
        <v>762</v>
      </c>
      <c r="I24" s="5" t="s">
        <v>91</v>
      </c>
      <c r="J24" s="161" t="s">
        <v>452</v>
      </c>
      <c r="K24" s="161" t="s">
        <v>462</v>
      </c>
      <c r="L24" s="8">
        <v>93</v>
      </c>
      <c r="M24" s="8" t="s">
        <v>33</v>
      </c>
    </row>
    <row r="25" spans="1:15">
      <c r="A25" s="125">
        <v>9</v>
      </c>
      <c r="B25" s="255">
        <v>18</v>
      </c>
      <c r="C25" s="217">
        <v>0</v>
      </c>
      <c r="D25" s="259" t="s">
        <v>39</v>
      </c>
      <c r="E25" s="125">
        <f t="shared" si="1"/>
        <v>0</v>
      </c>
      <c r="F25" s="251">
        <f>((E25*256)+E26)*8</f>
        <v>416</v>
      </c>
      <c r="G25" s="259" t="s">
        <v>244</v>
      </c>
      <c r="H25" s="204" t="s">
        <v>763</v>
      </c>
      <c r="I25" s="5" t="s">
        <v>97</v>
      </c>
      <c r="J25" s="161" t="s">
        <v>453</v>
      </c>
      <c r="K25" s="163" t="s">
        <v>453</v>
      </c>
      <c r="L25" s="7" t="s">
        <v>31</v>
      </c>
      <c r="M25" s="7" t="s">
        <v>34</v>
      </c>
    </row>
    <row r="26" spans="1:15">
      <c r="A26" s="125">
        <v>10</v>
      </c>
      <c r="B26" s="255"/>
      <c r="C26" s="217">
        <v>34</v>
      </c>
      <c r="D26" s="259"/>
      <c r="E26" s="125">
        <f t="shared" si="1"/>
        <v>52</v>
      </c>
      <c r="F26" s="251"/>
      <c r="G26" s="259"/>
      <c r="H26" s="204" t="s">
        <v>764</v>
      </c>
      <c r="J26" s="8">
        <v>3</v>
      </c>
      <c r="K26" s="8">
        <v>3</v>
      </c>
      <c r="L26" s="8">
        <v>3</v>
      </c>
      <c r="M26" s="8">
        <v>3</v>
      </c>
    </row>
    <row r="27" spans="1:15">
      <c r="A27" s="203">
        <v>11</v>
      </c>
      <c r="B27" s="256">
        <v>20</v>
      </c>
      <c r="C27" s="216">
        <v>0</v>
      </c>
      <c r="D27" s="253" t="s">
        <v>38</v>
      </c>
      <c r="E27" s="203">
        <f t="shared" si="1"/>
        <v>0</v>
      </c>
      <c r="F27" s="252">
        <f>((E27*256)+E28)*8</f>
        <v>1024</v>
      </c>
      <c r="G27" s="253" t="s">
        <v>244</v>
      </c>
      <c r="H27" s="204" t="s">
        <v>765</v>
      </c>
      <c r="I27" s="3">
        <v>16</v>
      </c>
      <c r="K27" s="161" t="s">
        <v>441</v>
      </c>
    </row>
    <row r="28" spans="1:15">
      <c r="A28" s="203">
        <v>12</v>
      </c>
      <c r="B28" s="256"/>
      <c r="C28" s="216">
        <v>80</v>
      </c>
      <c r="D28" s="253"/>
      <c r="E28" s="203">
        <f t="shared" si="1"/>
        <v>128</v>
      </c>
      <c r="F28" s="252"/>
      <c r="G28" s="253"/>
      <c r="H28" s="204" t="s">
        <v>766</v>
      </c>
      <c r="I28" s="3">
        <v>17</v>
      </c>
      <c r="K28" s="161" t="s">
        <v>442</v>
      </c>
    </row>
    <row r="29" spans="1:15">
      <c r="A29" s="125">
        <v>13</v>
      </c>
      <c r="B29" s="255">
        <v>22</v>
      </c>
      <c r="C29" s="217">
        <v>2</v>
      </c>
      <c r="D29" s="264" t="s">
        <v>35</v>
      </c>
      <c r="E29" s="125">
        <f t="shared" si="1"/>
        <v>2</v>
      </c>
      <c r="F29" s="251">
        <f>((E29*256)+E30)*8</f>
        <v>4432</v>
      </c>
      <c r="G29" s="259" t="s">
        <v>244</v>
      </c>
      <c r="H29" s="204" t="s">
        <v>767</v>
      </c>
      <c r="I29" s="3">
        <v>18</v>
      </c>
      <c r="K29" s="161" t="s">
        <v>443</v>
      </c>
    </row>
    <row r="30" spans="1:15">
      <c r="A30" s="125">
        <v>14</v>
      </c>
      <c r="B30" s="255"/>
      <c r="C30" s="217" t="s">
        <v>757</v>
      </c>
      <c r="D30" s="264"/>
      <c r="E30" s="125">
        <f t="shared" si="1"/>
        <v>42</v>
      </c>
      <c r="F30" s="251"/>
      <c r="G30" s="259"/>
      <c r="H30" s="204">
        <v>2</v>
      </c>
      <c r="I30" s="3">
        <v>19</v>
      </c>
      <c r="K30" s="161" t="s">
        <v>444</v>
      </c>
    </row>
    <row r="31" spans="1:15">
      <c r="A31" s="203">
        <v>15</v>
      </c>
      <c r="B31" s="256">
        <v>24</v>
      </c>
      <c r="C31" s="216">
        <v>0</v>
      </c>
      <c r="D31" s="253" t="s">
        <v>36</v>
      </c>
      <c r="E31" s="203">
        <f t="shared" si="1"/>
        <v>0</v>
      </c>
      <c r="F31" s="252">
        <f>((E31*256)+E32)</f>
        <v>0</v>
      </c>
      <c r="G31" s="253" t="s">
        <v>245</v>
      </c>
      <c r="H31" s="210"/>
      <c r="I31" s="3">
        <v>20</v>
      </c>
      <c r="K31" s="161" t="s">
        <v>445</v>
      </c>
    </row>
    <row r="32" spans="1:15">
      <c r="A32" s="203">
        <v>16</v>
      </c>
      <c r="B32" s="256"/>
      <c r="C32" s="216">
        <v>0</v>
      </c>
      <c r="D32" s="253"/>
      <c r="E32" s="203">
        <f t="shared" si="1"/>
        <v>0</v>
      </c>
      <c r="F32" s="252"/>
      <c r="G32" s="253"/>
      <c r="H32" s="210"/>
      <c r="I32" s="3">
        <v>21</v>
      </c>
      <c r="K32" s="161" t="s">
        <v>446</v>
      </c>
    </row>
    <row r="33" spans="1:11">
      <c r="A33" s="125">
        <v>17</v>
      </c>
      <c r="B33" s="255">
        <v>26</v>
      </c>
      <c r="C33" s="217">
        <v>0</v>
      </c>
      <c r="D33" s="264" t="s">
        <v>37</v>
      </c>
      <c r="E33" s="125">
        <f t="shared" si="1"/>
        <v>0</v>
      </c>
      <c r="F33" s="251">
        <f>((E33*256)+E34)</f>
        <v>0</v>
      </c>
      <c r="G33" s="259" t="s">
        <v>245</v>
      </c>
      <c r="H33" s="210"/>
      <c r="I33" s="3">
        <v>22</v>
      </c>
      <c r="K33" s="161" t="s">
        <v>30</v>
      </c>
    </row>
    <row r="34" spans="1:11" ht="15" thickBot="1">
      <c r="A34" s="211">
        <v>18</v>
      </c>
      <c r="B34" s="262"/>
      <c r="C34" s="218">
        <v>0</v>
      </c>
      <c r="D34" s="265"/>
      <c r="E34" s="211">
        <f t="shared" si="1"/>
        <v>0</v>
      </c>
      <c r="F34" s="258"/>
      <c r="G34" s="260"/>
      <c r="H34" s="213"/>
      <c r="I34" s="3">
        <v>23</v>
      </c>
      <c r="K34" s="161" t="s">
        <v>447</v>
      </c>
    </row>
    <row r="35" spans="1:11" ht="15" thickTop="1">
      <c r="A35" s="31"/>
      <c r="B35" s="31"/>
      <c r="C35" s="165" t="s">
        <v>448</v>
      </c>
      <c r="D35" s="22"/>
      <c r="E35" s="31">
        <f t="shared" si="1"/>
        <v>0</v>
      </c>
      <c r="F35" s="105"/>
      <c r="G35" s="23" t="s">
        <v>246</v>
      </c>
      <c r="I35" s="3">
        <v>24</v>
      </c>
      <c r="K35" s="161" t="s">
        <v>448</v>
      </c>
    </row>
    <row r="36" spans="1:11">
      <c r="A36" s="31"/>
      <c r="B36" s="31"/>
      <c r="C36" s="165" t="s">
        <v>448</v>
      </c>
      <c r="D36" s="22"/>
      <c r="E36" s="31">
        <f t="shared" si="1"/>
        <v>0</v>
      </c>
      <c r="F36" s="105"/>
      <c r="G36" s="23" t="s">
        <v>246</v>
      </c>
      <c r="I36" s="3">
        <v>25</v>
      </c>
      <c r="K36" s="161" t="s">
        <v>449</v>
      </c>
    </row>
    <row r="37" spans="1:11">
      <c r="A37" s="31"/>
      <c r="B37" s="31"/>
      <c r="C37" s="165" t="s">
        <v>448</v>
      </c>
      <c r="D37" s="22"/>
      <c r="E37" s="31">
        <f t="shared" si="1"/>
        <v>0</v>
      </c>
      <c r="F37" s="105"/>
      <c r="G37" s="23" t="s">
        <v>246</v>
      </c>
      <c r="I37" s="3">
        <v>26</v>
      </c>
      <c r="K37" s="161" t="s">
        <v>450</v>
      </c>
    </row>
    <row r="38" spans="1:11">
      <c r="A38" s="31"/>
      <c r="B38" s="31"/>
      <c r="C38" s="165" t="s">
        <v>448</v>
      </c>
      <c r="D38" s="22"/>
      <c r="E38" s="31">
        <f t="shared" si="1"/>
        <v>0</v>
      </c>
      <c r="F38" s="105"/>
      <c r="G38" s="23" t="s">
        <v>246</v>
      </c>
      <c r="I38" s="3">
        <v>27</v>
      </c>
      <c r="K38" s="161" t="s">
        <v>451</v>
      </c>
    </row>
    <row r="39" spans="1:11">
      <c r="A39" s="31"/>
      <c r="B39" s="31"/>
      <c r="C39" s="21">
        <v>0</v>
      </c>
      <c r="D39" s="22"/>
      <c r="E39" s="31">
        <f t="shared" si="1"/>
        <v>0</v>
      </c>
      <c r="F39" s="105"/>
      <c r="G39" s="23" t="s">
        <v>246</v>
      </c>
      <c r="I39" s="3">
        <v>28</v>
      </c>
      <c r="K39" s="161" t="s">
        <v>448</v>
      </c>
    </row>
    <row r="40" spans="1:11">
      <c r="A40" s="31"/>
      <c r="B40" s="31"/>
      <c r="C40" s="21">
        <v>0</v>
      </c>
      <c r="D40" s="22"/>
      <c r="E40" s="31">
        <f t="shared" si="1"/>
        <v>0</v>
      </c>
      <c r="F40" s="105"/>
      <c r="G40" s="23" t="s">
        <v>246</v>
      </c>
      <c r="I40" s="3">
        <v>29</v>
      </c>
      <c r="K40" s="161" t="s">
        <v>448</v>
      </c>
    </row>
    <row r="41" spans="1:11">
      <c r="A41" s="31"/>
      <c r="B41" s="31"/>
      <c r="C41" s="21">
        <v>0</v>
      </c>
      <c r="D41" s="22"/>
      <c r="E41" s="31">
        <f t="shared" si="1"/>
        <v>0</v>
      </c>
      <c r="F41" s="105"/>
      <c r="G41" s="23" t="s">
        <v>246</v>
      </c>
      <c r="I41" s="3">
        <v>30</v>
      </c>
      <c r="K41" s="161" t="s">
        <v>448</v>
      </c>
    </row>
    <row r="42" spans="1:11">
      <c r="A42" s="31"/>
      <c r="B42" s="31"/>
      <c r="C42" s="21">
        <v>0</v>
      </c>
      <c r="D42" s="22"/>
      <c r="E42" s="31">
        <f t="shared" si="1"/>
        <v>0</v>
      </c>
      <c r="F42" s="105"/>
      <c r="G42" s="23" t="s">
        <v>246</v>
      </c>
      <c r="I42" s="3">
        <v>31</v>
      </c>
      <c r="K42" s="161" t="s">
        <v>448</v>
      </c>
    </row>
    <row r="43" spans="1:11">
      <c r="A43" s="31"/>
      <c r="B43" s="31"/>
      <c r="C43" s="21">
        <v>0</v>
      </c>
      <c r="D43" s="22"/>
      <c r="E43" s="31">
        <f t="shared" si="1"/>
        <v>0</v>
      </c>
      <c r="F43" s="105"/>
      <c r="G43" s="23" t="s">
        <v>246</v>
      </c>
    </row>
    <row r="44" spans="1:11">
      <c r="A44" s="31"/>
      <c r="B44" s="31"/>
      <c r="C44" s="21">
        <v>0</v>
      </c>
      <c r="D44" s="22"/>
      <c r="E44" s="31">
        <f t="shared" si="1"/>
        <v>0</v>
      </c>
      <c r="F44" s="105"/>
      <c r="G44" s="23" t="s">
        <v>246</v>
      </c>
    </row>
    <row r="45" spans="1:11">
      <c r="A45" s="31"/>
      <c r="B45" s="31"/>
      <c r="C45" s="21">
        <v>0</v>
      </c>
      <c r="D45" s="22"/>
      <c r="E45" s="31">
        <f t="shared" si="1"/>
        <v>0</v>
      </c>
      <c r="F45" s="105"/>
      <c r="G45" s="23" t="s">
        <v>246</v>
      </c>
    </row>
    <row r="46" spans="1:11">
      <c r="A46" s="31"/>
      <c r="B46" s="31"/>
      <c r="C46" s="21">
        <v>0</v>
      </c>
      <c r="D46" s="22"/>
      <c r="E46" s="31">
        <f t="shared" si="1"/>
        <v>0</v>
      </c>
      <c r="F46" s="105"/>
      <c r="G46" s="23" t="s">
        <v>246</v>
      </c>
    </row>
    <row r="47" spans="1:11">
      <c r="A47" s="31"/>
      <c r="B47" s="31"/>
      <c r="C47" s="21">
        <v>0</v>
      </c>
      <c r="D47" s="22"/>
      <c r="E47" s="31">
        <f t="shared" si="1"/>
        <v>0</v>
      </c>
      <c r="F47" s="105"/>
      <c r="G47" s="23" t="s">
        <v>246</v>
      </c>
    </row>
    <row r="48" spans="1:11">
      <c r="A48" s="31"/>
      <c r="B48" s="31"/>
      <c r="C48" s="21">
        <v>0</v>
      </c>
      <c r="D48" s="22"/>
      <c r="E48" s="31">
        <f t="shared" si="1"/>
        <v>0</v>
      </c>
      <c r="F48" s="105"/>
      <c r="G48" s="23" t="s">
        <v>246</v>
      </c>
    </row>
    <row r="49" spans="1:10">
      <c r="A49" s="31"/>
      <c r="B49" s="31"/>
      <c r="C49" s="21">
        <v>0</v>
      </c>
      <c r="D49" s="22"/>
      <c r="E49" s="31">
        <f t="shared" si="1"/>
        <v>0</v>
      </c>
      <c r="F49" s="105"/>
      <c r="G49" s="23" t="s">
        <v>246</v>
      </c>
      <c r="J49" s="17"/>
    </row>
    <row r="50" spans="1:10">
      <c r="A50" s="31"/>
      <c r="B50" s="31"/>
      <c r="C50" s="21">
        <v>0</v>
      </c>
      <c r="D50" s="22"/>
      <c r="E50" s="31">
        <f t="shared" si="1"/>
        <v>0</v>
      </c>
      <c r="F50" s="105"/>
      <c r="G50" s="23" t="s">
        <v>246</v>
      </c>
      <c r="J50" s="17"/>
    </row>
    <row r="51" spans="1:10">
      <c r="A51" s="31"/>
      <c r="B51" s="31"/>
      <c r="C51" s="21">
        <v>0</v>
      </c>
      <c r="D51" s="22"/>
      <c r="E51" s="31">
        <f t="shared" si="1"/>
        <v>0</v>
      </c>
      <c r="F51" s="105"/>
      <c r="G51" s="23" t="s">
        <v>246</v>
      </c>
      <c r="J51" s="17"/>
    </row>
    <row r="52" spans="1:10">
      <c r="A52" s="31"/>
      <c r="B52" s="31"/>
      <c r="C52" s="21">
        <v>0</v>
      </c>
      <c r="D52" s="22"/>
      <c r="E52" s="31">
        <f t="shared" si="1"/>
        <v>0</v>
      </c>
      <c r="F52" s="105"/>
      <c r="G52" s="23" t="s">
        <v>246</v>
      </c>
      <c r="I52" s="35"/>
      <c r="J52" s="17"/>
    </row>
    <row r="53" spans="1:10">
      <c r="A53" s="31"/>
      <c r="B53" s="31"/>
      <c r="C53" s="21">
        <v>0</v>
      </c>
      <c r="D53" s="22"/>
      <c r="E53" s="31">
        <f t="shared" si="1"/>
        <v>0</v>
      </c>
      <c r="F53" s="105"/>
      <c r="G53" s="23" t="s">
        <v>246</v>
      </c>
      <c r="J53" s="17"/>
    </row>
    <row r="54" spans="1:10">
      <c r="A54" s="31"/>
      <c r="B54" s="31"/>
      <c r="C54" s="21">
        <v>0</v>
      </c>
      <c r="D54" s="22"/>
      <c r="E54" s="31">
        <f t="shared" si="1"/>
        <v>0</v>
      </c>
      <c r="F54" s="105"/>
      <c r="G54" s="23" t="s">
        <v>246</v>
      </c>
    </row>
    <row r="55" spans="1:10">
      <c r="A55" s="31"/>
      <c r="B55" s="31"/>
      <c r="C55" s="21">
        <v>0</v>
      </c>
      <c r="D55" s="22"/>
      <c r="E55" s="31">
        <f t="shared" si="1"/>
        <v>0</v>
      </c>
      <c r="F55" s="105"/>
      <c r="G55" s="23" t="s">
        <v>246</v>
      </c>
    </row>
    <row r="56" spans="1:10">
      <c r="A56" s="31"/>
      <c r="B56" s="31"/>
      <c r="C56" s="21">
        <v>0</v>
      </c>
      <c r="D56" s="22"/>
      <c r="E56" s="31">
        <f t="shared" si="1"/>
        <v>0</v>
      </c>
      <c r="F56" s="105"/>
      <c r="G56" s="23" t="s">
        <v>246</v>
      </c>
    </row>
    <row r="57" spans="1:10">
      <c r="A57" s="31"/>
      <c r="B57" s="31"/>
      <c r="C57" s="21">
        <v>0</v>
      </c>
      <c r="D57" s="22"/>
      <c r="E57" s="31">
        <f t="shared" si="1"/>
        <v>0</v>
      </c>
      <c r="F57" s="105"/>
      <c r="G57" s="23" t="s">
        <v>246</v>
      </c>
    </row>
    <row r="58" spans="1:10">
      <c r="A58" s="31"/>
      <c r="B58" s="31"/>
      <c r="C58" s="21">
        <v>0</v>
      </c>
      <c r="D58" s="22"/>
      <c r="E58" s="31">
        <f t="shared" ref="E58:E70" si="2">HEX2DEC(C58)</f>
        <v>0</v>
      </c>
      <c r="F58" s="105"/>
      <c r="G58" s="23" t="s">
        <v>246</v>
      </c>
    </row>
    <row r="59" spans="1:10">
      <c r="A59" s="31"/>
      <c r="B59" s="31"/>
      <c r="C59" s="21">
        <v>0</v>
      </c>
      <c r="D59" s="22"/>
      <c r="E59" s="31">
        <f t="shared" si="2"/>
        <v>0</v>
      </c>
      <c r="F59" s="105"/>
      <c r="G59" s="23" t="s">
        <v>246</v>
      </c>
    </row>
    <row r="60" spans="1:10">
      <c r="A60" s="31"/>
      <c r="B60" s="31"/>
      <c r="C60" s="21">
        <v>0</v>
      </c>
      <c r="D60" s="22"/>
      <c r="E60" s="31">
        <f t="shared" si="2"/>
        <v>0</v>
      </c>
      <c r="F60" s="105"/>
      <c r="G60" s="23" t="s">
        <v>246</v>
      </c>
    </row>
    <row r="61" spans="1:10">
      <c r="A61" s="31"/>
      <c r="B61" s="31"/>
      <c r="C61" s="21">
        <v>0</v>
      </c>
      <c r="D61" s="22"/>
      <c r="E61" s="31">
        <f t="shared" si="2"/>
        <v>0</v>
      </c>
      <c r="F61" s="105"/>
      <c r="G61" s="23" t="s">
        <v>246</v>
      </c>
    </row>
    <row r="62" spans="1:10">
      <c r="A62" s="31"/>
      <c r="B62" s="31"/>
      <c r="C62" s="21">
        <v>0</v>
      </c>
      <c r="D62" s="22"/>
      <c r="E62" s="31">
        <f t="shared" si="2"/>
        <v>0</v>
      </c>
      <c r="F62" s="105"/>
      <c r="G62" s="23" t="s">
        <v>246</v>
      </c>
    </row>
    <row r="63" spans="1:10">
      <c r="A63" s="31"/>
      <c r="B63" s="31"/>
      <c r="C63" s="21">
        <v>0</v>
      </c>
      <c r="D63" s="22"/>
      <c r="E63" s="31">
        <f t="shared" si="2"/>
        <v>0</v>
      </c>
      <c r="F63" s="105"/>
      <c r="G63" s="23" t="s">
        <v>246</v>
      </c>
    </row>
    <row r="64" spans="1:10">
      <c r="A64" s="31"/>
      <c r="B64" s="31"/>
      <c r="C64" s="21">
        <v>0</v>
      </c>
      <c r="D64" s="22"/>
      <c r="E64" s="31">
        <f t="shared" si="2"/>
        <v>0</v>
      </c>
      <c r="F64" s="105"/>
      <c r="G64" s="23" t="s">
        <v>246</v>
      </c>
    </row>
    <row r="65" spans="1:7">
      <c r="A65" s="31"/>
      <c r="B65" s="31"/>
      <c r="C65" s="21">
        <v>0</v>
      </c>
      <c r="D65" s="22"/>
      <c r="E65" s="31">
        <f t="shared" si="2"/>
        <v>0</v>
      </c>
      <c r="F65" s="105"/>
      <c r="G65" s="23" t="s">
        <v>246</v>
      </c>
    </row>
    <row r="66" spans="1:7">
      <c r="A66" s="31"/>
      <c r="B66" s="31"/>
      <c r="C66" s="21">
        <v>0</v>
      </c>
      <c r="D66" s="22"/>
      <c r="E66" s="31">
        <f t="shared" si="2"/>
        <v>0</v>
      </c>
      <c r="F66" s="105"/>
      <c r="G66" s="23" t="s">
        <v>246</v>
      </c>
    </row>
    <row r="67" spans="1:7">
      <c r="A67" s="31"/>
      <c r="B67" s="31"/>
      <c r="C67" s="21">
        <v>0</v>
      </c>
      <c r="D67" s="22"/>
      <c r="E67" s="31">
        <f t="shared" si="2"/>
        <v>0</v>
      </c>
      <c r="F67" s="105"/>
      <c r="G67" s="23" t="s">
        <v>246</v>
      </c>
    </row>
    <row r="68" spans="1:7">
      <c r="A68" s="31"/>
      <c r="B68" s="31"/>
      <c r="C68" s="21">
        <v>0</v>
      </c>
      <c r="D68" s="22"/>
      <c r="E68" s="31">
        <f t="shared" si="2"/>
        <v>0</v>
      </c>
      <c r="F68" s="105"/>
      <c r="G68" s="23" t="s">
        <v>246</v>
      </c>
    </row>
    <row r="69" spans="1:7">
      <c r="A69" s="31"/>
      <c r="B69" s="31"/>
      <c r="C69" s="21">
        <v>0</v>
      </c>
      <c r="D69" s="22"/>
      <c r="E69" s="31">
        <f t="shared" si="2"/>
        <v>0</v>
      </c>
      <c r="F69" s="105"/>
      <c r="G69" s="23" t="s">
        <v>246</v>
      </c>
    </row>
    <row r="70" spans="1:7">
      <c r="A70" s="31"/>
      <c r="B70" s="31"/>
      <c r="C70" s="21">
        <v>0</v>
      </c>
      <c r="D70" s="22"/>
      <c r="E70" s="31">
        <f t="shared" si="2"/>
        <v>0</v>
      </c>
      <c r="F70" s="105"/>
      <c r="G70" s="23" t="s">
        <v>246</v>
      </c>
    </row>
    <row r="72" spans="1:7">
      <c r="C72" s="1" t="s">
        <v>432</v>
      </c>
      <c r="D72" s="2" t="s">
        <v>433</v>
      </c>
    </row>
  </sheetData>
  <autoFilter ref="A1:G70"/>
  <mergeCells count="47">
    <mergeCell ref="B13:B14"/>
    <mergeCell ref="G13:G14"/>
    <mergeCell ref="G15:G16"/>
    <mergeCell ref="G17:G18"/>
    <mergeCell ref="G19:G20"/>
    <mergeCell ref="D19:D20"/>
    <mergeCell ref="F13:F14"/>
    <mergeCell ref="F15:F16"/>
    <mergeCell ref="F17:F18"/>
    <mergeCell ref="F19:F20"/>
    <mergeCell ref="B15:B16"/>
    <mergeCell ref="B17:B18"/>
    <mergeCell ref="B19:B20"/>
    <mergeCell ref="D13:D14"/>
    <mergeCell ref="D15:D16"/>
    <mergeCell ref="F33:F34"/>
    <mergeCell ref="G29:G30"/>
    <mergeCell ref="G31:G32"/>
    <mergeCell ref="G33:G34"/>
    <mergeCell ref="B21:B22"/>
    <mergeCell ref="B23:B24"/>
    <mergeCell ref="D29:D30"/>
    <mergeCell ref="D31:D32"/>
    <mergeCell ref="D33:D34"/>
    <mergeCell ref="D21:D22"/>
    <mergeCell ref="D23:D24"/>
    <mergeCell ref="D25:D26"/>
    <mergeCell ref="D27:D28"/>
    <mergeCell ref="B29:B30"/>
    <mergeCell ref="B31:B32"/>
    <mergeCell ref="B33:B34"/>
    <mergeCell ref="B3:B7"/>
    <mergeCell ref="D3:G7"/>
    <mergeCell ref="I4:I7"/>
    <mergeCell ref="F29:F30"/>
    <mergeCell ref="F31:F32"/>
    <mergeCell ref="G27:G28"/>
    <mergeCell ref="F23:F24"/>
    <mergeCell ref="F25:F26"/>
    <mergeCell ref="F27:F28"/>
    <mergeCell ref="B25:B26"/>
    <mergeCell ref="B27:B28"/>
    <mergeCell ref="F21:F22"/>
    <mergeCell ref="D17:D18"/>
    <mergeCell ref="G21:G22"/>
    <mergeCell ref="G23:G24"/>
    <mergeCell ref="G25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zoomScale="80" zoomScaleNormal="80" workbookViewId="0">
      <selection activeCell="I2" sqref="I2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1.109375" customWidth="1"/>
    <col min="7" max="7" width="8.77734375" style="1" customWidth="1"/>
    <col min="8" max="8" width="9.33203125" customWidth="1"/>
    <col min="9" max="9" width="148.33203125" customWidth="1"/>
  </cols>
  <sheetData>
    <row r="1" spans="1:19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32" t="s">
        <v>254</v>
      </c>
      <c r="G1" s="1" t="s">
        <v>235</v>
      </c>
      <c r="H1" s="99" t="s">
        <v>371</v>
      </c>
      <c r="I1" s="41" t="s">
        <v>236</v>
      </c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>
      <c r="A2" s="27">
        <v>0</v>
      </c>
      <c r="B2" s="112" t="s">
        <v>248</v>
      </c>
      <c r="C2" s="88" t="str">
        <f ca="1">UPPER(MID(INDIRECT(G2), ROW(H2)+ROW(H2)-3, 2))</f>
        <v>02</v>
      </c>
      <c r="D2" s="34" t="s">
        <v>92</v>
      </c>
      <c r="E2" s="34"/>
      <c r="F2" s="34"/>
      <c r="G2" s="39" t="str">
        <f>$H$1</f>
        <v>I2</v>
      </c>
      <c r="H2" s="40"/>
      <c r="I2" t="str">
        <f>CONCATENATE(MID(F138, 1, 44), MID(F139, 13, 32), MID(F140, 13, 32), MID(F141, 13, 32))</f>
        <v>0241061610034C3C01020001FFFFFFFFFFFFFFFFFFFF23350D190000FFFFFFFFFFFFFFFFFFFF03020528140505024646140F010F19060A55070B020514010A0F0FFF1B6363EF</v>
      </c>
      <c r="K2" s="3"/>
      <c r="L2" s="3"/>
      <c r="M2" s="3"/>
      <c r="N2" s="3"/>
      <c r="O2" s="3"/>
      <c r="P2" s="3"/>
      <c r="Q2" s="3"/>
      <c r="R2" s="3"/>
      <c r="S2" s="3"/>
    </row>
    <row r="3" spans="1:19" ht="14.4" customHeight="1">
      <c r="A3" s="27">
        <v>1</v>
      </c>
      <c r="B3" s="152" t="s">
        <v>99</v>
      </c>
      <c r="C3" s="88" t="str">
        <f t="shared" ref="C3:C65" ca="1" si="0">UPPER(MID(INDIRECT(G3), ROW(H3)+ROW(H3)-3, 2))</f>
        <v>41</v>
      </c>
      <c r="D3" s="166" t="s">
        <v>247</v>
      </c>
      <c r="E3" s="167"/>
      <c r="F3" s="167"/>
      <c r="G3" s="39" t="str">
        <f t="shared" ref="G3:G65" si="1">$H$1</f>
        <v>I2</v>
      </c>
      <c r="H3" s="40"/>
      <c r="K3" s="3"/>
      <c r="L3" s="3"/>
      <c r="M3" s="3"/>
      <c r="N3" s="3"/>
      <c r="O3" s="3"/>
      <c r="P3" s="3"/>
      <c r="Q3" s="3"/>
      <c r="R3" s="3"/>
      <c r="S3" s="3"/>
    </row>
    <row r="4" spans="1:19">
      <c r="A4" s="27">
        <v>2</v>
      </c>
      <c r="B4" s="152"/>
      <c r="C4" s="88" t="str">
        <f t="shared" ca="1" si="0"/>
        <v>06</v>
      </c>
      <c r="D4" s="167"/>
      <c r="E4" s="167"/>
      <c r="F4" s="167"/>
      <c r="G4" s="39" t="str">
        <f t="shared" si="1"/>
        <v>I2</v>
      </c>
      <c r="H4" s="40"/>
      <c r="K4" s="3"/>
      <c r="L4" s="3"/>
      <c r="M4" s="3"/>
      <c r="N4" s="3"/>
      <c r="O4" s="3"/>
      <c r="P4" s="3"/>
      <c r="Q4" s="3"/>
      <c r="R4" s="3"/>
      <c r="S4" s="3"/>
    </row>
    <row r="5" spans="1:19">
      <c r="A5" s="27">
        <v>3</v>
      </c>
      <c r="B5" s="152"/>
      <c r="C5" s="88" t="str">
        <f t="shared" ca="1" si="0"/>
        <v>16</v>
      </c>
      <c r="D5" s="167"/>
      <c r="E5" s="167"/>
      <c r="F5" s="167"/>
      <c r="G5" s="39" t="str">
        <f t="shared" si="1"/>
        <v>I2</v>
      </c>
      <c r="H5" s="40"/>
      <c r="K5" s="3"/>
      <c r="L5" s="3"/>
      <c r="M5" s="3"/>
      <c r="N5" s="3"/>
      <c r="O5" s="3"/>
      <c r="P5" s="3"/>
      <c r="Q5" s="3"/>
      <c r="R5" s="3"/>
      <c r="S5" s="3"/>
    </row>
    <row r="6" spans="1:19">
      <c r="A6" s="27">
        <v>4</v>
      </c>
      <c r="B6" s="152"/>
      <c r="C6" s="88" t="str">
        <f t="shared" ca="1" si="0"/>
        <v>10</v>
      </c>
      <c r="D6" s="167"/>
      <c r="E6" s="167"/>
      <c r="F6" s="167"/>
      <c r="G6" s="39" t="str">
        <f t="shared" si="1"/>
        <v>I2</v>
      </c>
      <c r="H6" s="40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7">
        <v>5</v>
      </c>
      <c r="B7" s="152"/>
      <c r="C7" s="88" t="str">
        <f t="shared" ca="1" si="0"/>
        <v>03</v>
      </c>
      <c r="D7" s="167"/>
      <c r="E7" s="167"/>
      <c r="F7" s="167"/>
      <c r="G7" s="39" t="str">
        <f t="shared" si="1"/>
        <v>I2</v>
      </c>
      <c r="H7" s="40"/>
      <c r="K7" s="3"/>
      <c r="L7" s="3"/>
      <c r="M7" s="3"/>
      <c r="N7" s="3"/>
      <c r="O7" s="3"/>
      <c r="P7" s="3"/>
      <c r="Q7" s="3"/>
      <c r="R7" s="3"/>
      <c r="S7" s="3"/>
    </row>
    <row r="8" spans="1:19">
      <c r="A8" s="28">
        <v>7</v>
      </c>
      <c r="B8" s="124">
        <v>0</v>
      </c>
      <c r="C8" s="88" t="str">
        <f t="shared" ca="1" si="0"/>
        <v>4C</v>
      </c>
      <c r="D8" s="9" t="s">
        <v>198</v>
      </c>
      <c r="E8" s="116">
        <f t="shared" ref="E8:E71" ca="1" si="2">HEX2DEC(C8)</f>
        <v>76</v>
      </c>
      <c r="F8" s="12" t="s">
        <v>249</v>
      </c>
      <c r="G8" s="39" t="str">
        <f t="shared" si="1"/>
        <v>I2</v>
      </c>
      <c r="H8" s="40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0">
        <v>8</v>
      </c>
      <c r="B9" s="125">
        <v>1</v>
      </c>
      <c r="C9" s="88" t="str">
        <f t="shared" ca="1" si="0"/>
        <v>3C</v>
      </c>
      <c r="D9" s="13" t="s">
        <v>199</v>
      </c>
      <c r="E9" s="117">
        <f t="shared" ca="1" si="2"/>
        <v>60</v>
      </c>
      <c r="F9" s="16" t="s">
        <v>249</v>
      </c>
      <c r="G9" s="39" t="str">
        <f t="shared" si="1"/>
        <v>I2</v>
      </c>
      <c r="H9" s="40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28">
        <v>9</v>
      </c>
      <c r="B10" s="28">
        <v>2</v>
      </c>
      <c r="C10" s="88" t="str">
        <f t="shared" ca="1" si="0"/>
        <v>01</v>
      </c>
      <c r="D10" s="9" t="s">
        <v>46</v>
      </c>
      <c r="E10" s="116">
        <f t="shared" ca="1" si="2"/>
        <v>1</v>
      </c>
      <c r="F10" s="12" t="s">
        <v>200</v>
      </c>
      <c r="G10" s="39" t="str">
        <f t="shared" si="1"/>
        <v>I2</v>
      </c>
      <c r="H10" s="40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0">
        <v>10</v>
      </c>
      <c r="B11" s="30">
        <v>3</v>
      </c>
      <c r="C11" s="88" t="str">
        <f t="shared" ca="1" si="0"/>
        <v>02</v>
      </c>
      <c r="D11" s="13" t="s">
        <v>476</v>
      </c>
      <c r="E11" s="117">
        <f t="shared" ca="1" si="2"/>
        <v>2</v>
      </c>
      <c r="F11" s="16" t="s">
        <v>259</v>
      </c>
      <c r="G11" s="39" t="str">
        <f t="shared" si="1"/>
        <v>I2</v>
      </c>
      <c r="H11" s="40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8">
        <v>11</v>
      </c>
      <c r="B12" s="28">
        <v>4</v>
      </c>
      <c r="C12" s="88" t="str">
        <f t="shared" ca="1" si="0"/>
        <v>00</v>
      </c>
      <c r="D12" s="9" t="s">
        <v>48</v>
      </c>
      <c r="E12" s="116">
        <f t="shared" ca="1" si="2"/>
        <v>0</v>
      </c>
      <c r="F12" s="12" t="s">
        <v>202</v>
      </c>
      <c r="G12" s="39" t="str">
        <f t="shared" si="1"/>
        <v>I2</v>
      </c>
      <c r="H12" s="40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0">
        <v>12</v>
      </c>
      <c r="B13" s="30">
        <v>5</v>
      </c>
      <c r="C13" s="88" t="str">
        <f ca="1">UPPER(MID(INDIRECT(G13), ROW(H13)+ROW(H13)-3, 2))</f>
        <v>01</v>
      </c>
      <c r="D13" s="13" t="s">
        <v>477</v>
      </c>
      <c r="E13" s="117">
        <f t="shared" ca="1" si="2"/>
        <v>1</v>
      </c>
      <c r="F13" s="16" t="s">
        <v>202</v>
      </c>
      <c r="G13" s="39" t="str">
        <f t="shared" si="1"/>
        <v>I2</v>
      </c>
      <c r="H13" s="40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1">
        <v>13</v>
      </c>
      <c r="B14" s="31">
        <v>6</v>
      </c>
      <c r="C14" s="88" t="str">
        <f t="shared" ca="1" si="0"/>
        <v>FF</v>
      </c>
      <c r="D14" s="106" t="s">
        <v>246</v>
      </c>
      <c r="E14" s="31">
        <f t="shared" ref="E14:E15" ca="1" si="3">HEX2DEC(C14)</f>
        <v>255</v>
      </c>
      <c r="F14" s="25" t="s">
        <v>246</v>
      </c>
      <c r="G14" s="39" t="str">
        <f t="shared" si="1"/>
        <v>I2</v>
      </c>
      <c r="H14" s="40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1">
        <v>14</v>
      </c>
      <c r="B15" s="31">
        <v>7</v>
      </c>
      <c r="C15" s="88" t="str">
        <f t="shared" ca="1" si="0"/>
        <v>FF</v>
      </c>
      <c r="D15" s="106" t="s">
        <v>246</v>
      </c>
      <c r="E15" s="31">
        <f t="shared" ca="1" si="3"/>
        <v>255</v>
      </c>
      <c r="F15" s="25" t="s">
        <v>246</v>
      </c>
      <c r="G15" s="39" t="str">
        <f t="shared" si="1"/>
        <v>I2</v>
      </c>
      <c r="H15" s="40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1">
        <v>15</v>
      </c>
      <c r="B16" s="31">
        <v>8</v>
      </c>
      <c r="C16" s="88" t="str">
        <f t="shared" ca="1" si="0"/>
        <v>FF</v>
      </c>
      <c r="D16" s="106" t="s">
        <v>246</v>
      </c>
      <c r="E16" s="31">
        <f t="shared" ca="1" si="2"/>
        <v>255</v>
      </c>
      <c r="F16" s="25" t="s">
        <v>246</v>
      </c>
      <c r="G16" s="39" t="str">
        <f t="shared" si="1"/>
        <v>I2</v>
      </c>
      <c r="H16" s="40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1">
        <v>16</v>
      </c>
      <c r="B17" s="31">
        <v>9</v>
      </c>
      <c r="C17" s="88" t="str">
        <f t="shared" ca="1" si="0"/>
        <v>FF</v>
      </c>
      <c r="D17" s="22" t="s">
        <v>246</v>
      </c>
      <c r="E17" s="31">
        <f t="shared" ca="1" si="2"/>
        <v>255</v>
      </c>
      <c r="F17" s="23" t="s">
        <v>246</v>
      </c>
      <c r="G17" s="39" t="str">
        <f t="shared" si="1"/>
        <v>I2</v>
      </c>
      <c r="H17" s="40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1">
        <v>17</v>
      </c>
      <c r="B18" s="31">
        <v>10</v>
      </c>
      <c r="C18" s="88" t="str">
        <f t="shared" ca="1" si="0"/>
        <v>FF</v>
      </c>
      <c r="D18" s="22" t="s">
        <v>246</v>
      </c>
      <c r="E18" s="31">
        <f t="shared" ca="1" si="2"/>
        <v>255</v>
      </c>
      <c r="F18" s="23" t="s">
        <v>246</v>
      </c>
      <c r="G18" s="39" t="str">
        <f t="shared" si="1"/>
        <v>I2</v>
      </c>
      <c r="H18" s="40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1">
        <v>18</v>
      </c>
      <c r="B19" s="31">
        <v>11</v>
      </c>
      <c r="C19" s="88" t="str">
        <f t="shared" ca="1" si="0"/>
        <v>FF</v>
      </c>
      <c r="D19" s="22" t="s">
        <v>246</v>
      </c>
      <c r="E19" s="31">
        <f t="shared" ca="1" si="2"/>
        <v>255</v>
      </c>
      <c r="F19" s="23" t="s">
        <v>246</v>
      </c>
      <c r="G19" s="39" t="str">
        <f t="shared" si="1"/>
        <v>I2</v>
      </c>
      <c r="H19" s="40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1">
        <v>19</v>
      </c>
      <c r="B20" s="31">
        <v>12</v>
      </c>
      <c r="C20" s="88" t="str">
        <f t="shared" ca="1" si="0"/>
        <v>FF</v>
      </c>
      <c r="D20" s="106" t="s">
        <v>246</v>
      </c>
      <c r="E20" s="31">
        <f t="shared" ca="1" si="2"/>
        <v>255</v>
      </c>
      <c r="F20" s="23" t="s">
        <v>246</v>
      </c>
      <c r="G20" s="39" t="str">
        <f t="shared" si="1"/>
        <v>I2</v>
      </c>
      <c r="H20" s="40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1">
        <v>20</v>
      </c>
      <c r="B21" s="31">
        <v>13</v>
      </c>
      <c r="C21" s="88" t="str">
        <f t="shared" ca="1" si="0"/>
        <v>FF</v>
      </c>
      <c r="D21" s="22" t="s">
        <v>246</v>
      </c>
      <c r="E21" s="31">
        <f t="shared" ca="1" si="2"/>
        <v>255</v>
      </c>
      <c r="F21" s="23" t="s">
        <v>246</v>
      </c>
      <c r="G21" s="39" t="str">
        <f t="shared" si="1"/>
        <v>I2</v>
      </c>
      <c r="H21" s="40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1">
        <v>21</v>
      </c>
      <c r="B22" s="31">
        <v>14</v>
      </c>
      <c r="C22" s="88" t="str">
        <f t="shared" ca="1" si="0"/>
        <v>FF</v>
      </c>
      <c r="D22" s="22" t="s">
        <v>246</v>
      </c>
      <c r="E22" s="31">
        <f t="shared" ca="1" si="2"/>
        <v>255</v>
      </c>
      <c r="F22" s="23" t="s">
        <v>246</v>
      </c>
      <c r="G22" s="39" t="str">
        <f t="shared" si="1"/>
        <v>I2</v>
      </c>
      <c r="H22" s="40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1">
        <v>22</v>
      </c>
      <c r="B23" s="31">
        <v>15</v>
      </c>
      <c r="C23" s="88" t="str">
        <f t="shared" ca="1" si="0"/>
        <v>FF</v>
      </c>
      <c r="D23" s="22" t="s">
        <v>246</v>
      </c>
      <c r="E23" s="31">
        <f t="shared" ca="1" si="2"/>
        <v>255</v>
      </c>
      <c r="F23" s="23" t="s">
        <v>246</v>
      </c>
      <c r="G23" s="39" t="str">
        <f t="shared" si="1"/>
        <v>I2</v>
      </c>
      <c r="H23" s="40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28">
        <v>23</v>
      </c>
      <c r="B24" s="28">
        <v>16</v>
      </c>
      <c r="C24" s="89" t="str">
        <f t="shared" ca="1" si="0"/>
        <v>23</v>
      </c>
      <c r="D24" s="19" t="s">
        <v>52</v>
      </c>
      <c r="E24" s="116">
        <f ca="1">HEX2DEC(C24)*100</f>
        <v>3500</v>
      </c>
      <c r="F24" s="115" t="s">
        <v>212</v>
      </c>
      <c r="G24" s="39" t="str">
        <f t="shared" si="1"/>
        <v>I2</v>
      </c>
      <c r="H24" s="40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0">
        <v>24</v>
      </c>
      <c r="B25" s="30">
        <v>17</v>
      </c>
      <c r="C25" s="89" t="str">
        <f t="shared" ca="1" si="0"/>
        <v>35</v>
      </c>
      <c r="D25" s="13" t="s">
        <v>53</v>
      </c>
      <c r="E25" s="117">
        <f ca="1">HEX2DEC(C25)*100</f>
        <v>5300</v>
      </c>
      <c r="F25" s="16" t="s">
        <v>212</v>
      </c>
      <c r="G25" s="39" t="str">
        <f t="shared" si="1"/>
        <v>I2</v>
      </c>
      <c r="H25" s="40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28">
        <v>25</v>
      </c>
      <c r="B26" s="28">
        <v>18</v>
      </c>
      <c r="C26" s="89" t="str">
        <f t="shared" ca="1" si="0"/>
        <v>0D</v>
      </c>
      <c r="D26" s="9" t="s">
        <v>54</v>
      </c>
      <c r="E26" s="116">
        <f ca="1">HEX2DEC(C26)*100</f>
        <v>1300</v>
      </c>
      <c r="F26" s="12" t="s">
        <v>473</v>
      </c>
      <c r="G26" s="39" t="str">
        <f t="shared" si="1"/>
        <v>I2</v>
      </c>
      <c r="H26" s="40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0">
        <v>26</v>
      </c>
      <c r="B27" s="30">
        <v>19</v>
      </c>
      <c r="C27" s="89" t="str">
        <f t="shared" ca="1" si="0"/>
        <v>19</v>
      </c>
      <c r="D27" s="13" t="s">
        <v>55</v>
      </c>
      <c r="E27" s="117">
        <f t="shared" ca="1" si="2"/>
        <v>25</v>
      </c>
      <c r="F27" s="16" t="s">
        <v>205</v>
      </c>
      <c r="G27" s="39" t="str">
        <f t="shared" si="1"/>
        <v>I2</v>
      </c>
      <c r="H27" s="40"/>
    </row>
    <row r="28" spans="1:19">
      <c r="A28" s="28">
        <v>27</v>
      </c>
      <c r="B28" s="28">
        <v>20</v>
      </c>
      <c r="C28" s="89" t="str">
        <f t="shared" ca="1" si="0"/>
        <v>00</v>
      </c>
      <c r="D28" s="9" t="s">
        <v>478</v>
      </c>
      <c r="E28" s="116">
        <f ca="1">HEX2DEC(C28)*100</f>
        <v>0</v>
      </c>
      <c r="F28" s="12" t="s">
        <v>480</v>
      </c>
      <c r="G28" s="39" t="str">
        <f t="shared" si="1"/>
        <v>I2</v>
      </c>
      <c r="H28" s="40"/>
    </row>
    <row r="29" spans="1:19">
      <c r="A29" s="30">
        <v>28</v>
      </c>
      <c r="B29" s="30">
        <v>21</v>
      </c>
      <c r="C29" s="89" t="str">
        <f t="shared" ca="1" si="0"/>
        <v>00</v>
      </c>
      <c r="D29" s="13" t="s">
        <v>479</v>
      </c>
      <c r="E29" s="117">
        <f ca="1">HEX2DEC(C29)*0.1</f>
        <v>0</v>
      </c>
      <c r="F29" s="16" t="s">
        <v>202</v>
      </c>
      <c r="G29" s="39" t="str">
        <f t="shared" si="1"/>
        <v>I2</v>
      </c>
      <c r="H29" s="40"/>
    </row>
    <row r="30" spans="1:19">
      <c r="A30" s="31">
        <v>29</v>
      </c>
      <c r="B30" s="31">
        <v>22</v>
      </c>
      <c r="C30" s="89" t="str">
        <f t="shared" ca="1" si="0"/>
        <v>FF</v>
      </c>
      <c r="D30" s="22" t="s">
        <v>246</v>
      </c>
      <c r="E30" s="31">
        <f ca="1">HEX2DEC(C30)</f>
        <v>255</v>
      </c>
      <c r="F30" s="23" t="s">
        <v>246</v>
      </c>
      <c r="G30" s="39" t="str">
        <f t="shared" si="1"/>
        <v>I2</v>
      </c>
      <c r="H30" s="40"/>
    </row>
    <row r="31" spans="1:19">
      <c r="A31" s="31">
        <v>30</v>
      </c>
      <c r="B31" s="31">
        <v>23</v>
      </c>
      <c r="C31" s="89" t="str">
        <f t="shared" ca="1" si="0"/>
        <v>FF</v>
      </c>
      <c r="D31" s="22" t="s">
        <v>246</v>
      </c>
      <c r="E31" s="31">
        <f ca="1">HEX2DEC(C31)</f>
        <v>255</v>
      </c>
      <c r="F31" s="23" t="s">
        <v>246</v>
      </c>
      <c r="G31" s="39" t="str">
        <f t="shared" si="1"/>
        <v>I2</v>
      </c>
      <c r="H31" s="40"/>
    </row>
    <row r="32" spans="1:19">
      <c r="A32" s="31">
        <v>31</v>
      </c>
      <c r="B32" s="31">
        <v>24</v>
      </c>
      <c r="C32" s="89" t="str">
        <f t="shared" ca="1" si="0"/>
        <v>FF</v>
      </c>
      <c r="D32" s="22" t="s">
        <v>246</v>
      </c>
      <c r="E32" s="31">
        <f t="shared" ref="E32:E38" ca="1" si="4">HEX2DEC(C32)</f>
        <v>255</v>
      </c>
      <c r="F32" s="23" t="s">
        <v>246</v>
      </c>
      <c r="G32" s="39" t="str">
        <f t="shared" si="1"/>
        <v>I2</v>
      </c>
      <c r="H32" s="40"/>
    </row>
    <row r="33" spans="1:12">
      <c r="A33" s="31">
        <v>32</v>
      </c>
      <c r="B33" s="31">
        <v>25</v>
      </c>
      <c r="C33" s="89" t="str">
        <f t="shared" ca="1" si="0"/>
        <v>FF</v>
      </c>
      <c r="D33" s="22" t="s">
        <v>246</v>
      </c>
      <c r="E33" s="31">
        <f t="shared" ca="1" si="4"/>
        <v>255</v>
      </c>
      <c r="F33" s="23" t="s">
        <v>246</v>
      </c>
      <c r="G33" s="39" t="str">
        <f t="shared" si="1"/>
        <v>I2</v>
      </c>
      <c r="H33" s="40"/>
    </row>
    <row r="34" spans="1:12">
      <c r="A34" s="31">
        <v>33</v>
      </c>
      <c r="B34" s="31">
        <v>26</v>
      </c>
      <c r="C34" s="89" t="str">
        <f t="shared" ca="1" si="0"/>
        <v>FF</v>
      </c>
      <c r="D34" s="22" t="s">
        <v>246</v>
      </c>
      <c r="E34" s="31">
        <f t="shared" ca="1" si="4"/>
        <v>255</v>
      </c>
      <c r="F34" s="23" t="s">
        <v>246</v>
      </c>
      <c r="G34" s="39" t="str">
        <f t="shared" si="1"/>
        <v>I2</v>
      </c>
      <c r="H34" s="40"/>
      <c r="K34" s="38"/>
      <c r="L34" s="38"/>
    </row>
    <row r="35" spans="1:12">
      <c r="A35" s="31">
        <v>34</v>
      </c>
      <c r="B35" s="31">
        <v>27</v>
      </c>
      <c r="C35" s="89" t="str">
        <f t="shared" ca="1" si="0"/>
        <v>FF</v>
      </c>
      <c r="D35" s="22" t="s">
        <v>246</v>
      </c>
      <c r="E35" s="31">
        <f t="shared" ca="1" si="4"/>
        <v>255</v>
      </c>
      <c r="F35" s="23" t="s">
        <v>246</v>
      </c>
      <c r="G35" s="39" t="str">
        <f t="shared" si="1"/>
        <v>I2</v>
      </c>
      <c r="H35" s="40"/>
      <c r="K35" s="38"/>
    </row>
    <row r="36" spans="1:12">
      <c r="A36" s="31">
        <v>35</v>
      </c>
      <c r="B36" s="31">
        <v>28</v>
      </c>
      <c r="C36" s="89" t="str">
        <f t="shared" ca="1" si="0"/>
        <v>FF</v>
      </c>
      <c r="D36" s="22" t="s">
        <v>246</v>
      </c>
      <c r="E36" s="31">
        <f t="shared" ca="1" si="4"/>
        <v>255</v>
      </c>
      <c r="F36" s="23" t="s">
        <v>246</v>
      </c>
      <c r="G36" s="39" t="str">
        <f t="shared" si="1"/>
        <v>I2</v>
      </c>
      <c r="H36" s="40"/>
    </row>
    <row r="37" spans="1:12">
      <c r="A37" s="31">
        <v>36</v>
      </c>
      <c r="B37" s="31">
        <v>29</v>
      </c>
      <c r="C37" s="89" t="str">
        <f t="shared" ca="1" si="0"/>
        <v>FF</v>
      </c>
      <c r="D37" s="22" t="s">
        <v>246</v>
      </c>
      <c r="E37" s="31">
        <f t="shared" ca="1" si="4"/>
        <v>255</v>
      </c>
      <c r="F37" s="23" t="s">
        <v>246</v>
      </c>
      <c r="G37" s="39" t="str">
        <f t="shared" si="1"/>
        <v>I2</v>
      </c>
      <c r="H37" s="40"/>
    </row>
    <row r="38" spans="1:12">
      <c r="A38" s="31">
        <v>37</v>
      </c>
      <c r="B38" s="31">
        <v>30</v>
      </c>
      <c r="C38" s="89" t="str">
        <f t="shared" ca="1" si="0"/>
        <v>FF</v>
      </c>
      <c r="D38" s="22" t="s">
        <v>246</v>
      </c>
      <c r="E38" s="31">
        <f t="shared" ca="1" si="4"/>
        <v>255</v>
      </c>
      <c r="F38" s="23" t="s">
        <v>246</v>
      </c>
      <c r="G38" s="39" t="str">
        <f t="shared" si="1"/>
        <v>I2</v>
      </c>
      <c r="H38" s="40"/>
    </row>
    <row r="39" spans="1:12">
      <c r="A39" s="31">
        <v>38</v>
      </c>
      <c r="B39" s="31">
        <v>31</v>
      </c>
      <c r="C39" s="89" t="str">
        <f t="shared" ca="1" si="0"/>
        <v>FF</v>
      </c>
      <c r="D39" s="22" t="s">
        <v>246</v>
      </c>
      <c r="E39" s="31">
        <f ca="1">HEX2DEC(C39)</f>
        <v>255</v>
      </c>
      <c r="F39" s="23" t="s">
        <v>246</v>
      </c>
      <c r="G39" s="39" t="str">
        <f t="shared" si="1"/>
        <v>I2</v>
      </c>
      <c r="H39" s="40"/>
    </row>
    <row r="40" spans="1:12">
      <c r="A40" s="28">
        <v>39</v>
      </c>
      <c r="B40" s="28">
        <v>32</v>
      </c>
      <c r="C40" s="91" t="str">
        <f t="shared" ca="1" si="0"/>
        <v>03</v>
      </c>
      <c r="D40" s="9" t="s">
        <v>490</v>
      </c>
      <c r="E40" s="116">
        <f ca="1">HEX2DEC(C40)*0.1</f>
        <v>0.30000000000000004</v>
      </c>
      <c r="F40" s="113" t="s">
        <v>493</v>
      </c>
      <c r="G40" s="39" t="str">
        <f t="shared" si="1"/>
        <v>I2</v>
      </c>
      <c r="H40" s="40"/>
    </row>
    <row r="41" spans="1:12">
      <c r="A41" s="30">
        <v>40</v>
      </c>
      <c r="B41" s="30">
        <v>33</v>
      </c>
      <c r="C41" s="91" t="str">
        <f t="shared" ca="1" si="0"/>
        <v>02</v>
      </c>
      <c r="D41" s="13" t="s">
        <v>156</v>
      </c>
      <c r="E41" s="117">
        <f t="shared" ca="1" si="2"/>
        <v>2</v>
      </c>
      <c r="F41" s="114" t="s">
        <v>249</v>
      </c>
      <c r="G41" s="39" t="str">
        <f t="shared" si="1"/>
        <v>I2</v>
      </c>
      <c r="H41" s="40"/>
    </row>
    <row r="42" spans="1:12">
      <c r="A42" s="28">
        <v>41</v>
      </c>
      <c r="B42" s="28">
        <v>34</v>
      </c>
      <c r="C42" s="91" t="str">
        <f t="shared" ca="1" si="0"/>
        <v>05</v>
      </c>
      <c r="D42" s="9" t="s">
        <v>160</v>
      </c>
      <c r="E42" s="116">
        <f t="shared" ca="1" si="2"/>
        <v>5</v>
      </c>
      <c r="F42" s="113" t="s">
        <v>249</v>
      </c>
      <c r="G42" s="39" t="str">
        <f t="shared" si="1"/>
        <v>I2</v>
      </c>
      <c r="H42" s="40"/>
    </row>
    <row r="43" spans="1:12">
      <c r="A43" s="30">
        <v>42</v>
      </c>
      <c r="B43" s="30">
        <v>35</v>
      </c>
      <c r="C43" s="91" t="str">
        <f t="shared" ca="1" si="0"/>
        <v>28</v>
      </c>
      <c r="D43" s="13" t="s">
        <v>483</v>
      </c>
      <c r="E43" s="117">
        <f t="shared" ca="1" si="2"/>
        <v>40</v>
      </c>
      <c r="F43" s="15"/>
      <c r="G43" s="39" t="str">
        <f t="shared" si="1"/>
        <v>I2</v>
      </c>
      <c r="H43" s="40"/>
    </row>
    <row r="44" spans="1:12">
      <c r="A44" s="28">
        <v>43</v>
      </c>
      <c r="B44" s="28">
        <v>36</v>
      </c>
      <c r="C44" s="91" t="str">
        <f t="shared" ca="1" si="0"/>
        <v>14</v>
      </c>
      <c r="D44" s="9" t="s">
        <v>484</v>
      </c>
      <c r="E44" s="116">
        <f t="shared" ca="1" si="2"/>
        <v>20</v>
      </c>
      <c r="F44" s="11"/>
      <c r="G44" s="39" t="str">
        <f t="shared" si="1"/>
        <v>I2</v>
      </c>
      <c r="H44" s="40"/>
    </row>
    <row r="45" spans="1:12">
      <c r="A45" s="30">
        <v>44</v>
      </c>
      <c r="B45" s="30">
        <v>37</v>
      </c>
      <c r="C45" s="91" t="str">
        <f t="shared" ca="1" si="0"/>
        <v>05</v>
      </c>
      <c r="D45" s="13" t="s">
        <v>485</v>
      </c>
      <c r="E45" s="117">
        <f t="shared" ca="1" si="2"/>
        <v>5</v>
      </c>
      <c r="F45" s="15" t="s">
        <v>249</v>
      </c>
      <c r="G45" s="39" t="str">
        <f t="shared" si="1"/>
        <v>I2</v>
      </c>
      <c r="H45" s="40"/>
    </row>
    <row r="46" spans="1:12">
      <c r="A46" s="28">
        <v>45</v>
      </c>
      <c r="B46" s="28">
        <v>38</v>
      </c>
      <c r="C46" s="91" t="str">
        <f t="shared" ca="1" si="0"/>
        <v>05</v>
      </c>
      <c r="D46" s="9" t="s">
        <v>498</v>
      </c>
      <c r="E46" s="116">
        <f t="shared" ca="1" si="2"/>
        <v>5</v>
      </c>
      <c r="F46" s="11"/>
      <c r="G46" s="39" t="str">
        <f t="shared" si="1"/>
        <v>I2</v>
      </c>
      <c r="H46" s="40"/>
    </row>
    <row r="47" spans="1:12">
      <c r="A47" s="30">
        <v>46</v>
      </c>
      <c r="B47" s="30">
        <v>39</v>
      </c>
      <c r="C47" s="91" t="str">
        <f t="shared" ca="1" si="0"/>
        <v>02</v>
      </c>
      <c r="D47" s="13" t="s">
        <v>499</v>
      </c>
      <c r="E47" s="117">
        <f t="shared" ca="1" si="2"/>
        <v>2</v>
      </c>
      <c r="F47" s="15"/>
      <c r="G47" s="39" t="str">
        <f t="shared" si="1"/>
        <v>I2</v>
      </c>
      <c r="H47" s="40"/>
    </row>
    <row r="48" spans="1:12">
      <c r="A48" s="28">
        <v>47</v>
      </c>
      <c r="B48" s="28">
        <v>40</v>
      </c>
      <c r="C48" s="91" t="str">
        <f t="shared" ca="1" si="0"/>
        <v>46</v>
      </c>
      <c r="D48" s="9" t="s">
        <v>503</v>
      </c>
      <c r="E48" s="116">
        <f ca="1">HEX2DEC(C48)*100</f>
        <v>7000</v>
      </c>
      <c r="F48" s="11" t="s">
        <v>212</v>
      </c>
      <c r="G48" s="39" t="str">
        <f t="shared" si="1"/>
        <v>I2</v>
      </c>
      <c r="H48" s="40"/>
    </row>
    <row r="49" spans="1:8">
      <c r="A49" s="30">
        <v>48</v>
      </c>
      <c r="B49" s="30">
        <v>41</v>
      </c>
      <c r="C49" s="91" t="str">
        <f t="shared" ca="1" si="0"/>
        <v>46</v>
      </c>
      <c r="D49" s="13" t="s">
        <v>504</v>
      </c>
      <c r="E49" s="117">
        <f ca="1">HEX2DEC(C49)*100</f>
        <v>7000</v>
      </c>
      <c r="F49" s="16" t="s">
        <v>212</v>
      </c>
      <c r="G49" s="39" t="str">
        <f t="shared" si="1"/>
        <v>I2</v>
      </c>
      <c r="H49" s="40"/>
    </row>
    <row r="50" spans="1:8">
      <c r="A50" s="28">
        <v>49</v>
      </c>
      <c r="B50" s="28">
        <v>42</v>
      </c>
      <c r="C50" s="91" t="str">
        <f t="shared" ca="1" si="0"/>
        <v>14</v>
      </c>
      <c r="D50" s="9" t="s">
        <v>488</v>
      </c>
      <c r="E50" s="116">
        <f t="shared" ca="1" si="2"/>
        <v>20</v>
      </c>
      <c r="F50" s="11"/>
      <c r="G50" s="39" t="str">
        <f t="shared" si="1"/>
        <v>I2</v>
      </c>
      <c r="H50" s="40"/>
    </row>
    <row r="51" spans="1:8">
      <c r="A51" s="30">
        <v>50</v>
      </c>
      <c r="B51" s="30">
        <v>43</v>
      </c>
      <c r="C51" s="91" t="str">
        <f t="shared" ca="1" si="0"/>
        <v>0F</v>
      </c>
      <c r="D51" s="13" t="s">
        <v>491</v>
      </c>
      <c r="E51" s="117">
        <f ca="1">HEX2DEC(C51)*0.1</f>
        <v>1.5</v>
      </c>
      <c r="F51" s="15" t="s">
        <v>493</v>
      </c>
      <c r="G51" s="39" t="str">
        <f t="shared" si="1"/>
        <v>I2</v>
      </c>
      <c r="H51" s="40"/>
    </row>
    <row r="52" spans="1:8">
      <c r="A52" s="28">
        <v>51</v>
      </c>
      <c r="B52" s="28">
        <v>44</v>
      </c>
      <c r="C52" s="91" t="str">
        <f t="shared" ca="1" si="0"/>
        <v>01</v>
      </c>
      <c r="D52" s="9" t="s">
        <v>500</v>
      </c>
      <c r="E52" s="116">
        <f ca="1">HEX2DEC(C52)*100</f>
        <v>100</v>
      </c>
      <c r="F52" s="11" t="s">
        <v>481</v>
      </c>
      <c r="G52" s="39" t="str">
        <f t="shared" si="1"/>
        <v>I2</v>
      </c>
      <c r="H52" s="40"/>
    </row>
    <row r="53" spans="1:8">
      <c r="A53" s="30">
        <v>52</v>
      </c>
      <c r="B53" s="30">
        <v>45</v>
      </c>
      <c r="C53" s="91" t="str">
        <f t="shared" ca="1" si="0"/>
        <v>0F</v>
      </c>
      <c r="D53" s="13" t="s">
        <v>165</v>
      </c>
      <c r="E53" s="117">
        <f ca="1">HEX2DEC(C53)</f>
        <v>15</v>
      </c>
      <c r="F53" s="15" t="s">
        <v>152</v>
      </c>
      <c r="G53" s="39" t="str">
        <f t="shared" si="1"/>
        <v>I2</v>
      </c>
      <c r="H53" s="40"/>
    </row>
    <row r="54" spans="1:8">
      <c r="A54" s="28">
        <v>53</v>
      </c>
      <c r="B54" s="28">
        <v>46</v>
      </c>
      <c r="C54" s="91" t="str">
        <f t="shared" ca="1" si="0"/>
        <v>19</v>
      </c>
      <c r="D54" s="9" t="s">
        <v>139</v>
      </c>
      <c r="E54" s="116">
        <f t="shared" ca="1" si="2"/>
        <v>25</v>
      </c>
      <c r="F54" s="113" t="s">
        <v>249</v>
      </c>
      <c r="G54" s="39" t="str">
        <f t="shared" si="1"/>
        <v>I2</v>
      </c>
      <c r="H54" s="40"/>
    </row>
    <row r="55" spans="1:8">
      <c r="A55" s="30">
        <v>54</v>
      </c>
      <c r="B55" s="30">
        <v>47</v>
      </c>
      <c r="C55" s="91" t="str">
        <f t="shared" ca="1" si="0"/>
        <v>06</v>
      </c>
      <c r="D55" s="13" t="s">
        <v>495</v>
      </c>
      <c r="E55" s="117">
        <f t="shared" ca="1" si="2"/>
        <v>6</v>
      </c>
      <c r="F55" s="15" t="s">
        <v>492</v>
      </c>
      <c r="G55" s="39" t="str">
        <f t="shared" si="1"/>
        <v>I2</v>
      </c>
      <c r="H55" s="40"/>
    </row>
    <row r="56" spans="1:8">
      <c r="A56" s="28">
        <v>55</v>
      </c>
      <c r="B56" s="28">
        <v>48</v>
      </c>
      <c r="C56" s="96" t="str">
        <f t="shared" ca="1" si="0"/>
        <v>0A</v>
      </c>
      <c r="D56" s="9" t="s">
        <v>494</v>
      </c>
      <c r="E56" s="116">
        <f t="shared" ca="1" si="2"/>
        <v>10</v>
      </c>
      <c r="F56" s="113" t="s">
        <v>249</v>
      </c>
      <c r="G56" s="39" t="str">
        <f t="shared" si="1"/>
        <v>I2</v>
      </c>
      <c r="H56" s="40"/>
    </row>
    <row r="57" spans="1:8">
      <c r="A57" s="30">
        <v>56</v>
      </c>
      <c r="B57" s="30">
        <v>49</v>
      </c>
      <c r="C57" s="96" t="str">
        <f t="shared" ca="1" si="0"/>
        <v>55</v>
      </c>
      <c r="D57" s="13" t="s">
        <v>155</v>
      </c>
      <c r="E57" s="117">
        <f t="shared" ca="1" si="2"/>
        <v>85</v>
      </c>
      <c r="F57" s="15" t="s">
        <v>481</v>
      </c>
      <c r="G57" s="39" t="str">
        <f t="shared" si="1"/>
        <v>I2</v>
      </c>
      <c r="H57" s="40"/>
    </row>
    <row r="58" spans="1:8">
      <c r="A58" s="28">
        <v>57</v>
      </c>
      <c r="B58" s="28">
        <v>50</v>
      </c>
      <c r="C58" s="96" t="str">
        <f t="shared" ca="1" si="0"/>
        <v>07</v>
      </c>
      <c r="D58" s="9" t="s">
        <v>154</v>
      </c>
      <c r="E58" s="116">
        <f t="shared" ca="1" si="2"/>
        <v>7</v>
      </c>
      <c r="F58" s="11" t="s">
        <v>481</v>
      </c>
      <c r="G58" s="39" t="str">
        <f t="shared" si="1"/>
        <v>I2</v>
      </c>
      <c r="H58" s="40"/>
    </row>
    <row r="59" spans="1:8">
      <c r="A59" s="30">
        <v>58</v>
      </c>
      <c r="B59" s="30">
        <v>51</v>
      </c>
      <c r="C59" s="96" t="str">
        <f t="shared" ca="1" si="0"/>
        <v>0B</v>
      </c>
      <c r="D59" s="13" t="s">
        <v>157</v>
      </c>
      <c r="E59" s="117">
        <f t="shared" ca="1" si="2"/>
        <v>11</v>
      </c>
      <c r="F59" s="15" t="s">
        <v>249</v>
      </c>
      <c r="G59" s="39" t="str">
        <f t="shared" si="1"/>
        <v>I2</v>
      </c>
      <c r="H59" s="40"/>
    </row>
    <row r="60" spans="1:8">
      <c r="A60" s="28">
        <v>59</v>
      </c>
      <c r="B60" s="28">
        <v>52</v>
      </c>
      <c r="C60" s="96" t="str">
        <f t="shared" ca="1" si="0"/>
        <v>02</v>
      </c>
      <c r="D60" s="9" t="s">
        <v>482</v>
      </c>
      <c r="E60" s="116">
        <f t="shared" ca="1" si="2"/>
        <v>2</v>
      </c>
      <c r="F60" s="113" t="s">
        <v>249</v>
      </c>
      <c r="G60" s="39" t="str">
        <f t="shared" si="1"/>
        <v>I2</v>
      </c>
      <c r="H60" s="40"/>
    </row>
    <row r="61" spans="1:8">
      <c r="A61" s="30">
        <v>60</v>
      </c>
      <c r="B61" s="30">
        <v>53</v>
      </c>
      <c r="C61" s="96" t="str">
        <f t="shared" ca="1" si="0"/>
        <v>05</v>
      </c>
      <c r="D61" s="13" t="s">
        <v>489</v>
      </c>
      <c r="E61" s="117">
        <f t="shared" ca="1" si="2"/>
        <v>5</v>
      </c>
      <c r="F61" s="15" t="s">
        <v>249</v>
      </c>
      <c r="G61" s="39" t="str">
        <f t="shared" si="1"/>
        <v>I2</v>
      </c>
      <c r="H61" s="40"/>
    </row>
    <row r="62" spans="1:8">
      <c r="A62" s="28">
        <v>61</v>
      </c>
      <c r="B62" s="28">
        <v>54</v>
      </c>
      <c r="C62" s="96" t="str">
        <f t="shared" ca="1" si="0"/>
        <v>14</v>
      </c>
      <c r="D62" s="9" t="s">
        <v>502</v>
      </c>
      <c r="E62" s="116">
        <f t="shared" ca="1" si="2"/>
        <v>20</v>
      </c>
      <c r="F62" s="11" t="s">
        <v>249</v>
      </c>
      <c r="G62" s="39" t="str">
        <f t="shared" si="1"/>
        <v>I2</v>
      </c>
      <c r="H62" s="40"/>
    </row>
    <row r="63" spans="1:8">
      <c r="A63" s="30">
        <v>62</v>
      </c>
      <c r="B63" s="30">
        <v>55</v>
      </c>
      <c r="C63" s="96" t="str">
        <f t="shared" ca="1" si="0"/>
        <v>01</v>
      </c>
      <c r="D63" s="13" t="s">
        <v>496</v>
      </c>
      <c r="E63" s="117">
        <f t="shared" ca="1" si="2"/>
        <v>1</v>
      </c>
      <c r="F63" s="15"/>
      <c r="G63" s="39" t="str">
        <f t="shared" si="1"/>
        <v>I2</v>
      </c>
      <c r="H63" s="40"/>
    </row>
    <row r="64" spans="1:8">
      <c r="A64" s="28">
        <v>63</v>
      </c>
      <c r="B64" s="28">
        <v>56</v>
      </c>
      <c r="C64" s="96" t="str">
        <f t="shared" ca="1" si="0"/>
        <v>0A</v>
      </c>
      <c r="D64" s="9" t="s">
        <v>497</v>
      </c>
      <c r="E64" s="116">
        <f t="shared" ca="1" si="2"/>
        <v>10</v>
      </c>
      <c r="F64" s="11"/>
      <c r="G64" s="39" t="str">
        <f t="shared" si="1"/>
        <v>I2</v>
      </c>
      <c r="H64" s="40"/>
    </row>
    <row r="65" spans="1:8">
      <c r="A65" s="30">
        <v>64</v>
      </c>
      <c r="B65" s="30">
        <v>57</v>
      </c>
      <c r="C65" s="96" t="str">
        <f t="shared" ca="1" si="0"/>
        <v>0F</v>
      </c>
      <c r="D65" s="13" t="s">
        <v>486</v>
      </c>
      <c r="E65" s="117">
        <f t="shared" ca="1" si="2"/>
        <v>15</v>
      </c>
      <c r="F65" s="15"/>
      <c r="G65" s="39" t="str">
        <f t="shared" si="1"/>
        <v>I2</v>
      </c>
      <c r="H65" s="40"/>
    </row>
    <row r="66" spans="1:8">
      <c r="A66" s="28">
        <v>65</v>
      </c>
      <c r="B66" s="28">
        <v>58</v>
      </c>
      <c r="C66" s="96" t="str">
        <f t="shared" ref="C66:C129" ca="1" si="5">UPPER(MID(INDIRECT(G66), ROW(H66)+ROW(H66)-3, 2))</f>
        <v>0F</v>
      </c>
      <c r="D66" s="9" t="s">
        <v>487</v>
      </c>
      <c r="E66" s="117">
        <f t="shared" ca="1" si="2"/>
        <v>15</v>
      </c>
      <c r="F66" s="11"/>
      <c r="G66" s="39" t="str">
        <f t="shared" ref="G66:G129" si="6">$H$1</f>
        <v>I2</v>
      </c>
      <c r="H66" s="40"/>
    </row>
    <row r="67" spans="1:8">
      <c r="A67" s="31">
        <v>66</v>
      </c>
      <c r="B67" s="31">
        <v>59</v>
      </c>
      <c r="C67" s="96" t="str">
        <f t="shared" ca="1" si="5"/>
        <v>FF</v>
      </c>
      <c r="D67" s="22" t="s">
        <v>246</v>
      </c>
      <c r="E67" s="31">
        <f ca="1">HEX2DEC(C67)</f>
        <v>255</v>
      </c>
      <c r="F67" s="23" t="s">
        <v>246</v>
      </c>
      <c r="G67" s="39" t="str">
        <f t="shared" si="6"/>
        <v>I2</v>
      </c>
      <c r="H67" s="40"/>
    </row>
    <row r="68" spans="1:8">
      <c r="A68" s="28">
        <v>67</v>
      </c>
      <c r="B68" s="28">
        <v>60</v>
      </c>
      <c r="C68" s="96" t="str">
        <f t="shared" ca="1" si="5"/>
        <v>1B</v>
      </c>
      <c r="D68" s="9" t="s">
        <v>501</v>
      </c>
      <c r="E68" s="117">
        <f t="shared" ca="1" si="2"/>
        <v>27</v>
      </c>
      <c r="F68" s="11" t="s">
        <v>249</v>
      </c>
      <c r="G68" s="39" t="str">
        <f t="shared" si="6"/>
        <v>I2</v>
      </c>
      <c r="H68" s="40"/>
    </row>
    <row r="69" spans="1:8">
      <c r="A69" s="30">
        <v>68</v>
      </c>
      <c r="B69" s="30">
        <v>61</v>
      </c>
      <c r="C69" s="96" t="str">
        <f t="shared" ca="1" si="5"/>
        <v>63</v>
      </c>
      <c r="D69" s="13" t="s">
        <v>505</v>
      </c>
      <c r="E69" s="117">
        <f ca="1">HEX2DEC(C69)</f>
        <v>99</v>
      </c>
      <c r="F69" s="15" t="s">
        <v>507</v>
      </c>
      <c r="G69" s="39" t="str">
        <f t="shared" si="6"/>
        <v>I2</v>
      </c>
      <c r="H69" s="40"/>
    </row>
    <row r="70" spans="1:8">
      <c r="A70" s="31">
        <v>69</v>
      </c>
      <c r="B70" s="28">
        <v>62</v>
      </c>
      <c r="C70" s="96" t="str">
        <f t="shared" ca="1" si="5"/>
        <v>63</v>
      </c>
      <c r="D70" s="9" t="s">
        <v>506</v>
      </c>
      <c r="E70" s="117">
        <f t="shared" ca="1" si="2"/>
        <v>99</v>
      </c>
      <c r="F70" s="11" t="s">
        <v>507</v>
      </c>
      <c r="G70" s="39" t="str">
        <f t="shared" si="6"/>
        <v>I2</v>
      </c>
      <c r="H70" s="40"/>
    </row>
    <row r="71" spans="1:8">
      <c r="A71" s="31">
        <v>70</v>
      </c>
      <c r="B71" s="31">
        <v>63</v>
      </c>
      <c r="C71" s="96" t="str">
        <f t="shared" ca="1" si="5"/>
        <v>EF</v>
      </c>
      <c r="D71" s="22" t="s">
        <v>246</v>
      </c>
      <c r="E71" s="31">
        <f t="shared" ca="1" si="2"/>
        <v>239</v>
      </c>
      <c r="F71" s="24" t="s">
        <v>246</v>
      </c>
      <c r="G71" s="39" t="str">
        <f t="shared" si="6"/>
        <v>I2</v>
      </c>
      <c r="H71" s="40"/>
    </row>
    <row r="72" spans="1:8">
      <c r="A72" s="28">
        <v>71</v>
      </c>
      <c r="B72" s="28">
        <v>64</v>
      </c>
      <c r="C72" s="95" t="str">
        <f t="shared" ca="1" si="5"/>
        <v/>
      </c>
      <c r="D72" s="9" t="s">
        <v>134</v>
      </c>
      <c r="E72" s="116">
        <f t="shared" ref="E72:E135" ca="1" si="7">HEX2DEC(C72)</f>
        <v>0</v>
      </c>
      <c r="F72" s="11"/>
      <c r="G72" s="39" t="str">
        <f t="shared" si="6"/>
        <v>I2</v>
      </c>
      <c r="H72" s="40"/>
    </row>
    <row r="73" spans="1:8">
      <c r="A73" s="30">
        <v>72</v>
      </c>
      <c r="B73" s="30">
        <v>65</v>
      </c>
      <c r="C73" s="95" t="str">
        <f t="shared" ca="1" si="5"/>
        <v/>
      </c>
      <c r="D73" s="13" t="s">
        <v>135</v>
      </c>
      <c r="E73" s="117">
        <f ca="1">HEX2DEC(C73)*0.01</f>
        <v>0</v>
      </c>
      <c r="F73" s="15" t="s">
        <v>251</v>
      </c>
      <c r="G73" s="39" t="str">
        <f t="shared" si="6"/>
        <v>I2</v>
      </c>
      <c r="H73" s="40"/>
    </row>
    <row r="74" spans="1:8">
      <c r="A74" s="28">
        <v>73</v>
      </c>
      <c r="B74" s="28">
        <v>66</v>
      </c>
      <c r="C74" s="95" t="str">
        <f t="shared" ca="1" si="5"/>
        <v/>
      </c>
      <c r="D74" s="9" t="s">
        <v>136</v>
      </c>
      <c r="E74" s="116">
        <f ca="1">HEX2DEC(C74)*0.01</f>
        <v>0</v>
      </c>
      <c r="F74" s="11" t="s">
        <v>251</v>
      </c>
      <c r="G74" s="39" t="str">
        <f t="shared" si="6"/>
        <v>I2</v>
      </c>
      <c r="H74" s="40"/>
    </row>
    <row r="75" spans="1:8">
      <c r="A75" s="30">
        <v>74</v>
      </c>
      <c r="B75" s="30">
        <v>67</v>
      </c>
      <c r="C75" s="95" t="str">
        <f t="shared" ca="1" si="5"/>
        <v/>
      </c>
      <c r="D75" s="13" t="s">
        <v>137</v>
      </c>
      <c r="E75" s="117">
        <f ca="1">HEX2DEC(C75)*0.01</f>
        <v>0</v>
      </c>
      <c r="F75" s="15" t="s">
        <v>251</v>
      </c>
      <c r="G75" s="39" t="str">
        <f t="shared" si="6"/>
        <v>I2</v>
      </c>
    </row>
    <row r="76" spans="1:8">
      <c r="A76" s="28">
        <v>75</v>
      </c>
      <c r="B76" s="28">
        <v>68</v>
      </c>
      <c r="C76" s="95" t="str">
        <f t="shared" ca="1" si="5"/>
        <v/>
      </c>
      <c r="D76" s="9" t="s">
        <v>138</v>
      </c>
      <c r="E76" s="116">
        <f t="shared" ca="1" si="7"/>
        <v>0</v>
      </c>
      <c r="F76" s="11" t="s">
        <v>249</v>
      </c>
      <c r="G76" s="39" t="str">
        <f t="shared" si="6"/>
        <v>I2</v>
      </c>
    </row>
    <row r="77" spans="1:8">
      <c r="A77" s="30">
        <v>76</v>
      </c>
      <c r="B77" s="30">
        <v>69</v>
      </c>
      <c r="C77" s="95" t="str">
        <f t="shared" ca="1" si="5"/>
        <v/>
      </c>
      <c r="D77" s="13" t="s">
        <v>139</v>
      </c>
      <c r="E77" s="117">
        <f t="shared" ca="1" si="7"/>
        <v>0</v>
      </c>
      <c r="F77" s="15" t="s">
        <v>249</v>
      </c>
      <c r="G77" s="39" t="str">
        <f t="shared" si="6"/>
        <v>I2</v>
      </c>
    </row>
    <row r="78" spans="1:8">
      <c r="A78" s="28">
        <v>77</v>
      </c>
      <c r="B78" s="28">
        <v>70</v>
      </c>
      <c r="C78" s="95" t="str">
        <f t="shared" ca="1" si="5"/>
        <v/>
      </c>
      <c r="D78" s="9" t="s">
        <v>140</v>
      </c>
      <c r="E78" s="116">
        <f t="shared" ca="1" si="7"/>
        <v>0</v>
      </c>
      <c r="F78" s="11" t="s">
        <v>249</v>
      </c>
      <c r="G78" s="39" t="str">
        <f t="shared" si="6"/>
        <v>I2</v>
      </c>
    </row>
    <row r="79" spans="1:8">
      <c r="A79" s="30">
        <v>78</v>
      </c>
      <c r="B79" s="30">
        <v>71</v>
      </c>
      <c r="C79" s="95" t="str">
        <f t="shared" ca="1" si="5"/>
        <v/>
      </c>
      <c r="D79" s="13" t="s">
        <v>141</v>
      </c>
      <c r="E79" s="117">
        <f t="shared" ca="1" si="7"/>
        <v>0</v>
      </c>
      <c r="F79" s="15" t="s">
        <v>142</v>
      </c>
      <c r="G79" s="39" t="str">
        <f t="shared" si="6"/>
        <v>I2</v>
      </c>
    </row>
    <row r="80" spans="1:8">
      <c r="A80" s="28">
        <v>79</v>
      </c>
      <c r="B80" s="28">
        <v>72</v>
      </c>
      <c r="C80" s="95" t="str">
        <f t="shared" ca="1" si="5"/>
        <v/>
      </c>
      <c r="D80" s="9" t="s">
        <v>143</v>
      </c>
      <c r="E80" s="116">
        <f t="shared" ca="1" si="7"/>
        <v>0</v>
      </c>
      <c r="F80" s="11" t="s">
        <v>249</v>
      </c>
      <c r="G80" s="39" t="str">
        <f t="shared" si="6"/>
        <v>I2</v>
      </c>
    </row>
    <row r="81" spans="1:7">
      <c r="A81" s="30">
        <v>80</v>
      </c>
      <c r="B81" s="30">
        <v>73</v>
      </c>
      <c r="C81" s="95" t="str">
        <f t="shared" ca="1" si="5"/>
        <v/>
      </c>
      <c r="D81" s="13" t="s">
        <v>144</v>
      </c>
      <c r="E81" s="117">
        <f t="shared" ca="1" si="7"/>
        <v>0</v>
      </c>
      <c r="F81" s="15" t="s">
        <v>152</v>
      </c>
      <c r="G81" s="39" t="str">
        <f t="shared" si="6"/>
        <v>I2</v>
      </c>
    </row>
    <row r="82" spans="1:7">
      <c r="A82" s="28">
        <v>81</v>
      </c>
      <c r="B82" s="28">
        <v>74</v>
      </c>
      <c r="C82" s="95" t="str">
        <f t="shared" ca="1" si="5"/>
        <v/>
      </c>
      <c r="D82" s="9" t="s">
        <v>145</v>
      </c>
      <c r="E82" s="116">
        <f t="shared" ca="1" si="7"/>
        <v>0</v>
      </c>
      <c r="F82" s="11" t="s">
        <v>214</v>
      </c>
      <c r="G82" s="39" t="str">
        <f t="shared" si="6"/>
        <v>I2</v>
      </c>
    </row>
    <row r="83" spans="1:7">
      <c r="A83" s="30">
        <v>82</v>
      </c>
      <c r="B83" s="30">
        <v>75</v>
      </c>
      <c r="C83" s="95" t="str">
        <f t="shared" ca="1" si="5"/>
        <v/>
      </c>
      <c r="D83" s="13" t="s">
        <v>146</v>
      </c>
      <c r="E83" s="117">
        <f t="shared" ca="1" si="7"/>
        <v>0</v>
      </c>
      <c r="F83" s="15" t="s">
        <v>214</v>
      </c>
      <c r="G83" s="39" t="str">
        <f t="shared" si="6"/>
        <v>I2</v>
      </c>
    </row>
    <row r="84" spans="1:7">
      <c r="A84" s="28">
        <v>83</v>
      </c>
      <c r="B84" s="28">
        <v>76</v>
      </c>
      <c r="C84" s="95" t="str">
        <f t="shared" ca="1" si="5"/>
        <v/>
      </c>
      <c r="D84" s="9" t="s">
        <v>147</v>
      </c>
      <c r="E84" s="116">
        <f ca="1">HEX2DEC(C84)*100</f>
        <v>0</v>
      </c>
      <c r="F84" s="11" t="s">
        <v>212</v>
      </c>
      <c r="G84" s="39" t="str">
        <f t="shared" si="6"/>
        <v>I2</v>
      </c>
    </row>
    <row r="85" spans="1:7">
      <c r="A85" s="30">
        <v>84</v>
      </c>
      <c r="B85" s="30">
        <v>77</v>
      </c>
      <c r="C85" s="95" t="str">
        <f t="shared" ca="1" si="5"/>
        <v/>
      </c>
      <c r="D85" s="13" t="s">
        <v>148</v>
      </c>
      <c r="E85" s="117">
        <f ca="1">HEX2DEC(C85)*100</f>
        <v>0</v>
      </c>
      <c r="F85" s="15" t="s">
        <v>212</v>
      </c>
      <c r="G85" s="39" t="str">
        <f t="shared" si="6"/>
        <v>I2</v>
      </c>
    </row>
    <row r="86" spans="1:7">
      <c r="A86" s="28">
        <v>85</v>
      </c>
      <c r="B86" s="28">
        <v>78</v>
      </c>
      <c r="C86" s="95" t="str">
        <f t="shared" ca="1" si="5"/>
        <v/>
      </c>
      <c r="D86" s="9" t="s">
        <v>149</v>
      </c>
      <c r="E86" s="116">
        <f t="shared" ca="1" si="7"/>
        <v>0</v>
      </c>
      <c r="F86" s="11" t="s">
        <v>249</v>
      </c>
      <c r="G86" s="39" t="str">
        <f t="shared" si="6"/>
        <v>I2</v>
      </c>
    </row>
    <row r="87" spans="1:7">
      <c r="A87" s="30">
        <v>86</v>
      </c>
      <c r="B87" s="30">
        <v>79</v>
      </c>
      <c r="C87" s="95" t="str">
        <f t="shared" ca="1" si="5"/>
        <v/>
      </c>
      <c r="D87" s="13" t="s">
        <v>150</v>
      </c>
      <c r="E87" s="117">
        <f t="shared" ca="1" si="7"/>
        <v>0</v>
      </c>
      <c r="F87" s="15" t="s">
        <v>142</v>
      </c>
      <c r="G87" s="39" t="str">
        <f t="shared" si="6"/>
        <v>I2</v>
      </c>
    </row>
    <row r="88" spans="1:7">
      <c r="A88" s="28">
        <v>87</v>
      </c>
      <c r="B88" s="28">
        <v>80</v>
      </c>
      <c r="C88" s="90" t="str">
        <f t="shared" ca="1" si="5"/>
        <v/>
      </c>
      <c r="D88" s="9" t="s">
        <v>151</v>
      </c>
      <c r="E88" s="116">
        <f t="shared" ca="1" si="7"/>
        <v>0</v>
      </c>
      <c r="F88" s="11" t="s">
        <v>142</v>
      </c>
      <c r="G88" s="39" t="str">
        <f t="shared" si="6"/>
        <v>I2</v>
      </c>
    </row>
    <row r="89" spans="1:7">
      <c r="A89" s="30">
        <v>88</v>
      </c>
      <c r="B89" s="30">
        <v>81</v>
      </c>
      <c r="C89" s="90" t="str">
        <f t="shared" ca="1" si="5"/>
        <v/>
      </c>
      <c r="D89" s="13" t="s">
        <v>153</v>
      </c>
      <c r="E89" s="117">
        <f t="shared" ca="1" si="7"/>
        <v>0</v>
      </c>
      <c r="F89" s="15" t="s">
        <v>142</v>
      </c>
      <c r="G89" s="39" t="str">
        <f t="shared" si="6"/>
        <v>I2</v>
      </c>
    </row>
    <row r="90" spans="1:7">
      <c r="A90" s="28">
        <v>89</v>
      </c>
      <c r="B90" s="28">
        <v>82</v>
      </c>
      <c r="C90" s="90" t="str">
        <f t="shared" ca="1" si="5"/>
        <v/>
      </c>
      <c r="D90" s="9" t="s">
        <v>154</v>
      </c>
      <c r="E90" s="116">
        <f t="shared" ca="1" si="7"/>
        <v>0</v>
      </c>
      <c r="F90" s="11" t="s">
        <v>214</v>
      </c>
      <c r="G90" s="39" t="str">
        <f t="shared" si="6"/>
        <v>I2</v>
      </c>
    </row>
    <row r="91" spans="1:7">
      <c r="A91" s="30">
        <v>90</v>
      </c>
      <c r="B91" s="30">
        <v>83</v>
      </c>
      <c r="C91" s="90" t="str">
        <f t="shared" ca="1" si="5"/>
        <v/>
      </c>
      <c r="D91" s="13" t="s">
        <v>155</v>
      </c>
      <c r="E91" s="117">
        <f t="shared" ca="1" si="7"/>
        <v>0</v>
      </c>
      <c r="F91" s="15" t="s">
        <v>214</v>
      </c>
      <c r="G91" s="39" t="str">
        <f t="shared" si="6"/>
        <v>I2</v>
      </c>
    </row>
    <row r="92" spans="1:7">
      <c r="A92" s="28">
        <v>91</v>
      </c>
      <c r="B92" s="28">
        <v>84</v>
      </c>
      <c r="C92" s="90" t="str">
        <f t="shared" ca="1" si="5"/>
        <v/>
      </c>
      <c r="D92" s="9" t="s">
        <v>156</v>
      </c>
      <c r="E92" s="116">
        <f t="shared" ca="1" si="7"/>
        <v>0</v>
      </c>
      <c r="F92" s="11" t="s">
        <v>249</v>
      </c>
      <c r="G92" s="39" t="str">
        <f t="shared" si="6"/>
        <v>I2</v>
      </c>
    </row>
    <row r="93" spans="1:7">
      <c r="A93" s="30">
        <v>92</v>
      </c>
      <c r="B93" s="30">
        <v>85</v>
      </c>
      <c r="C93" s="90" t="str">
        <f t="shared" ca="1" si="5"/>
        <v/>
      </c>
      <c r="D93" s="13" t="s">
        <v>157</v>
      </c>
      <c r="E93" s="117">
        <f ca="1">MOD(HEX2DEC(C93)+2^7,2^8)-2^7</f>
        <v>0</v>
      </c>
      <c r="F93" s="15" t="s">
        <v>250</v>
      </c>
      <c r="G93" s="39" t="str">
        <f t="shared" si="6"/>
        <v>I2</v>
      </c>
    </row>
    <row r="94" spans="1:7">
      <c r="A94" s="28">
        <v>93</v>
      </c>
      <c r="B94" s="28">
        <v>86</v>
      </c>
      <c r="C94" s="90" t="str">
        <f t="shared" ca="1" si="5"/>
        <v/>
      </c>
      <c r="D94" s="9" t="s">
        <v>158</v>
      </c>
      <c r="E94" s="116">
        <f t="shared" ca="1" si="7"/>
        <v>0</v>
      </c>
      <c r="F94" s="11"/>
      <c r="G94" s="39" t="str">
        <f t="shared" si="6"/>
        <v>I2</v>
      </c>
    </row>
    <row r="95" spans="1:7">
      <c r="A95" s="30">
        <v>94</v>
      </c>
      <c r="B95" s="30">
        <v>87</v>
      </c>
      <c r="C95" s="90" t="str">
        <f t="shared" ca="1" si="5"/>
        <v/>
      </c>
      <c r="D95" s="13" t="s">
        <v>159</v>
      </c>
      <c r="E95" s="117">
        <f t="shared" ca="1" si="7"/>
        <v>0</v>
      </c>
      <c r="F95" s="15" t="s">
        <v>249</v>
      </c>
      <c r="G95" s="39" t="str">
        <f t="shared" si="6"/>
        <v>I2</v>
      </c>
    </row>
    <row r="96" spans="1:7">
      <c r="A96" s="28">
        <v>95</v>
      </c>
      <c r="B96" s="28">
        <v>88</v>
      </c>
      <c r="C96" s="90" t="str">
        <f t="shared" ca="1" si="5"/>
        <v/>
      </c>
      <c r="D96" s="9" t="s">
        <v>160</v>
      </c>
      <c r="E96" s="116">
        <f t="shared" ca="1" si="7"/>
        <v>0</v>
      </c>
      <c r="F96" s="11" t="s">
        <v>249</v>
      </c>
      <c r="G96" s="39" t="str">
        <f t="shared" si="6"/>
        <v>I2</v>
      </c>
    </row>
    <row r="97" spans="1:7">
      <c r="A97" s="30">
        <v>96</v>
      </c>
      <c r="B97" s="30">
        <v>89</v>
      </c>
      <c r="C97" s="90" t="str">
        <f t="shared" ca="1" si="5"/>
        <v/>
      </c>
      <c r="D97" s="13" t="s">
        <v>161</v>
      </c>
      <c r="E97" s="117">
        <f t="shared" ca="1" si="7"/>
        <v>0</v>
      </c>
      <c r="F97" s="15" t="s">
        <v>249</v>
      </c>
      <c r="G97" s="39" t="str">
        <f t="shared" si="6"/>
        <v>I2</v>
      </c>
    </row>
    <row r="98" spans="1:7">
      <c r="A98" s="28">
        <v>97</v>
      </c>
      <c r="B98" s="28">
        <v>90</v>
      </c>
      <c r="C98" s="90" t="str">
        <f t="shared" ca="1" si="5"/>
        <v/>
      </c>
      <c r="D98" s="9" t="s">
        <v>162</v>
      </c>
      <c r="E98" s="116">
        <f t="shared" ca="1" si="7"/>
        <v>0</v>
      </c>
      <c r="F98" s="11" t="s">
        <v>142</v>
      </c>
      <c r="G98" s="39" t="str">
        <f t="shared" si="6"/>
        <v>I2</v>
      </c>
    </row>
    <row r="99" spans="1:7">
      <c r="A99" s="30">
        <v>98</v>
      </c>
      <c r="B99" s="30">
        <v>91</v>
      </c>
      <c r="C99" s="90" t="str">
        <f t="shared" ca="1" si="5"/>
        <v/>
      </c>
      <c r="D99" s="13" t="s">
        <v>163</v>
      </c>
      <c r="E99" s="117">
        <f t="shared" ca="1" si="7"/>
        <v>0</v>
      </c>
      <c r="F99" s="15" t="s">
        <v>142</v>
      </c>
      <c r="G99" s="39" t="str">
        <f t="shared" si="6"/>
        <v>I2</v>
      </c>
    </row>
    <row r="100" spans="1:7">
      <c r="A100" s="28">
        <v>99</v>
      </c>
      <c r="B100" s="28">
        <v>92</v>
      </c>
      <c r="C100" s="90" t="str">
        <f t="shared" ca="1" si="5"/>
        <v/>
      </c>
      <c r="D100" s="9" t="s">
        <v>164</v>
      </c>
      <c r="E100" s="116">
        <f t="shared" ca="1" si="7"/>
        <v>0</v>
      </c>
      <c r="F100" s="11" t="s">
        <v>215</v>
      </c>
      <c r="G100" s="39" t="str">
        <f t="shared" si="6"/>
        <v>I2</v>
      </c>
    </row>
    <row r="101" spans="1:7">
      <c r="A101" s="30">
        <v>100</v>
      </c>
      <c r="B101" s="30">
        <v>93</v>
      </c>
      <c r="C101" s="90" t="str">
        <f t="shared" ca="1" si="5"/>
        <v/>
      </c>
      <c r="D101" s="13" t="s">
        <v>165</v>
      </c>
      <c r="E101" s="117">
        <f t="shared" ca="1" si="7"/>
        <v>0</v>
      </c>
      <c r="F101" s="15" t="s">
        <v>152</v>
      </c>
      <c r="G101" s="39" t="str">
        <f t="shared" si="6"/>
        <v>I2</v>
      </c>
    </row>
    <row r="102" spans="1:7">
      <c r="A102" s="28">
        <v>101</v>
      </c>
      <c r="B102" s="28">
        <v>94</v>
      </c>
      <c r="C102" s="90" t="str">
        <f t="shared" ca="1" si="5"/>
        <v/>
      </c>
      <c r="D102" s="9" t="s">
        <v>166</v>
      </c>
      <c r="E102" s="116">
        <f t="shared" ca="1" si="7"/>
        <v>0</v>
      </c>
      <c r="F102" s="11" t="s">
        <v>216</v>
      </c>
      <c r="G102" s="39" t="str">
        <f t="shared" si="6"/>
        <v>I2</v>
      </c>
    </row>
    <row r="103" spans="1:7">
      <c r="A103" s="30">
        <v>102</v>
      </c>
      <c r="B103" s="30">
        <v>95</v>
      </c>
      <c r="C103" s="90" t="str">
        <f t="shared" ca="1" si="5"/>
        <v/>
      </c>
      <c r="D103" s="13" t="s">
        <v>167</v>
      </c>
      <c r="E103" s="117">
        <f ca="1">HEX2DEC(C103)*0.1</f>
        <v>0</v>
      </c>
      <c r="F103" s="15" t="s">
        <v>211</v>
      </c>
      <c r="G103" s="39" t="str">
        <f t="shared" si="6"/>
        <v>I2</v>
      </c>
    </row>
    <row r="104" spans="1:7">
      <c r="A104" s="28">
        <v>103</v>
      </c>
      <c r="B104" s="28">
        <v>96</v>
      </c>
      <c r="C104" s="92" t="str">
        <f t="shared" ca="1" si="5"/>
        <v/>
      </c>
      <c r="D104" s="9" t="s">
        <v>168</v>
      </c>
      <c r="E104" s="116">
        <f t="shared" ca="1" si="7"/>
        <v>0</v>
      </c>
      <c r="F104" s="11" t="s">
        <v>258</v>
      </c>
      <c r="G104" s="39" t="str">
        <f t="shared" si="6"/>
        <v>I2</v>
      </c>
    </row>
    <row r="105" spans="1:7">
      <c r="A105" s="30">
        <v>104</v>
      </c>
      <c r="B105" s="30">
        <v>97</v>
      </c>
      <c r="C105" s="92" t="str">
        <f t="shared" ca="1" si="5"/>
        <v/>
      </c>
      <c r="D105" s="13" t="s">
        <v>169</v>
      </c>
      <c r="E105" s="117">
        <f t="shared" ca="1" si="7"/>
        <v>0</v>
      </c>
      <c r="F105" s="15"/>
      <c r="G105" s="39" t="str">
        <f t="shared" si="6"/>
        <v>I2</v>
      </c>
    </row>
    <row r="106" spans="1:7">
      <c r="A106" s="28">
        <v>105</v>
      </c>
      <c r="B106" s="28">
        <v>98</v>
      </c>
      <c r="C106" s="92" t="str">
        <f t="shared" ca="1" si="5"/>
        <v/>
      </c>
      <c r="D106" s="9" t="s">
        <v>170</v>
      </c>
      <c r="E106" s="116">
        <f ca="1">HEX2DEC(C106)/10</f>
        <v>0</v>
      </c>
      <c r="F106" s="11" t="s">
        <v>253</v>
      </c>
      <c r="G106" s="39" t="str">
        <f t="shared" si="6"/>
        <v>I2</v>
      </c>
    </row>
    <row r="107" spans="1:7">
      <c r="A107" s="30">
        <v>106</v>
      </c>
      <c r="B107" s="30">
        <v>99</v>
      </c>
      <c r="C107" s="92" t="str">
        <f t="shared" ca="1" si="5"/>
        <v/>
      </c>
      <c r="D107" s="13" t="s">
        <v>171</v>
      </c>
      <c r="E107" s="117">
        <f ca="1">HEX2DEC(C107)*0.01</f>
        <v>0</v>
      </c>
      <c r="F107" s="15" t="s">
        <v>251</v>
      </c>
      <c r="G107" s="39" t="str">
        <f t="shared" si="6"/>
        <v>I2</v>
      </c>
    </row>
    <row r="108" spans="1:7">
      <c r="A108" s="28">
        <v>107</v>
      </c>
      <c r="B108" s="28">
        <v>100</v>
      </c>
      <c r="C108" s="92" t="str">
        <f t="shared" ca="1" si="5"/>
        <v/>
      </c>
      <c r="D108" s="9" t="s">
        <v>176</v>
      </c>
      <c r="E108" s="116">
        <f t="shared" ca="1" si="7"/>
        <v>0</v>
      </c>
      <c r="F108" s="11" t="s">
        <v>249</v>
      </c>
      <c r="G108" s="39" t="str">
        <f t="shared" si="6"/>
        <v>I2</v>
      </c>
    </row>
    <row r="109" spans="1:7">
      <c r="A109" s="30">
        <v>108</v>
      </c>
      <c r="B109" s="30">
        <v>101</v>
      </c>
      <c r="C109" s="92" t="str">
        <f t="shared" ca="1" si="5"/>
        <v/>
      </c>
      <c r="D109" s="13" t="s">
        <v>172</v>
      </c>
      <c r="E109" s="117">
        <f t="shared" ca="1" si="7"/>
        <v>0</v>
      </c>
      <c r="F109" s="15"/>
      <c r="G109" s="39" t="str">
        <f t="shared" si="6"/>
        <v>I2</v>
      </c>
    </row>
    <row r="110" spans="1:7">
      <c r="A110" s="28">
        <v>109</v>
      </c>
      <c r="B110" s="28">
        <v>102</v>
      </c>
      <c r="C110" s="92" t="str">
        <f t="shared" ca="1" si="5"/>
        <v/>
      </c>
      <c r="D110" s="9" t="s">
        <v>173</v>
      </c>
      <c r="E110" s="116">
        <f t="shared" ca="1" si="7"/>
        <v>0</v>
      </c>
      <c r="F110" s="11"/>
      <c r="G110" s="39" t="str">
        <f t="shared" si="6"/>
        <v>I2</v>
      </c>
    </row>
    <row r="111" spans="1:7">
      <c r="A111" s="30">
        <v>110</v>
      </c>
      <c r="B111" s="30">
        <v>103</v>
      </c>
      <c r="C111" s="92" t="str">
        <f t="shared" ca="1" si="5"/>
        <v/>
      </c>
      <c r="D111" s="13" t="s">
        <v>174</v>
      </c>
      <c r="E111" s="117">
        <f t="shared" ca="1" si="7"/>
        <v>0</v>
      </c>
      <c r="F111" s="15"/>
      <c r="G111" s="39" t="str">
        <f t="shared" si="6"/>
        <v>I2</v>
      </c>
    </row>
    <row r="112" spans="1:7">
      <c r="A112" s="28">
        <v>111</v>
      </c>
      <c r="B112" s="28">
        <v>104</v>
      </c>
      <c r="C112" s="92" t="str">
        <f t="shared" ca="1" si="5"/>
        <v/>
      </c>
      <c r="D112" s="9" t="s">
        <v>175</v>
      </c>
      <c r="E112" s="116">
        <f t="shared" ca="1" si="7"/>
        <v>0</v>
      </c>
      <c r="F112" s="11" t="s">
        <v>249</v>
      </c>
      <c r="G112" s="39" t="str">
        <f t="shared" si="6"/>
        <v>I2</v>
      </c>
    </row>
    <row r="113" spans="1:7">
      <c r="A113" s="30">
        <v>112</v>
      </c>
      <c r="B113" s="30">
        <v>105</v>
      </c>
      <c r="C113" s="92" t="str">
        <f t="shared" ca="1" si="5"/>
        <v/>
      </c>
      <c r="D113" s="13" t="s">
        <v>177</v>
      </c>
      <c r="E113" s="117">
        <f ca="1">MOD(HEX2DEC(C113)+2^7,2^8)-2^7</f>
        <v>0</v>
      </c>
      <c r="F113" s="15" t="s">
        <v>250</v>
      </c>
      <c r="G113" s="39" t="str">
        <f t="shared" si="6"/>
        <v>I2</v>
      </c>
    </row>
    <row r="114" spans="1:7">
      <c r="A114" s="28">
        <v>113</v>
      </c>
      <c r="B114" s="28">
        <v>106</v>
      </c>
      <c r="C114" s="92" t="str">
        <f t="shared" ca="1" si="5"/>
        <v/>
      </c>
      <c r="D114" s="9" t="s">
        <v>178</v>
      </c>
      <c r="E114" s="116">
        <f t="shared" ca="1" si="7"/>
        <v>0</v>
      </c>
      <c r="F114" s="11" t="s">
        <v>152</v>
      </c>
      <c r="G114" s="39" t="str">
        <f t="shared" si="6"/>
        <v>I2</v>
      </c>
    </row>
    <row r="115" spans="1:7">
      <c r="A115" s="30">
        <v>114</v>
      </c>
      <c r="B115" s="30">
        <v>107</v>
      </c>
      <c r="C115" s="92" t="str">
        <f t="shared" ca="1" si="5"/>
        <v/>
      </c>
      <c r="D115" s="13" t="s">
        <v>179</v>
      </c>
      <c r="E115" s="117">
        <f t="shared" ca="1" si="7"/>
        <v>0</v>
      </c>
      <c r="F115" s="15" t="s">
        <v>152</v>
      </c>
      <c r="G115" s="39" t="str">
        <f t="shared" si="6"/>
        <v>I2</v>
      </c>
    </row>
    <row r="116" spans="1:7">
      <c r="A116" s="28">
        <v>115</v>
      </c>
      <c r="B116" s="28">
        <v>108</v>
      </c>
      <c r="C116" s="92" t="str">
        <f t="shared" ca="1" si="5"/>
        <v/>
      </c>
      <c r="D116" s="9" t="s">
        <v>180</v>
      </c>
      <c r="E116" s="116">
        <f t="shared" ca="1" si="7"/>
        <v>0</v>
      </c>
      <c r="F116" s="11" t="s">
        <v>152</v>
      </c>
      <c r="G116" s="39" t="str">
        <f t="shared" si="6"/>
        <v>I2</v>
      </c>
    </row>
    <row r="117" spans="1:7">
      <c r="A117" s="30">
        <v>116</v>
      </c>
      <c r="B117" s="30">
        <v>109</v>
      </c>
      <c r="C117" s="92" t="str">
        <f t="shared" ca="1" si="5"/>
        <v/>
      </c>
      <c r="D117" s="13" t="s">
        <v>181</v>
      </c>
      <c r="E117" s="117">
        <f t="shared" ca="1" si="7"/>
        <v>0</v>
      </c>
      <c r="F117" s="15" t="s">
        <v>249</v>
      </c>
      <c r="G117" s="39" t="str">
        <f t="shared" si="6"/>
        <v>I2</v>
      </c>
    </row>
    <row r="118" spans="1:7">
      <c r="A118" s="28">
        <v>117</v>
      </c>
      <c r="B118" s="28">
        <v>110</v>
      </c>
      <c r="C118" s="92" t="str">
        <f t="shared" ca="1" si="5"/>
        <v/>
      </c>
      <c r="D118" s="9" t="s">
        <v>182</v>
      </c>
      <c r="E118" s="116">
        <f t="shared" ca="1" si="7"/>
        <v>0</v>
      </c>
      <c r="F118" s="11" t="s">
        <v>216</v>
      </c>
      <c r="G118" s="39" t="str">
        <f t="shared" si="6"/>
        <v>I2</v>
      </c>
    </row>
    <row r="119" spans="1:7">
      <c r="A119" s="30">
        <v>118</v>
      </c>
      <c r="B119" s="30">
        <v>111</v>
      </c>
      <c r="C119" s="92" t="str">
        <f t="shared" ca="1" si="5"/>
        <v/>
      </c>
      <c r="D119" s="13" t="s">
        <v>183</v>
      </c>
      <c r="E119" s="117">
        <f t="shared" ca="1" si="7"/>
        <v>0</v>
      </c>
      <c r="F119" s="15"/>
      <c r="G119" s="39" t="str">
        <f t="shared" si="6"/>
        <v>I2</v>
      </c>
    </row>
    <row r="120" spans="1:7">
      <c r="A120" s="28">
        <v>119</v>
      </c>
      <c r="B120" s="28">
        <v>112</v>
      </c>
      <c r="C120" s="93" t="str">
        <f t="shared" ca="1" si="5"/>
        <v/>
      </c>
      <c r="D120" s="9" t="s">
        <v>184</v>
      </c>
      <c r="E120" s="116">
        <f t="shared" ca="1" si="7"/>
        <v>0</v>
      </c>
      <c r="F120" s="11"/>
      <c r="G120" s="39" t="str">
        <f t="shared" si="6"/>
        <v>I2</v>
      </c>
    </row>
    <row r="121" spans="1:7">
      <c r="A121" s="30">
        <v>120</v>
      </c>
      <c r="B121" s="30">
        <v>113</v>
      </c>
      <c r="C121" s="93" t="str">
        <f t="shared" ca="1" si="5"/>
        <v/>
      </c>
      <c r="D121" s="13" t="s">
        <v>185</v>
      </c>
      <c r="E121" s="117">
        <f t="shared" ca="1" si="7"/>
        <v>0</v>
      </c>
      <c r="F121" s="15"/>
      <c r="G121" s="39" t="str">
        <f t="shared" si="6"/>
        <v>I2</v>
      </c>
    </row>
    <row r="122" spans="1:7">
      <c r="A122" s="28">
        <v>121</v>
      </c>
      <c r="B122" s="28">
        <v>114</v>
      </c>
      <c r="C122" s="93" t="str">
        <f t="shared" ca="1" si="5"/>
        <v/>
      </c>
      <c r="D122" s="9" t="s">
        <v>186</v>
      </c>
      <c r="E122" s="116">
        <f t="shared" ca="1" si="7"/>
        <v>0</v>
      </c>
      <c r="F122" s="11"/>
      <c r="G122" s="39" t="str">
        <f t="shared" si="6"/>
        <v>I2</v>
      </c>
    </row>
    <row r="123" spans="1:7">
      <c r="A123" s="30">
        <v>122</v>
      </c>
      <c r="B123" s="30">
        <v>115</v>
      </c>
      <c r="C123" s="93" t="str">
        <f t="shared" ca="1" si="5"/>
        <v/>
      </c>
      <c r="D123" s="13" t="s">
        <v>187</v>
      </c>
      <c r="E123" s="117">
        <f t="shared" ca="1" si="7"/>
        <v>0</v>
      </c>
      <c r="F123" s="15"/>
      <c r="G123" s="39" t="str">
        <f t="shared" si="6"/>
        <v>I2</v>
      </c>
    </row>
    <row r="124" spans="1:7">
      <c r="A124" s="28">
        <v>123</v>
      </c>
      <c r="B124" s="28">
        <v>116</v>
      </c>
      <c r="C124" s="93" t="str">
        <f t="shared" ca="1" si="5"/>
        <v/>
      </c>
      <c r="D124" s="9" t="s">
        <v>188</v>
      </c>
      <c r="E124" s="116">
        <f t="shared" ca="1" si="7"/>
        <v>0</v>
      </c>
      <c r="F124" s="11"/>
      <c r="G124" s="39" t="str">
        <f t="shared" si="6"/>
        <v>I2</v>
      </c>
    </row>
    <row r="125" spans="1:7">
      <c r="A125" s="30">
        <v>124</v>
      </c>
      <c r="B125" s="30">
        <v>117</v>
      </c>
      <c r="C125" s="93" t="str">
        <f t="shared" ca="1" si="5"/>
        <v/>
      </c>
      <c r="D125" s="13" t="s">
        <v>189</v>
      </c>
      <c r="E125" s="117">
        <f t="shared" ca="1" si="7"/>
        <v>0</v>
      </c>
      <c r="F125" s="15"/>
      <c r="G125" s="39" t="str">
        <f t="shared" si="6"/>
        <v>I2</v>
      </c>
    </row>
    <row r="126" spans="1:7">
      <c r="A126" s="28">
        <v>125</v>
      </c>
      <c r="B126" s="28">
        <v>118</v>
      </c>
      <c r="C126" s="93" t="str">
        <f t="shared" ca="1" si="5"/>
        <v/>
      </c>
      <c r="D126" s="9" t="s">
        <v>190</v>
      </c>
      <c r="E126" s="116">
        <f t="shared" ca="1" si="7"/>
        <v>0</v>
      </c>
      <c r="F126" s="11"/>
      <c r="G126" s="39" t="str">
        <f t="shared" si="6"/>
        <v>I2</v>
      </c>
    </row>
    <row r="127" spans="1:7">
      <c r="A127" s="30">
        <v>126</v>
      </c>
      <c r="B127" s="30">
        <v>119</v>
      </c>
      <c r="C127" s="93" t="str">
        <f t="shared" ca="1" si="5"/>
        <v/>
      </c>
      <c r="D127" s="13" t="s">
        <v>192</v>
      </c>
      <c r="E127" s="117">
        <f t="shared" ca="1" si="7"/>
        <v>0</v>
      </c>
      <c r="F127" s="15"/>
      <c r="G127" s="39" t="str">
        <f t="shared" si="6"/>
        <v>I2</v>
      </c>
    </row>
    <row r="128" spans="1:7">
      <c r="A128" s="28">
        <v>127</v>
      </c>
      <c r="B128" s="28">
        <v>120</v>
      </c>
      <c r="C128" s="93" t="str">
        <f t="shared" ca="1" si="5"/>
        <v/>
      </c>
      <c r="D128" s="9" t="s">
        <v>191</v>
      </c>
      <c r="E128" s="116">
        <f t="shared" ca="1" si="7"/>
        <v>0</v>
      </c>
      <c r="F128" s="11"/>
      <c r="G128" s="39" t="str">
        <f t="shared" si="6"/>
        <v>I2</v>
      </c>
    </row>
    <row r="129" spans="1:7">
      <c r="A129" s="30">
        <v>128</v>
      </c>
      <c r="B129" s="30">
        <v>121</v>
      </c>
      <c r="C129" s="93" t="str">
        <f t="shared" ca="1" si="5"/>
        <v/>
      </c>
      <c r="D129" s="13" t="s">
        <v>193</v>
      </c>
      <c r="E129" s="117">
        <f t="shared" ca="1" si="7"/>
        <v>0</v>
      </c>
      <c r="F129" s="15"/>
      <c r="G129" s="39" t="str">
        <f t="shared" si="6"/>
        <v>I2</v>
      </c>
    </row>
    <row r="130" spans="1:7">
      <c r="A130" s="28">
        <v>129</v>
      </c>
      <c r="B130" s="28">
        <v>122</v>
      </c>
      <c r="C130" s="93" t="str">
        <f t="shared" ref="C130:C135" ca="1" si="8">UPPER(MID(INDIRECT(G130), ROW(H130)+ROW(H130)-3, 2))</f>
        <v/>
      </c>
      <c r="D130" s="9" t="s">
        <v>194</v>
      </c>
      <c r="E130" s="116">
        <f t="shared" ca="1" si="7"/>
        <v>0</v>
      </c>
      <c r="F130" s="11"/>
      <c r="G130" s="39" t="str">
        <f t="shared" ref="G130:G135" si="9">$H$1</f>
        <v>I2</v>
      </c>
    </row>
    <row r="131" spans="1:7">
      <c r="A131" s="30">
        <v>130</v>
      </c>
      <c r="B131" s="30">
        <v>123</v>
      </c>
      <c r="C131" s="93" t="str">
        <f t="shared" ca="1" si="8"/>
        <v/>
      </c>
      <c r="D131" s="13" t="s">
        <v>195</v>
      </c>
      <c r="E131" s="117">
        <f t="shared" ca="1" si="7"/>
        <v>0</v>
      </c>
      <c r="F131" s="271" t="s">
        <v>261</v>
      </c>
      <c r="G131" s="39" t="str">
        <f t="shared" si="9"/>
        <v>I2</v>
      </c>
    </row>
    <row r="132" spans="1:7">
      <c r="A132" s="28">
        <v>131</v>
      </c>
      <c r="B132" s="28">
        <v>124</v>
      </c>
      <c r="C132" s="93" t="str">
        <f t="shared" ca="1" si="8"/>
        <v/>
      </c>
      <c r="D132" s="9" t="s">
        <v>196</v>
      </c>
      <c r="E132" s="116">
        <f t="shared" ca="1" si="7"/>
        <v>0</v>
      </c>
      <c r="F132" s="271"/>
      <c r="G132" s="39" t="str">
        <f t="shared" si="9"/>
        <v>I2</v>
      </c>
    </row>
    <row r="133" spans="1:7">
      <c r="A133" s="30">
        <v>132</v>
      </c>
      <c r="B133" s="30">
        <v>125</v>
      </c>
      <c r="C133" s="93" t="str">
        <f t="shared" ca="1" si="8"/>
        <v/>
      </c>
      <c r="D133" s="13" t="s">
        <v>197</v>
      </c>
      <c r="E133" s="117">
        <f t="shared" ca="1" si="7"/>
        <v>0</v>
      </c>
      <c r="F133" s="271"/>
      <c r="G133" s="39" t="str">
        <f t="shared" si="9"/>
        <v>I2</v>
      </c>
    </row>
    <row r="134" spans="1:7">
      <c r="A134" s="31">
        <v>133</v>
      </c>
      <c r="B134" s="31">
        <v>126</v>
      </c>
      <c r="C134" s="93" t="str">
        <f t="shared" ca="1" si="8"/>
        <v/>
      </c>
      <c r="D134" s="22" t="s">
        <v>246</v>
      </c>
      <c r="E134" s="31">
        <f t="shared" ca="1" si="7"/>
        <v>0</v>
      </c>
      <c r="F134" s="24" t="s">
        <v>246</v>
      </c>
      <c r="G134" s="39" t="str">
        <f t="shared" si="9"/>
        <v>I2</v>
      </c>
    </row>
    <row r="135" spans="1:7">
      <c r="A135" s="31">
        <v>134</v>
      </c>
      <c r="B135" s="31">
        <v>127</v>
      </c>
      <c r="C135" s="93" t="str">
        <f t="shared" ca="1" si="8"/>
        <v/>
      </c>
      <c r="D135" s="22" t="s">
        <v>246</v>
      </c>
      <c r="E135" s="31">
        <f t="shared" ca="1" si="7"/>
        <v>0</v>
      </c>
      <c r="F135" s="24" t="s">
        <v>246</v>
      </c>
      <c r="G135" s="39" t="str">
        <f t="shared" si="9"/>
        <v>I2</v>
      </c>
    </row>
    <row r="137" spans="1:7">
      <c r="D137" s="37" t="s">
        <v>225</v>
      </c>
      <c r="E137" s="4"/>
      <c r="F137" s="26" t="s">
        <v>226</v>
      </c>
    </row>
    <row r="138" spans="1:7">
      <c r="D138" s="2" t="s">
        <v>465</v>
      </c>
      <c r="F138" s="168" t="s">
        <v>469</v>
      </c>
      <c r="G138" s="2"/>
    </row>
    <row r="139" spans="1:7">
      <c r="D139" s="2" t="s">
        <v>466</v>
      </c>
      <c r="F139" s="168" t="s">
        <v>470</v>
      </c>
      <c r="G139" s="2"/>
    </row>
    <row r="140" spans="1:7">
      <c r="D140" s="2" t="s">
        <v>467</v>
      </c>
      <c r="F140" s="168" t="s">
        <v>471</v>
      </c>
      <c r="G140" s="2"/>
    </row>
    <row r="141" spans="1:7">
      <c r="D141" s="2" t="s">
        <v>468</v>
      </c>
      <c r="F141" s="168" t="s">
        <v>472</v>
      </c>
      <c r="G141" s="2"/>
    </row>
    <row r="142" spans="1:7">
      <c r="F142" s="168" t="s">
        <v>475</v>
      </c>
      <c r="G142" s="2"/>
    </row>
    <row r="143" spans="1:7">
      <c r="F143" s="126"/>
      <c r="G143" s="2"/>
    </row>
    <row r="144" spans="1:7">
      <c r="F144" s="126"/>
      <c r="G144" s="2"/>
    </row>
    <row r="145" spans="6:7">
      <c r="F145" s="126"/>
      <c r="G145" s="2"/>
    </row>
    <row r="155" spans="6:7">
      <c r="G155" s="2"/>
    </row>
  </sheetData>
  <autoFilter ref="A1:F135"/>
  <mergeCells count="1">
    <mergeCell ref="F131:F1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selection activeCell="D9" sqref="D9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1.109375" customWidth="1"/>
  </cols>
  <sheetData>
    <row r="1" spans="1:16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32" t="s">
        <v>254</v>
      </c>
      <c r="H1" s="3"/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4" t="s">
        <v>107</v>
      </c>
    </row>
    <row r="2" spans="1:16" ht="15" customHeight="1">
      <c r="A2" s="27">
        <v>0</v>
      </c>
      <c r="B2" s="112" t="s">
        <v>248</v>
      </c>
      <c r="C2" s="88">
        <v>2</v>
      </c>
      <c r="D2" s="34" t="s">
        <v>92</v>
      </c>
      <c r="E2" s="34"/>
      <c r="F2" s="34"/>
      <c r="H2" s="36" t="s">
        <v>98</v>
      </c>
      <c r="I2" s="88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</row>
    <row r="3" spans="1:16">
      <c r="A3" s="27">
        <v>1</v>
      </c>
      <c r="B3" s="220" t="s">
        <v>99</v>
      </c>
      <c r="C3" s="88">
        <v>0</v>
      </c>
      <c r="D3" s="221" t="s">
        <v>247</v>
      </c>
      <c r="E3" s="222"/>
      <c r="F3" s="222"/>
      <c r="H3" s="272" t="s">
        <v>99</v>
      </c>
      <c r="I3" s="8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>
      <c r="A4" s="27">
        <v>2</v>
      </c>
      <c r="B4" s="220"/>
      <c r="C4" s="88" t="s">
        <v>0</v>
      </c>
      <c r="D4" s="222"/>
      <c r="E4" s="222"/>
      <c r="F4" s="222"/>
      <c r="H4" s="272"/>
      <c r="I4" s="88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</row>
    <row r="5" spans="1:16">
      <c r="A5" s="27">
        <v>3</v>
      </c>
      <c r="B5" s="220"/>
      <c r="C5" s="88">
        <v>6</v>
      </c>
      <c r="D5" s="222"/>
      <c r="E5" s="222"/>
      <c r="F5" s="222"/>
      <c r="H5" s="272"/>
      <c r="I5" s="8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</row>
    <row r="6" spans="1:16">
      <c r="A6" s="27">
        <v>4</v>
      </c>
      <c r="B6" s="220"/>
      <c r="C6" s="88">
        <v>18</v>
      </c>
      <c r="D6" s="222"/>
      <c r="E6" s="222"/>
      <c r="F6" s="222"/>
      <c r="H6" s="272"/>
      <c r="I6" s="88">
        <v>18</v>
      </c>
      <c r="J6" s="7">
        <v>18</v>
      </c>
      <c r="K6" s="7">
        <v>18</v>
      </c>
      <c r="L6" s="7">
        <v>18</v>
      </c>
      <c r="M6" s="7">
        <v>18</v>
      </c>
      <c r="N6" s="7">
        <v>18</v>
      </c>
      <c r="O6" s="7">
        <v>18</v>
      </c>
      <c r="P6" s="7">
        <v>18</v>
      </c>
    </row>
    <row r="7" spans="1:16">
      <c r="A7" s="27">
        <v>5</v>
      </c>
      <c r="B7" s="220"/>
      <c r="C7" s="88">
        <v>10</v>
      </c>
      <c r="D7" s="222"/>
      <c r="E7" s="222"/>
      <c r="F7" s="222"/>
      <c r="H7" s="272"/>
      <c r="I7" s="88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10</v>
      </c>
      <c r="P7" s="8">
        <v>10</v>
      </c>
    </row>
    <row r="8" spans="1:16">
      <c r="A8" s="27">
        <v>6</v>
      </c>
      <c r="B8" s="273"/>
      <c r="C8" s="88">
        <v>14</v>
      </c>
      <c r="D8" s="222"/>
      <c r="E8" s="222"/>
      <c r="F8" s="222"/>
      <c r="H8" s="272"/>
      <c r="I8" s="97">
        <v>14</v>
      </c>
      <c r="J8" s="98">
        <v>15</v>
      </c>
      <c r="K8" s="98">
        <v>16</v>
      </c>
      <c r="L8" s="98">
        <v>17</v>
      </c>
      <c r="M8" s="98">
        <v>18</v>
      </c>
      <c r="N8" s="98">
        <v>19</v>
      </c>
      <c r="O8" s="98" t="s">
        <v>118</v>
      </c>
      <c r="P8" s="98" t="s">
        <v>117</v>
      </c>
    </row>
    <row r="9" spans="1:16">
      <c r="A9" s="28">
        <v>7</v>
      </c>
      <c r="B9" s="28">
        <v>0</v>
      </c>
      <c r="C9" s="88">
        <f>I9</f>
        <v>41</v>
      </c>
      <c r="D9" s="9" t="s">
        <v>198</v>
      </c>
      <c r="E9" s="116">
        <f t="shared" ref="E9:E72" si="0">HEX2DEC(C9)</f>
        <v>65</v>
      </c>
      <c r="F9" s="12" t="s">
        <v>249</v>
      </c>
      <c r="H9" s="36">
        <v>0</v>
      </c>
      <c r="I9" s="88">
        <v>41</v>
      </c>
      <c r="J9" s="89" t="s">
        <v>108</v>
      </c>
      <c r="K9" s="91">
        <v>4</v>
      </c>
      <c r="L9" s="96" t="s">
        <v>3</v>
      </c>
      <c r="M9" s="95">
        <v>1</v>
      </c>
      <c r="N9" s="90">
        <v>50</v>
      </c>
      <c r="O9" s="92">
        <v>0</v>
      </c>
      <c r="P9" s="93" t="s">
        <v>118</v>
      </c>
    </row>
    <row r="10" spans="1:16">
      <c r="A10" s="30">
        <v>8</v>
      </c>
      <c r="B10" s="30">
        <v>1</v>
      </c>
      <c r="C10" s="88" t="str">
        <f t="shared" ref="C10:C11" si="1">I10</f>
        <v>3c</v>
      </c>
      <c r="D10" s="13" t="s">
        <v>199</v>
      </c>
      <c r="E10" s="117">
        <f t="shared" si="0"/>
        <v>60</v>
      </c>
      <c r="F10" s="16" t="s">
        <v>249</v>
      </c>
      <c r="H10" s="36">
        <v>1</v>
      </c>
      <c r="I10" s="88" t="s">
        <v>26</v>
      </c>
      <c r="J10" s="89">
        <v>44</v>
      </c>
      <c r="K10" s="91">
        <v>0</v>
      </c>
      <c r="L10" s="96" t="s">
        <v>3</v>
      </c>
      <c r="M10" s="95">
        <v>28</v>
      </c>
      <c r="N10" s="90">
        <v>39</v>
      </c>
      <c r="O10" s="92">
        <v>78</v>
      </c>
      <c r="P10" s="93">
        <v>1</v>
      </c>
    </row>
    <row r="11" spans="1:16">
      <c r="A11" s="28">
        <v>9</v>
      </c>
      <c r="B11" s="28">
        <v>2</v>
      </c>
      <c r="C11" s="88">
        <f t="shared" si="1"/>
        <v>1</v>
      </c>
      <c r="D11" s="9" t="s">
        <v>46</v>
      </c>
      <c r="E11" s="116">
        <f t="shared" si="0"/>
        <v>1</v>
      </c>
      <c r="F11" s="12" t="s">
        <v>200</v>
      </c>
      <c r="H11" s="36">
        <v>2</v>
      </c>
      <c r="I11" s="88">
        <v>1</v>
      </c>
      <c r="J11" s="89">
        <v>11</v>
      </c>
      <c r="K11" s="91">
        <v>0</v>
      </c>
      <c r="L11" s="96" t="s">
        <v>3</v>
      </c>
      <c r="M11" s="95">
        <v>46</v>
      </c>
      <c r="N11" s="90">
        <v>7</v>
      </c>
      <c r="O11" s="92">
        <v>64</v>
      </c>
      <c r="P11" s="93" t="s">
        <v>25</v>
      </c>
    </row>
    <row r="12" spans="1:16">
      <c r="A12" s="30">
        <v>10</v>
      </c>
      <c r="B12" s="30">
        <v>3</v>
      </c>
      <c r="C12" s="88">
        <v>2</v>
      </c>
      <c r="D12" s="13" t="s">
        <v>47</v>
      </c>
      <c r="E12" s="117">
        <f t="shared" si="0"/>
        <v>2</v>
      </c>
      <c r="F12" s="16" t="s">
        <v>259</v>
      </c>
      <c r="H12" s="36">
        <v>3</v>
      </c>
      <c r="I12" s="88">
        <v>2</v>
      </c>
      <c r="J12" s="89" t="s">
        <v>109</v>
      </c>
      <c r="K12" s="91">
        <v>1</v>
      </c>
      <c r="L12" s="96" t="s">
        <v>3</v>
      </c>
      <c r="M12" s="95" t="s">
        <v>110</v>
      </c>
      <c r="N12" s="90">
        <v>54</v>
      </c>
      <c r="O12" s="92" t="s">
        <v>25</v>
      </c>
      <c r="P12" s="93">
        <v>5</v>
      </c>
    </row>
    <row r="13" spans="1:16">
      <c r="A13" s="28">
        <v>11</v>
      </c>
      <c r="B13" s="28">
        <v>4</v>
      </c>
      <c r="C13" s="88">
        <f t="shared" ref="C13:C24" si="2">I13</f>
        <v>0</v>
      </c>
      <c r="D13" s="9" t="s">
        <v>48</v>
      </c>
      <c r="E13" s="116">
        <f t="shared" si="0"/>
        <v>0</v>
      </c>
      <c r="F13" s="12" t="s">
        <v>202</v>
      </c>
      <c r="H13" s="36">
        <v>4</v>
      </c>
      <c r="I13" s="88">
        <v>0</v>
      </c>
      <c r="J13" s="89">
        <v>28</v>
      </c>
      <c r="K13" s="91">
        <v>1</v>
      </c>
      <c r="L13" s="96" t="s">
        <v>3</v>
      </c>
      <c r="M13" s="95">
        <v>32</v>
      </c>
      <c r="N13" s="90">
        <v>5</v>
      </c>
      <c r="O13" s="92">
        <v>6</v>
      </c>
      <c r="P13" s="93">
        <v>2</v>
      </c>
    </row>
    <row r="14" spans="1:16">
      <c r="A14" s="30">
        <v>12</v>
      </c>
      <c r="B14" s="30">
        <v>5</v>
      </c>
      <c r="C14" s="88">
        <f t="shared" si="2"/>
        <v>2</v>
      </c>
      <c r="D14" s="13" t="s">
        <v>49</v>
      </c>
      <c r="E14" s="117">
        <f t="shared" si="0"/>
        <v>2</v>
      </c>
      <c r="F14" s="16" t="s">
        <v>203</v>
      </c>
      <c r="H14" s="36">
        <v>5</v>
      </c>
      <c r="I14" s="88">
        <v>2</v>
      </c>
      <c r="J14" s="89">
        <v>8</v>
      </c>
      <c r="K14" s="91">
        <v>0</v>
      </c>
      <c r="L14" s="96" t="s">
        <v>3</v>
      </c>
      <c r="M14" s="95">
        <v>19</v>
      </c>
      <c r="N14" s="90">
        <v>0</v>
      </c>
      <c r="O14" s="92" t="s">
        <v>115</v>
      </c>
      <c r="P14" s="93">
        <v>14</v>
      </c>
    </row>
    <row r="15" spans="1:16">
      <c r="A15" s="28">
        <v>13</v>
      </c>
      <c r="B15" s="28">
        <v>6</v>
      </c>
      <c r="C15" s="88">
        <f t="shared" si="2"/>
        <v>5</v>
      </c>
      <c r="D15" s="9" t="s">
        <v>50</v>
      </c>
      <c r="E15" s="116">
        <f t="shared" si="0"/>
        <v>5</v>
      </c>
      <c r="F15" s="12" t="s">
        <v>214</v>
      </c>
      <c r="H15" s="36">
        <v>6</v>
      </c>
      <c r="I15" s="88">
        <v>5</v>
      </c>
      <c r="J15" s="89" t="s">
        <v>110</v>
      </c>
      <c r="K15" s="91">
        <v>0</v>
      </c>
      <c r="L15" s="96" t="s">
        <v>3</v>
      </c>
      <c r="M15" s="95">
        <v>5</v>
      </c>
      <c r="N15" s="90" t="s">
        <v>1</v>
      </c>
      <c r="O15" s="92">
        <v>28</v>
      </c>
      <c r="P15" s="93">
        <v>28</v>
      </c>
    </row>
    <row r="16" spans="1:16">
      <c r="A16" s="30">
        <v>14</v>
      </c>
      <c r="B16" s="30">
        <v>7</v>
      </c>
      <c r="C16" s="88">
        <f t="shared" si="2"/>
        <v>1</v>
      </c>
      <c r="D16" s="13" t="s">
        <v>51</v>
      </c>
      <c r="E16" s="117">
        <f t="shared" si="0"/>
        <v>1</v>
      </c>
      <c r="F16" s="16" t="s">
        <v>204</v>
      </c>
      <c r="H16" s="36">
        <v>7</v>
      </c>
      <c r="I16" s="88">
        <v>1</v>
      </c>
      <c r="J16" s="89" t="s">
        <v>3</v>
      </c>
      <c r="K16" s="91">
        <v>1</v>
      </c>
      <c r="L16" s="96" t="s">
        <v>3</v>
      </c>
      <c r="M16" s="95" t="s">
        <v>115</v>
      </c>
      <c r="N16" s="90">
        <v>2</v>
      </c>
      <c r="O16" s="92" t="s">
        <v>109</v>
      </c>
      <c r="P16" s="93">
        <v>14</v>
      </c>
    </row>
    <row r="17" spans="1:16">
      <c r="A17" s="31">
        <v>15</v>
      </c>
      <c r="B17" s="31">
        <v>8</v>
      </c>
      <c r="C17" s="88" t="str">
        <f t="shared" si="2"/>
        <v>ff</v>
      </c>
      <c r="D17" s="106" t="s">
        <v>246</v>
      </c>
      <c r="E17" s="31">
        <f t="shared" si="0"/>
        <v>255</v>
      </c>
      <c r="F17" s="25" t="s">
        <v>246</v>
      </c>
      <c r="H17" s="36">
        <v>8</v>
      </c>
      <c r="I17" s="88" t="s">
        <v>3</v>
      </c>
      <c r="J17" s="89">
        <v>14</v>
      </c>
      <c r="K17" s="91">
        <v>0</v>
      </c>
      <c r="L17" s="96" t="s">
        <v>3</v>
      </c>
      <c r="M17" s="95" t="s">
        <v>25</v>
      </c>
      <c r="N17" s="90">
        <v>5</v>
      </c>
      <c r="O17" s="92">
        <v>0</v>
      </c>
      <c r="P17" s="93" t="s">
        <v>115</v>
      </c>
    </row>
    <row r="18" spans="1:16">
      <c r="A18" s="31">
        <v>16</v>
      </c>
      <c r="B18" s="31">
        <v>9</v>
      </c>
      <c r="C18" s="88" t="str">
        <f t="shared" si="2"/>
        <v>ff</v>
      </c>
      <c r="D18" s="22" t="s">
        <v>246</v>
      </c>
      <c r="E18" s="31">
        <f t="shared" si="0"/>
        <v>255</v>
      </c>
      <c r="F18" s="23" t="s">
        <v>246</v>
      </c>
      <c r="H18" s="36">
        <v>9</v>
      </c>
      <c r="I18" s="88" t="s">
        <v>3</v>
      </c>
      <c r="J18" s="89">
        <v>14</v>
      </c>
      <c r="K18" s="91">
        <v>0</v>
      </c>
      <c r="L18" s="96" t="s">
        <v>3</v>
      </c>
      <c r="M18" s="95" t="s">
        <v>115</v>
      </c>
      <c r="N18" s="90">
        <v>6</v>
      </c>
      <c r="O18" s="92" t="s">
        <v>0</v>
      </c>
      <c r="P18" s="93" t="s">
        <v>119</v>
      </c>
    </row>
    <row r="19" spans="1:16">
      <c r="A19" s="31">
        <v>17</v>
      </c>
      <c r="B19" s="31">
        <v>10</v>
      </c>
      <c r="C19" s="88" t="str">
        <f t="shared" si="2"/>
        <v>ff</v>
      </c>
      <c r="D19" s="22" t="s">
        <v>246</v>
      </c>
      <c r="E19" s="31">
        <f t="shared" si="0"/>
        <v>255</v>
      </c>
      <c r="F19" s="23" t="s">
        <v>246</v>
      </c>
      <c r="H19" s="36">
        <v>10</v>
      </c>
      <c r="I19" s="88" t="s">
        <v>3</v>
      </c>
      <c r="J19" s="89" t="s">
        <v>111</v>
      </c>
      <c r="K19" s="91">
        <v>0</v>
      </c>
      <c r="L19" s="96" t="s">
        <v>123</v>
      </c>
      <c r="M19" s="95">
        <v>3</v>
      </c>
      <c r="N19" s="90">
        <v>32</v>
      </c>
      <c r="O19" s="92" t="s">
        <v>25</v>
      </c>
      <c r="P19" s="93" t="s">
        <v>25</v>
      </c>
    </row>
    <row r="20" spans="1:16">
      <c r="A20" s="31">
        <v>18</v>
      </c>
      <c r="B20" s="31">
        <v>11</v>
      </c>
      <c r="C20" s="88" t="str">
        <f t="shared" si="2"/>
        <v>ff</v>
      </c>
      <c r="D20" s="22" t="s">
        <v>246</v>
      </c>
      <c r="E20" s="31">
        <f t="shared" si="0"/>
        <v>255</v>
      </c>
      <c r="F20" s="23" t="s">
        <v>246</v>
      </c>
      <c r="H20" s="36">
        <v>11</v>
      </c>
      <c r="I20" s="88" t="s">
        <v>3</v>
      </c>
      <c r="J20" s="89">
        <v>2</v>
      </c>
      <c r="K20" s="91">
        <v>1</v>
      </c>
      <c r="L20" s="96">
        <v>2</v>
      </c>
      <c r="M20" s="95">
        <v>9</v>
      </c>
      <c r="N20" s="90">
        <v>19</v>
      </c>
      <c r="O20" s="92">
        <v>0</v>
      </c>
      <c r="P20" s="93">
        <v>0</v>
      </c>
    </row>
    <row r="21" spans="1:16">
      <c r="A21" s="31">
        <v>19</v>
      </c>
      <c r="B21" s="31">
        <v>12</v>
      </c>
      <c r="C21" s="88" t="str">
        <f t="shared" si="2"/>
        <v>ff</v>
      </c>
      <c r="D21" s="106" t="s">
        <v>246</v>
      </c>
      <c r="E21" s="31">
        <f t="shared" si="0"/>
        <v>255</v>
      </c>
      <c r="F21" s="23" t="s">
        <v>246</v>
      </c>
      <c r="H21" s="36">
        <v>12</v>
      </c>
      <c r="I21" s="88" t="s">
        <v>3</v>
      </c>
      <c r="J21" s="89">
        <v>6</v>
      </c>
      <c r="K21" s="91" t="s">
        <v>114</v>
      </c>
      <c r="L21" s="96">
        <v>0</v>
      </c>
      <c r="M21" s="95">
        <v>44</v>
      </c>
      <c r="N21" s="90">
        <v>0</v>
      </c>
      <c r="O21" s="92" t="s">
        <v>25</v>
      </c>
      <c r="P21" s="93" t="s">
        <v>3</v>
      </c>
    </row>
    <row r="22" spans="1:16">
      <c r="A22" s="31">
        <v>20</v>
      </c>
      <c r="B22" s="31">
        <v>13</v>
      </c>
      <c r="C22" s="88" t="str">
        <f t="shared" si="2"/>
        <v>ff</v>
      </c>
      <c r="D22" s="22" t="s">
        <v>246</v>
      </c>
      <c r="E22" s="31">
        <f t="shared" si="0"/>
        <v>255</v>
      </c>
      <c r="F22" s="23" t="s">
        <v>246</v>
      </c>
      <c r="H22" s="36">
        <v>13</v>
      </c>
      <c r="I22" s="88" t="s">
        <v>3</v>
      </c>
      <c r="J22" s="89" t="s">
        <v>112</v>
      </c>
      <c r="K22" s="91" t="s">
        <v>115</v>
      </c>
      <c r="L22" s="96">
        <v>23</v>
      </c>
      <c r="M22" s="95">
        <v>44</v>
      </c>
      <c r="N22" s="90">
        <v>1</v>
      </c>
      <c r="O22" s="92">
        <v>64</v>
      </c>
      <c r="P22" s="93">
        <v>0</v>
      </c>
    </row>
    <row r="23" spans="1:16">
      <c r="A23" s="31">
        <v>21</v>
      </c>
      <c r="B23" s="31">
        <v>14</v>
      </c>
      <c r="C23" s="88" t="str">
        <f t="shared" si="2"/>
        <v>ff</v>
      </c>
      <c r="D23" s="22" t="s">
        <v>246</v>
      </c>
      <c r="E23" s="31">
        <f t="shared" si="0"/>
        <v>255</v>
      </c>
      <c r="F23" s="23" t="s">
        <v>246</v>
      </c>
      <c r="H23" s="36">
        <v>14</v>
      </c>
      <c r="I23" s="88" t="s">
        <v>3</v>
      </c>
      <c r="J23" s="89">
        <v>0</v>
      </c>
      <c r="K23" s="91">
        <v>23</v>
      </c>
      <c r="L23" s="96">
        <v>13</v>
      </c>
      <c r="M23" s="95">
        <v>28</v>
      </c>
      <c r="N23" s="90" t="s">
        <v>122</v>
      </c>
      <c r="O23" s="92">
        <v>2</v>
      </c>
      <c r="P23" s="93" t="s">
        <v>24</v>
      </c>
    </row>
    <row r="24" spans="1:16">
      <c r="A24" s="31">
        <v>22</v>
      </c>
      <c r="B24" s="31">
        <v>15</v>
      </c>
      <c r="C24" s="88" t="str">
        <f t="shared" si="2"/>
        <v>ff</v>
      </c>
      <c r="D24" s="22" t="s">
        <v>246</v>
      </c>
      <c r="E24" s="31">
        <f t="shared" si="0"/>
        <v>255</v>
      </c>
      <c r="F24" s="23" t="s">
        <v>246</v>
      </c>
      <c r="H24" s="36">
        <v>15</v>
      </c>
      <c r="I24" s="88" t="s">
        <v>3</v>
      </c>
      <c r="J24" s="89">
        <v>14</v>
      </c>
      <c r="K24" s="91" t="s">
        <v>3</v>
      </c>
      <c r="L24" s="96">
        <v>22</v>
      </c>
      <c r="M24" s="95">
        <v>14</v>
      </c>
      <c r="N24" s="90">
        <v>9</v>
      </c>
      <c r="O24" s="92">
        <v>28</v>
      </c>
      <c r="P24" s="93" t="s">
        <v>118</v>
      </c>
    </row>
    <row r="25" spans="1:16">
      <c r="A25" s="28">
        <v>23</v>
      </c>
      <c r="B25" s="28">
        <v>16</v>
      </c>
      <c r="C25" s="89" t="str">
        <f>J9</f>
        <v>2a</v>
      </c>
      <c r="D25" s="19" t="s">
        <v>52</v>
      </c>
      <c r="E25" s="116">
        <f>HEX2DEC(C25)*100</f>
        <v>4200</v>
      </c>
      <c r="F25" s="115" t="s">
        <v>212</v>
      </c>
      <c r="H25" s="36" t="s">
        <v>91</v>
      </c>
      <c r="I25" s="8">
        <v>29</v>
      </c>
      <c r="J25" s="8" t="s">
        <v>113</v>
      </c>
      <c r="K25" s="8" t="s">
        <v>116</v>
      </c>
      <c r="L25" s="8">
        <v>11</v>
      </c>
      <c r="M25" s="8" t="s">
        <v>2</v>
      </c>
      <c r="N25" s="8">
        <v>52</v>
      </c>
      <c r="O25" s="8">
        <v>22</v>
      </c>
      <c r="P25" s="8" t="s">
        <v>27</v>
      </c>
    </row>
    <row r="26" spans="1:16">
      <c r="A26" s="30">
        <v>24</v>
      </c>
      <c r="B26" s="30">
        <v>17</v>
      </c>
      <c r="C26" s="89">
        <f t="shared" ref="C26:C40" si="3">J10</f>
        <v>44</v>
      </c>
      <c r="D26" s="13" t="s">
        <v>53</v>
      </c>
      <c r="E26" s="117">
        <f>HEX2DEC(C26)*100</f>
        <v>6800</v>
      </c>
      <c r="F26" s="16" t="s">
        <v>212</v>
      </c>
      <c r="H26" s="36" t="s">
        <v>91</v>
      </c>
      <c r="I26" s="7">
        <v>91</v>
      </c>
      <c r="J26" s="7">
        <v>66</v>
      </c>
      <c r="K26" s="7" t="s">
        <v>24</v>
      </c>
      <c r="L26" s="7" t="s">
        <v>124</v>
      </c>
      <c r="M26" s="7">
        <v>43</v>
      </c>
      <c r="N26" s="7">
        <v>34</v>
      </c>
      <c r="O26" s="7" t="s">
        <v>121</v>
      </c>
      <c r="P26" s="7" t="s">
        <v>120</v>
      </c>
    </row>
    <row r="27" spans="1:16">
      <c r="A27" s="28">
        <v>25</v>
      </c>
      <c r="B27" s="28">
        <v>18</v>
      </c>
      <c r="C27" s="89">
        <f t="shared" si="3"/>
        <v>11</v>
      </c>
      <c r="D27" s="9" t="s">
        <v>54</v>
      </c>
      <c r="E27" s="116">
        <f>HEX2DEC(C27)*100</f>
        <v>1700</v>
      </c>
      <c r="F27" s="12" t="s">
        <v>212</v>
      </c>
      <c r="H27" s="36" t="s">
        <v>97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8">
        <v>3</v>
      </c>
      <c r="P27" s="8">
        <v>3</v>
      </c>
    </row>
    <row r="28" spans="1:16">
      <c r="A28" s="30">
        <v>26</v>
      </c>
      <c r="B28" s="30">
        <v>19</v>
      </c>
      <c r="C28" s="89" t="str">
        <f t="shared" si="3"/>
        <v>4b</v>
      </c>
      <c r="D28" s="13" t="s">
        <v>55</v>
      </c>
      <c r="E28" s="117">
        <f t="shared" si="0"/>
        <v>75</v>
      </c>
      <c r="F28" s="16" t="s">
        <v>205</v>
      </c>
    </row>
    <row r="29" spans="1:16">
      <c r="A29" s="28">
        <v>27</v>
      </c>
      <c r="B29" s="28">
        <v>20</v>
      </c>
      <c r="C29" s="89">
        <f t="shared" si="3"/>
        <v>28</v>
      </c>
      <c r="D29" s="9" t="s">
        <v>56</v>
      </c>
      <c r="E29" s="116">
        <f>HEX2DEC(C29)*100</f>
        <v>4000</v>
      </c>
      <c r="F29" s="12" t="s">
        <v>212</v>
      </c>
    </row>
    <row r="30" spans="1:16">
      <c r="A30" s="30">
        <v>28</v>
      </c>
      <c r="B30" s="30">
        <v>21</v>
      </c>
      <c r="C30" s="89">
        <f t="shared" si="3"/>
        <v>8</v>
      </c>
      <c r="D30" s="13" t="s">
        <v>57</v>
      </c>
      <c r="E30" s="117">
        <f>HEX2DEC(C30)*0.1</f>
        <v>0.8</v>
      </c>
      <c r="F30" s="16" t="s">
        <v>252</v>
      </c>
    </row>
    <row r="31" spans="1:16">
      <c r="A31" s="28">
        <v>29</v>
      </c>
      <c r="B31" s="28">
        <v>22</v>
      </c>
      <c r="C31" s="89" t="str">
        <f t="shared" si="3"/>
        <v>5a</v>
      </c>
      <c r="D31" s="9" t="s">
        <v>58</v>
      </c>
      <c r="E31" s="116">
        <f t="shared" si="0"/>
        <v>90</v>
      </c>
      <c r="F31" s="11" t="s">
        <v>249</v>
      </c>
    </row>
    <row r="32" spans="1:16">
      <c r="A32" s="31">
        <v>30</v>
      </c>
      <c r="B32" s="31">
        <v>23</v>
      </c>
      <c r="C32" s="89" t="str">
        <f t="shared" si="3"/>
        <v>ff</v>
      </c>
      <c r="D32" s="22" t="s">
        <v>246</v>
      </c>
      <c r="E32" s="31">
        <f>HEX2DEC(C32)</f>
        <v>255</v>
      </c>
      <c r="F32" s="23" t="s">
        <v>246</v>
      </c>
    </row>
    <row r="33" spans="1:9">
      <c r="A33" s="28">
        <v>31</v>
      </c>
      <c r="B33" s="28">
        <v>24</v>
      </c>
      <c r="C33" s="89">
        <f t="shared" si="3"/>
        <v>14</v>
      </c>
      <c r="D33" s="9" t="s">
        <v>59</v>
      </c>
      <c r="E33" s="116">
        <f t="shared" si="0"/>
        <v>20</v>
      </c>
      <c r="F33" s="113" t="s">
        <v>249</v>
      </c>
    </row>
    <row r="34" spans="1:9">
      <c r="A34" s="30">
        <v>32</v>
      </c>
      <c r="B34" s="30">
        <v>25</v>
      </c>
      <c r="C34" s="89">
        <f t="shared" si="3"/>
        <v>14</v>
      </c>
      <c r="D34" s="13" t="s">
        <v>125</v>
      </c>
      <c r="E34" s="117">
        <f t="shared" si="0"/>
        <v>20</v>
      </c>
      <c r="F34" s="114" t="s">
        <v>249</v>
      </c>
    </row>
    <row r="35" spans="1:9">
      <c r="A35" s="28">
        <v>33</v>
      </c>
      <c r="B35" s="28">
        <v>26</v>
      </c>
      <c r="C35" s="89" t="str">
        <f t="shared" si="3"/>
        <v>f1</v>
      </c>
      <c r="D35" s="9" t="s">
        <v>126</v>
      </c>
      <c r="E35" s="118">
        <f>MOD(HEX2DEC(C35)+2^7,2^8)-2^7</f>
        <v>-15</v>
      </c>
      <c r="F35" s="113" t="s">
        <v>250</v>
      </c>
      <c r="H35" s="38"/>
      <c r="I35" s="38"/>
    </row>
    <row r="36" spans="1:9">
      <c r="A36" s="30">
        <v>34</v>
      </c>
      <c r="B36" s="30">
        <v>27</v>
      </c>
      <c r="C36" s="89">
        <f t="shared" si="3"/>
        <v>2</v>
      </c>
      <c r="D36" s="13" t="s">
        <v>60</v>
      </c>
      <c r="E36" s="117">
        <f>HEX2DEC(C36)*10</f>
        <v>20</v>
      </c>
      <c r="F36" s="114" t="s">
        <v>213</v>
      </c>
      <c r="H36" s="38"/>
    </row>
    <row r="37" spans="1:9">
      <c r="A37" s="28">
        <v>35</v>
      </c>
      <c r="B37" s="28">
        <v>28</v>
      </c>
      <c r="C37" s="89">
        <f t="shared" si="3"/>
        <v>6</v>
      </c>
      <c r="D37" s="9" t="s">
        <v>61</v>
      </c>
      <c r="E37" s="116">
        <f>HEX2DEC(C37)*10</f>
        <v>60</v>
      </c>
      <c r="F37" s="113" t="s">
        <v>213</v>
      </c>
    </row>
    <row r="38" spans="1:9">
      <c r="A38" s="30">
        <v>36</v>
      </c>
      <c r="B38" s="30">
        <v>29</v>
      </c>
      <c r="C38" s="89" t="str">
        <f t="shared" si="3"/>
        <v>f6</v>
      </c>
      <c r="D38" s="13" t="s">
        <v>127</v>
      </c>
      <c r="E38" s="117">
        <f>MOD(HEX2DEC(C38)+2^7,2^8)-2^7</f>
        <v>-10</v>
      </c>
      <c r="F38" s="114" t="s">
        <v>250</v>
      </c>
    </row>
    <row r="39" spans="1:9">
      <c r="A39" s="28">
        <v>37</v>
      </c>
      <c r="B39" s="28">
        <v>30</v>
      </c>
      <c r="C39" s="89">
        <f t="shared" si="3"/>
        <v>0</v>
      </c>
      <c r="D39" s="9" t="s">
        <v>62</v>
      </c>
      <c r="E39" s="116">
        <f t="shared" si="0"/>
        <v>0</v>
      </c>
      <c r="F39" s="113" t="s">
        <v>201</v>
      </c>
    </row>
    <row r="40" spans="1:9">
      <c r="A40" s="30">
        <v>38</v>
      </c>
      <c r="B40" s="30">
        <v>31</v>
      </c>
      <c r="C40" s="89">
        <f t="shared" si="3"/>
        <v>14</v>
      </c>
      <c r="D40" s="13" t="s">
        <v>63</v>
      </c>
      <c r="E40" s="117">
        <f t="shared" si="0"/>
        <v>20</v>
      </c>
      <c r="F40" s="114" t="s">
        <v>249</v>
      </c>
    </row>
    <row r="41" spans="1:9">
      <c r="A41" s="28">
        <v>39</v>
      </c>
      <c r="B41" s="28">
        <v>32</v>
      </c>
      <c r="C41" s="91">
        <f>K9</f>
        <v>4</v>
      </c>
      <c r="D41" s="9" t="s">
        <v>128</v>
      </c>
      <c r="E41" s="116">
        <f t="shared" si="0"/>
        <v>4</v>
      </c>
      <c r="F41" s="113" t="s">
        <v>249</v>
      </c>
    </row>
    <row r="42" spans="1:9">
      <c r="A42" s="30">
        <v>40</v>
      </c>
      <c r="B42" s="30">
        <v>33</v>
      </c>
      <c r="C42" s="91">
        <v>0</v>
      </c>
      <c r="D42" s="13" t="s">
        <v>64</v>
      </c>
      <c r="E42" s="117">
        <f t="shared" si="0"/>
        <v>0</v>
      </c>
      <c r="F42" s="15" t="s">
        <v>260</v>
      </c>
    </row>
    <row r="43" spans="1:9">
      <c r="A43" s="28">
        <v>41</v>
      </c>
      <c r="B43" s="28">
        <v>34</v>
      </c>
      <c r="C43" s="91">
        <f t="shared" ref="C43:C52" si="4">K11</f>
        <v>0</v>
      </c>
      <c r="D43" s="9" t="s">
        <v>65</v>
      </c>
      <c r="E43" s="116">
        <f t="shared" si="0"/>
        <v>0</v>
      </c>
      <c r="F43" s="11" t="s">
        <v>206</v>
      </c>
    </row>
    <row r="44" spans="1:9">
      <c r="A44" s="30">
        <v>42</v>
      </c>
      <c r="B44" s="30">
        <v>35</v>
      </c>
      <c r="C44" s="91">
        <f t="shared" si="4"/>
        <v>1</v>
      </c>
      <c r="D44" s="13" t="s">
        <v>66</v>
      </c>
      <c r="E44" s="117">
        <f t="shared" si="0"/>
        <v>1</v>
      </c>
      <c r="F44" s="15" t="s">
        <v>207</v>
      </c>
    </row>
    <row r="45" spans="1:9">
      <c r="A45" s="28">
        <v>43</v>
      </c>
      <c r="B45" s="28">
        <v>36</v>
      </c>
      <c r="C45" s="91">
        <f t="shared" si="4"/>
        <v>1</v>
      </c>
      <c r="D45" s="9" t="s">
        <v>67</v>
      </c>
      <c r="E45" s="116">
        <f t="shared" si="0"/>
        <v>1</v>
      </c>
      <c r="F45" s="11" t="s">
        <v>208</v>
      </c>
    </row>
    <row r="46" spans="1:9">
      <c r="A46" s="30">
        <v>44</v>
      </c>
      <c r="B46" s="30">
        <v>37</v>
      </c>
      <c r="C46" s="91">
        <f t="shared" si="4"/>
        <v>0</v>
      </c>
      <c r="D46" s="13" t="s">
        <v>68</v>
      </c>
      <c r="E46" s="117">
        <f t="shared" si="0"/>
        <v>0</v>
      </c>
      <c r="F46" s="15" t="s">
        <v>152</v>
      </c>
    </row>
    <row r="47" spans="1:9">
      <c r="A47" s="28">
        <v>45</v>
      </c>
      <c r="B47" s="28">
        <v>38</v>
      </c>
      <c r="C47" s="91">
        <f t="shared" si="4"/>
        <v>0</v>
      </c>
      <c r="D47" s="9" t="s">
        <v>69</v>
      </c>
      <c r="E47" s="116">
        <f t="shared" si="0"/>
        <v>0</v>
      </c>
      <c r="F47" s="11" t="s">
        <v>152</v>
      </c>
    </row>
    <row r="48" spans="1:9">
      <c r="A48" s="30">
        <v>46</v>
      </c>
      <c r="B48" s="30">
        <v>39</v>
      </c>
      <c r="C48" s="91">
        <f t="shared" si="4"/>
        <v>1</v>
      </c>
      <c r="D48" s="13" t="s">
        <v>70</v>
      </c>
      <c r="E48" s="117">
        <f t="shared" si="0"/>
        <v>1</v>
      </c>
      <c r="F48" s="15" t="s">
        <v>209</v>
      </c>
    </row>
    <row r="49" spans="1:6">
      <c r="A49" s="28">
        <v>47</v>
      </c>
      <c r="B49" s="28">
        <v>40</v>
      </c>
      <c r="C49" s="91">
        <f t="shared" si="4"/>
        <v>0</v>
      </c>
      <c r="D49" s="9" t="s">
        <v>71</v>
      </c>
      <c r="E49" s="116">
        <f t="shared" si="0"/>
        <v>0</v>
      </c>
      <c r="F49" s="11" t="s">
        <v>202</v>
      </c>
    </row>
    <row r="50" spans="1:6">
      <c r="A50" s="30">
        <v>48</v>
      </c>
      <c r="B50" s="30">
        <v>41</v>
      </c>
      <c r="C50" s="91">
        <f t="shared" si="4"/>
        <v>0</v>
      </c>
      <c r="D50" s="13" t="s">
        <v>72</v>
      </c>
      <c r="E50" s="117">
        <f t="shared" si="0"/>
        <v>0</v>
      </c>
      <c r="F50" s="15" t="s">
        <v>202</v>
      </c>
    </row>
    <row r="51" spans="1:6">
      <c r="A51" s="28">
        <v>49</v>
      </c>
      <c r="B51" s="28">
        <v>42</v>
      </c>
      <c r="C51" s="91">
        <f t="shared" si="4"/>
        <v>0</v>
      </c>
      <c r="D51" s="9" t="s">
        <v>73</v>
      </c>
      <c r="E51" s="116">
        <f t="shared" si="0"/>
        <v>0</v>
      </c>
      <c r="F51" s="11" t="s">
        <v>202</v>
      </c>
    </row>
    <row r="52" spans="1:6">
      <c r="A52" s="30">
        <v>50</v>
      </c>
      <c r="B52" s="30">
        <v>43</v>
      </c>
      <c r="C52" s="91">
        <f t="shared" si="4"/>
        <v>1</v>
      </c>
      <c r="D52" s="13" t="s">
        <v>74</v>
      </c>
      <c r="E52" s="117">
        <f t="shared" si="0"/>
        <v>1</v>
      </c>
      <c r="F52" s="15" t="s">
        <v>210</v>
      </c>
    </row>
    <row r="53" spans="1:6">
      <c r="A53" s="28">
        <v>51</v>
      </c>
      <c r="B53" s="28">
        <v>44</v>
      </c>
      <c r="C53" s="91" t="s">
        <v>114</v>
      </c>
      <c r="D53" s="9" t="s">
        <v>75</v>
      </c>
      <c r="E53" s="116">
        <f>HEX2DEC(C53)*100</f>
        <v>17500</v>
      </c>
      <c r="F53" s="11" t="s">
        <v>255</v>
      </c>
    </row>
    <row r="54" spans="1:6">
      <c r="A54" s="30">
        <v>52</v>
      </c>
      <c r="B54" s="30">
        <v>45</v>
      </c>
      <c r="C54" s="91" t="s">
        <v>115</v>
      </c>
      <c r="D54" s="13" t="s">
        <v>76</v>
      </c>
      <c r="E54" s="117">
        <f>HEX2DEC(C54)*100</f>
        <v>3000</v>
      </c>
      <c r="F54" s="15" t="s">
        <v>256</v>
      </c>
    </row>
    <row r="55" spans="1:6">
      <c r="A55" s="28">
        <v>53</v>
      </c>
      <c r="B55" s="28">
        <v>46</v>
      </c>
      <c r="C55" s="91">
        <f t="shared" ref="C55:C56" si="5">K23</f>
        <v>23</v>
      </c>
      <c r="D55" s="9" t="s">
        <v>129</v>
      </c>
      <c r="E55" s="116">
        <f t="shared" si="0"/>
        <v>35</v>
      </c>
      <c r="F55" s="11" t="s">
        <v>152</v>
      </c>
    </row>
    <row r="56" spans="1:6">
      <c r="A56" s="31">
        <v>54</v>
      </c>
      <c r="B56" s="31">
        <v>47</v>
      </c>
      <c r="C56" s="91" t="str">
        <f t="shared" si="5"/>
        <v>ff</v>
      </c>
      <c r="D56" s="22" t="s">
        <v>246</v>
      </c>
      <c r="E56" s="31">
        <f t="shared" si="0"/>
        <v>255</v>
      </c>
      <c r="F56" s="24" t="s">
        <v>246</v>
      </c>
    </row>
    <row r="57" spans="1:6">
      <c r="A57" s="31">
        <v>55</v>
      </c>
      <c r="B57" s="31">
        <v>48</v>
      </c>
      <c r="C57" s="96" t="str">
        <f>L9</f>
        <v>ff</v>
      </c>
      <c r="D57" s="22" t="s">
        <v>246</v>
      </c>
      <c r="E57" s="31">
        <f t="shared" si="0"/>
        <v>255</v>
      </c>
      <c r="F57" s="24" t="s">
        <v>246</v>
      </c>
    </row>
    <row r="58" spans="1:6">
      <c r="A58" s="31">
        <v>56</v>
      </c>
      <c r="B58" s="31">
        <v>49</v>
      </c>
      <c r="C58" s="96" t="str">
        <f t="shared" ref="C58:C68" si="6">L10</f>
        <v>ff</v>
      </c>
      <c r="D58" s="22" t="s">
        <v>246</v>
      </c>
      <c r="E58" s="31">
        <f t="shared" si="0"/>
        <v>255</v>
      </c>
      <c r="F58" s="24" t="s">
        <v>246</v>
      </c>
    </row>
    <row r="59" spans="1:6">
      <c r="A59" s="31">
        <v>57</v>
      </c>
      <c r="B59" s="31">
        <v>50</v>
      </c>
      <c r="C59" s="96" t="str">
        <f t="shared" si="6"/>
        <v>ff</v>
      </c>
      <c r="D59" s="22" t="s">
        <v>246</v>
      </c>
      <c r="E59" s="31">
        <f t="shared" si="0"/>
        <v>255</v>
      </c>
      <c r="F59" s="24" t="s">
        <v>246</v>
      </c>
    </row>
    <row r="60" spans="1:6">
      <c r="A60" s="31">
        <v>58</v>
      </c>
      <c r="B60" s="31">
        <v>51</v>
      </c>
      <c r="C60" s="96" t="str">
        <f t="shared" si="6"/>
        <v>ff</v>
      </c>
      <c r="D60" s="22" t="s">
        <v>246</v>
      </c>
      <c r="E60" s="31">
        <f t="shared" si="0"/>
        <v>255</v>
      </c>
      <c r="F60" s="24" t="s">
        <v>246</v>
      </c>
    </row>
    <row r="61" spans="1:6">
      <c r="A61" s="31">
        <v>59</v>
      </c>
      <c r="B61" s="31">
        <v>52</v>
      </c>
      <c r="C61" s="96" t="str">
        <f t="shared" si="6"/>
        <v>ff</v>
      </c>
      <c r="D61" s="22" t="s">
        <v>246</v>
      </c>
      <c r="E61" s="31">
        <f t="shared" si="0"/>
        <v>255</v>
      </c>
      <c r="F61" s="24" t="s">
        <v>246</v>
      </c>
    </row>
    <row r="62" spans="1:6">
      <c r="A62" s="31">
        <v>60</v>
      </c>
      <c r="B62" s="31">
        <v>53</v>
      </c>
      <c r="C62" s="96" t="str">
        <f t="shared" si="6"/>
        <v>ff</v>
      </c>
      <c r="D62" s="22" t="s">
        <v>246</v>
      </c>
      <c r="E62" s="31">
        <f t="shared" si="0"/>
        <v>255</v>
      </c>
      <c r="F62" s="24" t="s">
        <v>246</v>
      </c>
    </row>
    <row r="63" spans="1:6">
      <c r="A63" s="31">
        <v>61</v>
      </c>
      <c r="B63" s="31">
        <v>54</v>
      </c>
      <c r="C63" s="96" t="str">
        <f t="shared" si="6"/>
        <v>ff</v>
      </c>
      <c r="D63" s="22" t="s">
        <v>246</v>
      </c>
      <c r="E63" s="31">
        <f t="shared" si="0"/>
        <v>255</v>
      </c>
      <c r="F63" s="24" t="s">
        <v>246</v>
      </c>
    </row>
    <row r="64" spans="1:6">
      <c r="A64" s="31">
        <v>62</v>
      </c>
      <c r="B64" s="31">
        <v>55</v>
      </c>
      <c r="C64" s="96" t="str">
        <f t="shared" si="6"/>
        <v>ff</v>
      </c>
      <c r="D64" s="22" t="s">
        <v>246</v>
      </c>
      <c r="E64" s="31">
        <f t="shared" si="0"/>
        <v>255</v>
      </c>
      <c r="F64" s="24" t="s">
        <v>246</v>
      </c>
    </row>
    <row r="65" spans="1:6">
      <c r="A65" s="31">
        <v>63</v>
      </c>
      <c r="B65" s="31">
        <v>56</v>
      </c>
      <c r="C65" s="96" t="str">
        <f t="shared" si="6"/>
        <v>ff</v>
      </c>
      <c r="D65" s="22" t="s">
        <v>246</v>
      </c>
      <c r="E65" s="31">
        <f t="shared" si="0"/>
        <v>255</v>
      </c>
      <c r="F65" s="24" t="s">
        <v>246</v>
      </c>
    </row>
    <row r="66" spans="1:6">
      <c r="A66" s="31">
        <v>64</v>
      </c>
      <c r="B66" s="31">
        <v>57</v>
      </c>
      <c r="C66" s="96" t="str">
        <f t="shared" si="6"/>
        <v>ff</v>
      </c>
      <c r="D66" s="22" t="s">
        <v>246</v>
      </c>
      <c r="E66" s="31">
        <f t="shared" si="0"/>
        <v>255</v>
      </c>
      <c r="F66" s="24" t="s">
        <v>246</v>
      </c>
    </row>
    <row r="67" spans="1:6">
      <c r="A67" s="28">
        <v>65</v>
      </c>
      <c r="B67" s="28">
        <v>58</v>
      </c>
      <c r="C67" s="96" t="str">
        <f t="shared" si="6"/>
        <v>c8</v>
      </c>
      <c r="D67" s="9" t="s">
        <v>130</v>
      </c>
      <c r="E67" s="116">
        <f>HEX2DEC(C67)*0.01</f>
        <v>2</v>
      </c>
      <c r="F67" s="11" t="s">
        <v>251</v>
      </c>
    </row>
    <row r="68" spans="1:6">
      <c r="A68" s="30">
        <v>66</v>
      </c>
      <c r="B68" s="30">
        <v>59</v>
      </c>
      <c r="C68" s="96">
        <f t="shared" si="6"/>
        <v>2</v>
      </c>
      <c r="D68" s="13" t="s">
        <v>131</v>
      </c>
      <c r="E68" s="117">
        <f t="shared" si="0"/>
        <v>2</v>
      </c>
      <c r="F68" s="15" t="s">
        <v>249</v>
      </c>
    </row>
    <row r="69" spans="1:6">
      <c r="A69" s="28">
        <v>67</v>
      </c>
      <c r="B69" s="28">
        <v>60</v>
      </c>
      <c r="C69" s="96">
        <v>0</v>
      </c>
      <c r="D69" s="9" t="s">
        <v>132</v>
      </c>
      <c r="E69" s="116">
        <f>(MOD(HEX2DEC(C69)+2^7,2^8)-2^7)/10</f>
        <v>0</v>
      </c>
      <c r="F69" s="11" t="s">
        <v>257</v>
      </c>
    </row>
    <row r="70" spans="1:6">
      <c r="A70" s="30">
        <v>68</v>
      </c>
      <c r="B70" s="30">
        <v>61</v>
      </c>
      <c r="C70" s="96">
        <f t="shared" ref="C70:C72" si="7">L22</f>
        <v>23</v>
      </c>
      <c r="D70" s="13" t="s">
        <v>133</v>
      </c>
      <c r="E70" s="117">
        <f>HEX2DEC(C70)*0.1</f>
        <v>3.5</v>
      </c>
      <c r="F70" s="15" t="s">
        <v>211</v>
      </c>
    </row>
    <row r="71" spans="1:6">
      <c r="A71" s="31">
        <v>69</v>
      </c>
      <c r="B71" s="31">
        <v>62</v>
      </c>
      <c r="C71" s="96">
        <f t="shared" si="7"/>
        <v>13</v>
      </c>
      <c r="D71" s="22" t="s">
        <v>246</v>
      </c>
      <c r="E71" s="31">
        <f t="shared" si="0"/>
        <v>19</v>
      </c>
      <c r="F71" s="24" t="s">
        <v>246</v>
      </c>
    </row>
    <row r="72" spans="1:6">
      <c r="A72" s="31">
        <v>70</v>
      </c>
      <c r="B72" s="31">
        <v>63</v>
      </c>
      <c r="C72" s="96">
        <f t="shared" si="7"/>
        <v>22</v>
      </c>
      <c r="D72" s="22" t="s">
        <v>246</v>
      </c>
      <c r="E72" s="31">
        <f t="shared" si="0"/>
        <v>34</v>
      </c>
      <c r="F72" s="24" t="s">
        <v>246</v>
      </c>
    </row>
    <row r="73" spans="1:6">
      <c r="A73" s="28">
        <v>71</v>
      </c>
      <c r="B73" s="28">
        <v>64</v>
      </c>
      <c r="C73" s="95">
        <f>M9</f>
        <v>1</v>
      </c>
      <c r="D73" s="9" t="s">
        <v>134</v>
      </c>
      <c r="E73" s="116">
        <f t="shared" ref="E73:E136" si="8">HEX2DEC(C73)</f>
        <v>1</v>
      </c>
      <c r="F73" s="11"/>
    </row>
    <row r="74" spans="1:6">
      <c r="A74" s="30">
        <v>72</v>
      </c>
      <c r="B74" s="30">
        <v>65</v>
      </c>
      <c r="C74" s="95">
        <f t="shared" ref="C74:C88" si="9">M10</f>
        <v>28</v>
      </c>
      <c r="D74" s="13" t="s">
        <v>135</v>
      </c>
      <c r="E74" s="117">
        <f>HEX2DEC(C74)*0.01</f>
        <v>0.4</v>
      </c>
      <c r="F74" s="15" t="s">
        <v>251</v>
      </c>
    </row>
    <row r="75" spans="1:6">
      <c r="A75" s="28">
        <v>73</v>
      </c>
      <c r="B75" s="28">
        <v>66</v>
      </c>
      <c r="C75" s="95">
        <f t="shared" si="9"/>
        <v>46</v>
      </c>
      <c r="D75" s="9" t="s">
        <v>136</v>
      </c>
      <c r="E75" s="116">
        <f>HEX2DEC(C75)*0.01</f>
        <v>0.70000000000000007</v>
      </c>
      <c r="F75" s="11" t="s">
        <v>251</v>
      </c>
    </row>
    <row r="76" spans="1:6">
      <c r="A76" s="30">
        <v>74</v>
      </c>
      <c r="B76" s="30">
        <v>67</v>
      </c>
      <c r="C76" s="95" t="str">
        <f t="shared" si="9"/>
        <v>5a</v>
      </c>
      <c r="D76" s="13" t="s">
        <v>137</v>
      </c>
      <c r="E76" s="117">
        <f>HEX2DEC(C76)*0.01</f>
        <v>0.9</v>
      </c>
      <c r="F76" s="15" t="s">
        <v>251</v>
      </c>
    </row>
    <row r="77" spans="1:6">
      <c r="A77" s="28">
        <v>75</v>
      </c>
      <c r="B77" s="28">
        <v>68</v>
      </c>
      <c r="C77" s="95">
        <f t="shared" si="9"/>
        <v>32</v>
      </c>
      <c r="D77" s="9" t="s">
        <v>138</v>
      </c>
      <c r="E77" s="116">
        <f t="shared" si="8"/>
        <v>50</v>
      </c>
      <c r="F77" s="11" t="s">
        <v>249</v>
      </c>
    </row>
    <row r="78" spans="1:6">
      <c r="A78" s="30">
        <v>76</v>
      </c>
      <c r="B78" s="30">
        <v>69</v>
      </c>
      <c r="C78" s="95">
        <f t="shared" si="9"/>
        <v>19</v>
      </c>
      <c r="D78" s="13" t="s">
        <v>139</v>
      </c>
      <c r="E78" s="117">
        <f t="shared" si="8"/>
        <v>25</v>
      </c>
      <c r="F78" s="15" t="s">
        <v>249</v>
      </c>
    </row>
    <row r="79" spans="1:6">
      <c r="A79" s="28">
        <v>77</v>
      </c>
      <c r="B79" s="28">
        <v>70</v>
      </c>
      <c r="C79" s="95">
        <f t="shared" si="9"/>
        <v>5</v>
      </c>
      <c r="D79" s="9" t="s">
        <v>140</v>
      </c>
      <c r="E79" s="116">
        <f t="shared" si="8"/>
        <v>5</v>
      </c>
      <c r="F79" s="11" t="s">
        <v>249</v>
      </c>
    </row>
    <row r="80" spans="1:6">
      <c r="A80" s="30">
        <v>78</v>
      </c>
      <c r="B80" s="30">
        <v>71</v>
      </c>
      <c r="C80" s="95" t="str">
        <f t="shared" si="9"/>
        <v>1e</v>
      </c>
      <c r="D80" s="13" t="s">
        <v>141</v>
      </c>
      <c r="E80" s="117">
        <f t="shared" si="8"/>
        <v>30</v>
      </c>
      <c r="F80" s="15" t="s">
        <v>142</v>
      </c>
    </row>
    <row r="81" spans="1:6">
      <c r="A81" s="28">
        <v>79</v>
      </c>
      <c r="B81" s="28">
        <v>72</v>
      </c>
      <c r="C81" s="95" t="str">
        <f t="shared" si="9"/>
        <v>0a</v>
      </c>
      <c r="D81" s="9" t="s">
        <v>143</v>
      </c>
      <c r="E81" s="116">
        <f t="shared" si="8"/>
        <v>10</v>
      </c>
      <c r="F81" s="11" t="s">
        <v>249</v>
      </c>
    </row>
    <row r="82" spans="1:6">
      <c r="A82" s="30">
        <v>80</v>
      </c>
      <c r="B82" s="30">
        <v>73</v>
      </c>
      <c r="C82" s="95" t="str">
        <f t="shared" si="9"/>
        <v>1e</v>
      </c>
      <c r="D82" s="13" t="s">
        <v>144</v>
      </c>
      <c r="E82" s="117">
        <f t="shared" si="8"/>
        <v>30</v>
      </c>
      <c r="F82" s="15" t="s">
        <v>152</v>
      </c>
    </row>
    <row r="83" spans="1:6">
      <c r="A83" s="28">
        <v>81</v>
      </c>
      <c r="B83" s="28">
        <v>74</v>
      </c>
      <c r="C83" s="95">
        <f t="shared" si="9"/>
        <v>3</v>
      </c>
      <c r="D83" s="9" t="s">
        <v>145</v>
      </c>
      <c r="E83" s="116">
        <f t="shared" si="8"/>
        <v>3</v>
      </c>
      <c r="F83" s="11" t="s">
        <v>214</v>
      </c>
    </row>
    <row r="84" spans="1:6">
      <c r="A84" s="30">
        <v>82</v>
      </c>
      <c r="B84" s="30">
        <v>75</v>
      </c>
      <c r="C84" s="95">
        <f t="shared" si="9"/>
        <v>9</v>
      </c>
      <c r="D84" s="13" t="s">
        <v>146</v>
      </c>
      <c r="E84" s="117">
        <f t="shared" si="8"/>
        <v>9</v>
      </c>
      <c r="F84" s="15" t="s">
        <v>214</v>
      </c>
    </row>
    <row r="85" spans="1:6">
      <c r="A85" s="28">
        <v>83</v>
      </c>
      <c r="B85" s="28">
        <v>76</v>
      </c>
      <c r="C85" s="95">
        <f t="shared" si="9"/>
        <v>44</v>
      </c>
      <c r="D85" s="9" t="s">
        <v>147</v>
      </c>
      <c r="E85" s="116">
        <f>HEX2DEC(C85)*100</f>
        <v>6800</v>
      </c>
      <c r="F85" s="11" t="s">
        <v>212</v>
      </c>
    </row>
    <row r="86" spans="1:6">
      <c r="A86" s="30">
        <v>84</v>
      </c>
      <c r="B86" s="30">
        <v>77</v>
      </c>
      <c r="C86" s="95">
        <f t="shared" si="9"/>
        <v>44</v>
      </c>
      <c r="D86" s="13" t="s">
        <v>148</v>
      </c>
      <c r="E86" s="117">
        <f>HEX2DEC(C86)*100</f>
        <v>6800</v>
      </c>
      <c r="F86" s="15" t="s">
        <v>212</v>
      </c>
    </row>
    <row r="87" spans="1:6">
      <c r="A87" s="28">
        <v>85</v>
      </c>
      <c r="B87" s="28">
        <v>78</v>
      </c>
      <c r="C87" s="95">
        <f t="shared" si="9"/>
        <v>28</v>
      </c>
      <c r="D87" s="9" t="s">
        <v>149</v>
      </c>
      <c r="E87" s="116">
        <f t="shared" si="8"/>
        <v>40</v>
      </c>
      <c r="F87" s="11" t="s">
        <v>249</v>
      </c>
    </row>
    <row r="88" spans="1:6">
      <c r="A88" s="30">
        <v>86</v>
      </c>
      <c r="B88" s="30">
        <v>79</v>
      </c>
      <c r="C88" s="95">
        <f t="shared" si="9"/>
        <v>14</v>
      </c>
      <c r="D88" s="13" t="s">
        <v>150</v>
      </c>
      <c r="E88" s="117">
        <f t="shared" si="8"/>
        <v>20</v>
      </c>
      <c r="F88" s="15" t="s">
        <v>142</v>
      </c>
    </row>
    <row r="89" spans="1:6">
      <c r="A89" s="28">
        <v>87</v>
      </c>
      <c r="B89" s="28">
        <v>80</v>
      </c>
      <c r="C89" s="90">
        <f>N9</f>
        <v>50</v>
      </c>
      <c r="D89" s="9" t="s">
        <v>151</v>
      </c>
      <c r="E89" s="116">
        <f t="shared" si="8"/>
        <v>80</v>
      </c>
      <c r="F89" s="11" t="s">
        <v>142</v>
      </c>
    </row>
    <row r="90" spans="1:6">
      <c r="A90" s="30">
        <v>88</v>
      </c>
      <c r="B90" s="30">
        <v>81</v>
      </c>
      <c r="C90" s="90">
        <f t="shared" ref="C90:C104" si="10">N10</f>
        <v>39</v>
      </c>
      <c r="D90" s="13" t="s">
        <v>153</v>
      </c>
      <c r="E90" s="117">
        <f t="shared" si="8"/>
        <v>57</v>
      </c>
      <c r="F90" s="15" t="s">
        <v>142</v>
      </c>
    </row>
    <row r="91" spans="1:6">
      <c r="A91" s="28">
        <v>89</v>
      </c>
      <c r="B91" s="28">
        <v>82</v>
      </c>
      <c r="C91" s="90">
        <f t="shared" si="10"/>
        <v>7</v>
      </c>
      <c r="D91" s="9" t="s">
        <v>154</v>
      </c>
      <c r="E91" s="116">
        <f t="shared" si="8"/>
        <v>7</v>
      </c>
      <c r="F91" s="11" t="s">
        <v>214</v>
      </c>
    </row>
    <row r="92" spans="1:6">
      <c r="A92" s="30">
        <v>90</v>
      </c>
      <c r="B92" s="30">
        <v>83</v>
      </c>
      <c r="C92" s="90">
        <f t="shared" si="10"/>
        <v>54</v>
      </c>
      <c r="D92" s="13" t="s">
        <v>155</v>
      </c>
      <c r="E92" s="117">
        <f t="shared" si="8"/>
        <v>84</v>
      </c>
      <c r="F92" s="15" t="s">
        <v>214</v>
      </c>
    </row>
    <row r="93" spans="1:6">
      <c r="A93" s="28">
        <v>91</v>
      </c>
      <c r="B93" s="28">
        <v>84</v>
      </c>
      <c r="C93" s="90">
        <f t="shared" si="10"/>
        <v>5</v>
      </c>
      <c r="D93" s="9" t="s">
        <v>156</v>
      </c>
      <c r="E93" s="116">
        <f t="shared" si="8"/>
        <v>5</v>
      </c>
      <c r="F93" s="11" t="s">
        <v>249</v>
      </c>
    </row>
    <row r="94" spans="1:6">
      <c r="A94" s="30">
        <v>92</v>
      </c>
      <c r="B94" s="30">
        <v>85</v>
      </c>
      <c r="C94" s="90">
        <f t="shared" si="10"/>
        <v>0</v>
      </c>
      <c r="D94" s="13" t="s">
        <v>157</v>
      </c>
      <c r="E94" s="117">
        <f>MOD(HEX2DEC(C94)+2^7,2^8)-2^7</f>
        <v>0</v>
      </c>
      <c r="F94" s="15" t="s">
        <v>250</v>
      </c>
    </row>
    <row r="95" spans="1:6">
      <c r="A95" s="28">
        <v>93</v>
      </c>
      <c r="B95" s="28">
        <v>86</v>
      </c>
      <c r="C95" s="90" t="str">
        <f t="shared" si="10"/>
        <v>0f</v>
      </c>
      <c r="D95" s="9" t="s">
        <v>158</v>
      </c>
      <c r="E95" s="116">
        <f t="shared" si="8"/>
        <v>15</v>
      </c>
      <c r="F95" s="11"/>
    </row>
    <row r="96" spans="1:6">
      <c r="A96" s="30">
        <v>94</v>
      </c>
      <c r="B96" s="30">
        <v>87</v>
      </c>
      <c r="C96" s="90">
        <f t="shared" si="10"/>
        <v>2</v>
      </c>
      <c r="D96" s="13" t="s">
        <v>159</v>
      </c>
      <c r="E96" s="117">
        <f t="shared" si="8"/>
        <v>2</v>
      </c>
      <c r="F96" s="15" t="s">
        <v>249</v>
      </c>
    </row>
    <row r="97" spans="1:6">
      <c r="A97" s="28">
        <v>95</v>
      </c>
      <c r="B97" s="28">
        <v>88</v>
      </c>
      <c r="C97" s="90">
        <f t="shared" si="10"/>
        <v>5</v>
      </c>
      <c r="D97" s="9" t="s">
        <v>160</v>
      </c>
      <c r="E97" s="116">
        <f t="shared" si="8"/>
        <v>5</v>
      </c>
      <c r="F97" s="11" t="s">
        <v>249</v>
      </c>
    </row>
    <row r="98" spans="1:6">
      <c r="A98" s="30">
        <v>96</v>
      </c>
      <c r="B98" s="30">
        <v>89</v>
      </c>
      <c r="C98" s="90">
        <f t="shared" si="10"/>
        <v>6</v>
      </c>
      <c r="D98" s="13" t="s">
        <v>161</v>
      </c>
      <c r="E98" s="117">
        <f t="shared" si="8"/>
        <v>6</v>
      </c>
      <c r="F98" s="15" t="s">
        <v>249</v>
      </c>
    </row>
    <row r="99" spans="1:6">
      <c r="A99" s="28">
        <v>97</v>
      </c>
      <c r="B99" s="28">
        <v>90</v>
      </c>
      <c r="C99" s="90">
        <f t="shared" si="10"/>
        <v>32</v>
      </c>
      <c r="D99" s="9" t="s">
        <v>162</v>
      </c>
      <c r="E99" s="116">
        <f t="shared" si="8"/>
        <v>50</v>
      </c>
      <c r="F99" s="11" t="s">
        <v>142</v>
      </c>
    </row>
    <row r="100" spans="1:6">
      <c r="A100" s="30">
        <v>98</v>
      </c>
      <c r="B100" s="30">
        <v>91</v>
      </c>
      <c r="C100" s="90">
        <f t="shared" si="10"/>
        <v>19</v>
      </c>
      <c r="D100" s="13" t="s">
        <v>163</v>
      </c>
      <c r="E100" s="117">
        <f t="shared" si="8"/>
        <v>25</v>
      </c>
      <c r="F100" s="15" t="s">
        <v>142</v>
      </c>
    </row>
    <row r="101" spans="1:6">
      <c r="A101" s="28">
        <v>99</v>
      </c>
      <c r="B101" s="28">
        <v>92</v>
      </c>
      <c r="C101" s="90">
        <f t="shared" si="10"/>
        <v>0</v>
      </c>
      <c r="D101" s="9" t="s">
        <v>164</v>
      </c>
      <c r="E101" s="116">
        <f t="shared" si="8"/>
        <v>0</v>
      </c>
      <c r="F101" s="11" t="s">
        <v>215</v>
      </c>
    </row>
    <row r="102" spans="1:6">
      <c r="A102" s="30">
        <v>100</v>
      </c>
      <c r="B102" s="30">
        <v>93</v>
      </c>
      <c r="C102" s="90">
        <f t="shared" si="10"/>
        <v>1</v>
      </c>
      <c r="D102" s="13" t="s">
        <v>165</v>
      </c>
      <c r="E102" s="117">
        <f t="shared" si="8"/>
        <v>1</v>
      </c>
      <c r="F102" s="15" t="s">
        <v>152</v>
      </c>
    </row>
    <row r="103" spans="1:6">
      <c r="A103" s="28">
        <v>101</v>
      </c>
      <c r="B103" s="28">
        <v>94</v>
      </c>
      <c r="C103" s="90" t="str">
        <f t="shared" si="10"/>
        <v>b3</v>
      </c>
      <c r="D103" s="9" t="s">
        <v>166</v>
      </c>
      <c r="E103" s="116">
        <f t="shared" si="8"/>
        <v>179</v>
      </c>
      <c r="F103" s="11" t="s">
        <v>216</v>
      </c>
    </row>
    <row r="104" spans="1:6">
      <c r="A104" s="30">
        <v>102</v>
      </c>
      <c r="B104" s="30">
        <v>95</v>
      </c>
      <c r="C104" s="90">
        <f t="shared" si="10"/>
        <v>9</v>
      </c>
      <c r="D104" s="13" t="s">
        <v>167</v>
      </c>
      <c r="E104" s="117">
        <f>HEX2DEC(C104)*0.1</f>
        <v>0.9</v>
      </c>
      <c r="F104" s="15" t="s">
        <v>211</v>
      </c>
    </row>
    <row r="105" spans="1:6">
      <c r="A105" s="28">
        <v>103</v>
      </c>
      <c r="B105" s="28">
        <v>96</v>
      </c>
      <c r="C105" s="92">
        <f>O9</f>
        <v>0</v>
      </c>
      <c r="D105" s="9" t="s">
        <v>168</v>
      </c>
      <c r="E105" s="116">
        <f t="shared" si="8"/>
        <v>0</v>
      </c>
      <c r="F105" s="11" t="s">
        <v>258</v>
      </c>
    </row>
    <row r="106" spans="1:6">
      <c r="A106" s="30">
        <v>104</v>
      </c>
      <c r="B106" s="30">
        <v>97</v>
      </c>
      <c r="C106" s="92">
        <f t="shared" ref="C106:C120" si="11">O10</f>
        <v>78</v>
      </c>
      <c r="D106" s="13" t="s">
        <v>169</v>
      </c>
      <c r="E106" s="117">
        <f t="shared" si="8"/>
        <v>120</v>
      </c>
      <c r="F106" s="15"/>
    </row>
    <row r="107" spans="1:6">
      <c r="A107" s="28">
        <v>105</v>
      </c>
      <c r="B107" s="28">
        <v>98</v>
      </c>
      <c r="C107" s="92">
        <f t="shared" si="11"/>
        <v>64</v>
      </c>
      <c r="D107" s="9" t="s">
        <v>170</v>
      </c>
      <c r="E107" s="116">
        <f>HEX2DEC(C107)/10</f>
        <v>10</v>
      </c>
      <c r="F107" s="11" t="s">
        <v>253</v>
      </c>
    </row>
    <row r="108" spans="1:6">
      <c r="A108" s="30">
        <v>106</v>
      </c>
      <c r="B108" s="30">
        <v>99</v>
      </c>
      <c r="C108" s="92" t="str">
        <f t="shared" si="11"/>
        <v>0a</v>
      </c>
      <c r="D108" s="13" t="s">
        <v>171</v>
      </c>
      <c r="E108" s="117">
        <f>HEX2DEC(C108)*0.01</f>
        <v>0.1</v>
      </c>
      <c r="F108" s="15" t="s">
        <v>251</v>
      </c>
    </row>
    <row r="109" spans="1:6">
      <c r="A109" s="28">
        <v>107</v>
      </c>
      <c r="B109" s="28">
        <v>100</v>
      </c>
      <c r="C109" s="92">
        <f t="shared" si="11"/>
        <v>6</v>
      </c>
      <c r="D109" s="9" t="s">
        <v>176</v>
      </c>
      <c r="E109" s="116">
        <f t="shared" si="8"/>
        <v>6</v>
      </c>
      <c r="F109" s="11" t="s">
        <v>249</v>
      </c>
    </row>
    <row r="110" spans="1:6">
      <c r="A110" s="30">
        <v>108</v>
      </c>
      <c r="B110" s="30">
        <v>101</v>
      </c>
      <c r="C110" s="92" t="str">
        <f t="shared" si="11"/>
        <v>1e</v>
      </c>
      <c r="D110" s="13" t="s">
        <v>172</v>
      </c>
      <c r="E110" s="117">
        <f t="shared" si="8"/>
        <v>30</v>
      </c>
      <c r="F110" s="15"/>
    </row>
    <row r="111" spans="1:6">
      <c r="A111" s="28">
        <v>109</v>
      </c>
      <c r="B111" s="28">
        <v>102</v>
      </c>
      <c r="C111" s="92">
        <f t="shared" si="11"/>
        <v>28</v>
      </c>
      <c r="D111" s="9" t="s">
        <v>173</v>
      </c>
      <c r="E111" s="116">
        <f t="shared" si="8"/>
        <v>40</v>
      </c>
      <c r="F111" s="11"/>
    </row>
    <row r="112" spans="1:6">
      <c r="A112" s="30">
        <v>110</v>
      </c>
      <c r="B112" s="30">
        <v>103</v>
      </c>
      <c r="C112" s="92" t="str">
        <f t="shared" si="11"/>
        <v>4b</v>
      </c>
      <c r="D112" s="13" t="s">
        <v>174</v>
      </c>
      <c r="E112" s="117">
        <f t="shared" si="8"/>
        <v>75</v>
      </c>
      <c r="F112" s="15"/>
    </row>
    <row r="113" spans="1:6">
      <c r="A113" s="28">
        <v>111</v>
      </c>
      <c r="B113" s="28">
        <v>104</v>
      </c>
      <c r="C113" s="92">
        <f t="shared" si="11"/>
        <v>0</v>
      </c>
      <c r="D113" s="9" t="s">
        <v>175</v>
      </c>
      <c r="E113" s="116">
        <f t="shared" si="8"/>
        <v>0</v>
      </c>
      <c r="F113" s="11" t="s">
        <v>249</v>
      </c>
    </row>
    <row r="114" spans="1:6">
      <c r="A114" s="30">
        <v>112</v>
      </c>
      <c r="B114" s="30">
        <v>105</v>
      </c>
      <c r="C114" s="92" t="str">
        <f t="shared" si="11"/>
        <v>fe</v>
      </c>
      <c r="D114" s="13" t="s">
        <v>177</v>
      </c>
      <c r="E114" s="117">
        <f>MOD(HEX2DEC(C114)+2^7,2^8)-2^7</f>
        <v>-2</v>
      </c>
      <c r="F114" s="15" t="s">
        <v>250</v>
      </c>
    </row>
    <row r="115" spans="1:6">
      <c r="A115" s="28">
        <v>113</v>
      </c>
      <c r="B115" s="28">
        <v>106</v>
      </c>
      <c r="C115" s="92" t="str">
        <f t="shared" si="11"/>
        <v>0a</v>
      </c>
      <c r="D115" s="9" t="s">
        <v>178</v>
      </c>
      <c r="E115" s="116">
        <f t="shared" si="8"/>
        <v>10</v>
      </c>
      <c r="F115" s="11" t="s">
        <v>152</v>
      </c>
    </row>
    <row r="116" spans="1:6">
      <c r="A116" s="30">
        <v>114</v>
      </c>
      <c r="B116" s="30">
        <v>107</v>
      </c>
      <c r="C116" s="92">
        <f t="shared" si="11"/>
        <v>0</v>
      </c>
      <c r="D116" s="13" t="s">
        <v>179</v>
      </c>
      <c r="E116" s="117">
        <f t="shared" si="8"/>
        <v>0</v>
      </c>
      <c r="F116" s="15" t="s">
        <v>152</v>
      </c>
    </row>
    <row r="117" spans="1:6">
      <c r="A117" s="28">
        <v>115</v>
      </c>
      <c r="B117" s="28">
        <v>108</v>
      </c>
      <c r="C117" s="92" t="str">
        <f t="shared" si="11"/>
        <v>0a</v>
      </c>
      <c r="D117" s="9" t="s">
        <v>180</v>
      </c>
      <c r="E117" s="116">
        <f t="shared" si="8"/>
        <v>10</v>
      </c>
      <c r="F117" s="11" t="s">
        <v>152</v>
      </c>
    </row>
    <row r="118" spans="1:6">
      <c r="A118" s="30">
        <v>116</v>
      </c>
      <c r="B118" s="30">
        <v>109</v>
      </c>
      <c r="C118" s="92">
        <f t="shared" si="11"/>
        <v>64</v>
      </c>
      <c r="D118" s="13" t="s">
        <v>181</v>
      </c>
      <c r="E118" s="117">
        <f t="shared" si="8"/>
        <v>100</v>
      </c>
      <c r="F118" s="15" t="s">
        <v>249</v>
      </c>
    </row>
    <row r="119" spans="1:6">
      <c r="A119" s="28">
        <v>117</v>
      </c>
      <c r="B119" s="28">
        <v>110</v>
      </c>
      <c r="C119" s="92">
        <f t="shared" si="11"/>
        <v>2</v>
      </c>
      <c r="D119" s="9" t="s">
        <v>182</v>
      </c>
      <c r="E119" s="116">
        <f t="shared" si="8"/>
        <v>2</v>
      </c>
      <c r="F119" s="11" t="s">
        <v>216</v>
      </c>
    </row>
    <row r="120" spans="1:6">
      <c r="A120" s="30">
        <v>118</v>
      </c>
      <c r="B120" s="30">
        <v>111</v>
      </c>
      <c r="C120" s="92">
        <f t="shared" si="11"/>
        <v>28</v>
      </c>
      <c r="D120" s="13" t="s">
        <v>183</v>
      </c>
      <c r="E120" s="117">
        <f t="shared" si="8"/>
        <v>40</v>
      </c>
      <c r="F120" s="15"/>
    </row>
    <row r="121" spans="1:6">
      <c r="A121" s="28">
        <v>119</v>
      </c>
      <c r="B121" s="28">
        <v>112</v>
      </c>
      <c r="C121" s="93" t="str">
        <f>P9</f>
        <v>1a</v>
      </c>
      <c r="D121" s="9" t="s">
        <v>184</v>
      </c>
      <c r="E121" s="116">
        <f t="shared" si="8"/>
        <v>26</v>
      </c>
      <c r="F121" s="11"/>
    </row>
    <row r="122" spans="1:6">
      <c r="A122" s="30">
        <v>120</v>
      </c>
      <c r="B122" s="30">
        <v>113</v>
      </c>
      <c r="C122" s="93">
        <f t="shared" ref="C122:C136" si="12">P10</f>
        <v>1</v>
      </c>
      <c r="D122" s="13" t="s">
        <v>185</v>
      </c>
      <c r="E122" s="117">
        <f t="shared" si="8"/>
        <v>1</v>
      </c>
      <c r="F122" s="15"/>
    </row>
    <row r="123" spans="1:6">
      <c r="A123" s="28">
        <v>121</v>
      </c>
      <c r="B123" s="28">
        <v>114</v>
      </c>
      <c r="C123" s="93" t="str">
        <f t="shared" si="12"/>
        <v>0a</v>
      </c>
      <c r="D123" s="9" t="s">
        <v>186</v>
      </c>
      <c r="E123" s="116">
        <f t="shared" si="8"/>
        <v>10</v>
      </c>
      <c r="F123" s="11"/>
    </row>
    <row r="124" spans="1:6">
      <c r="A124" s="30">
        <v>122</v>
      </c>
      <c r="B124" s="30">
        <v>115</v>
      </c>
      <c r="C124" s="93">
        <f t="shared" si="12"/>
        <v>5</v>
      </c>
      <c r="D124" s="13" t="s">
        <v>187</v>
      </c>
      <c r="E124" s="117">
        <f t="shared" si="8"/>
        <v>5</v>
      </c>
      <c r="F124" s="15"/>
    </row>
    <row r="125" spans="1:6">
      <c r="A125" s="28">
        <v>123</v>
      </c>
      <c r="B125" s="28">
        <v>116</v>
      </c>
      <c r="C125" s="93">
        <f t="shared" si="12"/>
        <v>2</v>
      </c>
      <c r="D125" s="9" t="s">
        <v>188</v>
      </c>
      <c r="E125" s="116">
        <f t="shared" si="8"/>
        <v>2</v>
      </c>
      <c r="F125" s="11"/>
    </row>
    <row r="126" spans="1:6">
      <c r="A126" s="30">
        <v>124</v>
      </c>
      <c r="B126" s="30">
        <v>117</v>
      </c>
      <c r="C126" s="93">
        <f t="shared" si="12"/>
        <v>14</v>
      </c>
      <c r="D126" s="13" t="s">
        <v>189</v>
      </c>
      <c r="E126" s="117">
        <f t="shared" si="8"/>
        <v>20</v>
      </c>
      <c r="F126" s="15"/>
    </row>
    <row r="127" spans="1:6">
      <c r="A127" s="28">
        <v>125</v>
      </c>
      <c r="B127" s="28">
        <v>118</v>
      </c>
      <c r="C127" s="93">
        <f t="shared" si="12"/>
        <v>28</v>
      </c>
      <c r="D127" s="9" t="s">
        <v>190</v>
      </c>
      <c r="E127" s="116">
        <f t="shared" si="8"/>
        <v>40</v>
      </c>
      <c r="F127" s="11"/>
    </row>
    <row r="128" spans="1:6">
      <c r="A128" s="30">
        <v>126</v>
      </c>
      <c r="B128" s="30">
        <v>119</v>
      </c>
      <c r="C128" s="93">
        <f t="shared" si="12"/>
        <v>14</v>
      </c>
      <c r="D128" s="13" t="s">
        <v>192</v>
      </c>
      <c r="E128" s="117">
        <f t="shared" si="8"/>
        <v>20</v>
      </c>
      <c r="F128" s="15"/>
    </row>
    <row r="129" spans="1:6">
      <c r="A129" s="28">
        <v>127</v>
      </c>
      <c r="B129" s="28">
        <v>120</v>
      </c>
      <c r="C129" s="93" t="str">
        <f t="shared" si="12"/>
        <v>1e</v>
      </c>
      <c r="D129" s="9" t="s">
        <v>191</v>
      </c>
      <c r="E129" s="116">
        <f t="shared" si="8"/>
        <v>30</v>
      </c>
      <c r="F129" s="11"/>
    </row>
    <row r="130" spans="1:6">
      <c r="A130" s="30">
        <v>128</v>
      </c>
      <c r="B130" s="30">
        <v>121</v>
      </c>
      <c r="C130" s="93" t="str">
        <f t="shared" si="12"/>
        <v>7a</v>
      </c>
      <c r="D130" s="13" t="s">
        <v>193</v>
      </c>
      <c r="E130" s="117">
        <f t="shared" si="8"/>
        <v>122</v>
      </c>
      <c r="F130" s="15"/>
    </row>
    <row r="131" spans="1:6">
      <c r="A131" s="28">
        <v>129</v>
      </c>
      <c r="B131" s="28">
        <v>122</v>
      </c>
      <c r="C131" s="93" t="str">
        <f t="shared" si="12"/>
        <v>0a</v>
      </c>
      <c r="D131" s="9" t="s">
        <v>194</v>
      </c>
      <c r="E131" s="116">
        <f t="shared" si="8"/>
        <v>10</v>
      </c>
      <c r="F131" s="11"/>
    </row>
    <row r="132" spans="1:6">
      <c r="A132" s="30">
        <v>130</v>
      </c>
      <c r="B132" s="30">
        <v>123</v>
      </c>
      <c r="C132" s="93">
        <f t="shared" si="12"/>
        <v>0</v>
      </c>
      <c r="D132" s="13" t="s">
        <v>195</v>
      </c>
      <c r="E132" s="117">
        <f t="shared" si="8"/>
        <v>0</v>
      </c>
      <c r="F132" s="271" t="s">
        <v>261</v>
      </c>
    </row>
    <row r="133" spans="1:6">
      <c r="A133" s="28">
        <v>131</v>
      </c>
      <c r="B133" s="28">
        <v>124</v>
      </c>
      <c r="C133" s="93" t="str">
        <f t="shared" si="12"/>
        <v>ff</v>
      </c>
      <c r="D133" s="9" t="s">
        <v>196</v>
      </c>
      <c r="E133" s="116">
        <f t="shared" si="8"/>
        <v>255</v>
      </c>
      <c r="F133" s="271"/>
    </row>
    <row r="134" spans="1:6">
      <c r="A134" s="30">
        <v>132</v>
      </c>
      <c r="B134" s="30">
        <v>125</v>
      </c>
      <c r="C134" s="93">
        <f t="shared" si="12"/>
        <v>0</v>
      </c>
      <c r="D134" s="13" t="s">
        <v>197</v>
      </c>
      <c r="E134" s="117">
        <f t="shared" si="8"/>
        <v>0</v>
      </c>
      <c r="F134" s="271"/>
    </row>
    <row r="135" spans="1:6">
      <c r="A135" s="31">
        <v>133</v>
      </c>
      <c r="B135" s="31">
        <v>126</v>
      </c>
      <c r="C135" s="93" t="str">
        <f t="shared" si="12"/>
        <v>0c</v>
      </c>
      <c r="D135" s="22" t="s">
        <v>246</v>
      </c>
      <c r="E135" s="31">
        <f t="shared" si="8"/>
        <v>12</v>
      </c>
      <c r="F135" s="24" t="s">
        <v>246</v>
      </c>
    </row>
    <row r="136" spans="1:6">
      <c r="A136" s="31">
        <v>134</v>
      </c>
      <c r="B136" s="31">
        <v>127</v>
      </c>
      <c r="C136" s="93" t="str">
        <f t="shared" si="12"/>
        <v>1a</v>
      </c>
      <c r="D136" s="22" t="s">
        <v>246</v>
      </c>
      <c r="E136" s="31">
        <f t="shared" si="8"/>
        <v>26</v>
      </c>
      <c r="F136" s="24" t="s">
        <v>246</v>
      </c>
    </row>
    <row r="138" spans="1:6">
      <c r="D138" s="37" t="s">
        <v>225</v>
      </c>
      <c r="E138" s="4"/>
      <c r="F138" s="26" t="s">
        <v>226</v>
      </c>
    </row>
    <row r="139" spans="1:6">
      <c r="D139" s="2" t="s">
        <v>217</v>
      </c>
      <c r="F139" t="s">
        <v>227</v>
      </c>
    </row>
    <row r="140" spans="1:6">
      <c r="D140" s="2" t="s">
        <v>218</v>
      </c>
      <c r="F140" t="s">
        <v>228</v>
      </c>
    </row>
    <row r="141" spans="1:6">
      <c r="D141" s="2" t="s">
        <v>219</v>
      </c>
      <c r="F141" t="s">
        <v>229</v>
      </c>
    </row>
    <row r="142" spans="1:6">
      <c r="D142" s="2" t="s">
        <v>220</v>
      </c>
      <c r="F142" t="s">
        <v>230</v>
      </c>
    </row>
    <row r="143" spans="1:6">
      <c r="D143" s="2" t="s">
        <v>221</v>
      </c>
      <c r="F143" t="s">
        <v>231</v>
      </c>
    </row>
    <row r="144" spans="1:6">
      <c r="D144" s="2" t="s">
        <v>222</v>
      </c>
      <c r="F144" t="s">
        <v>232</v>
      </c>
    </row>
    <row r="145" spans="4:6">
      <c r="D145" s="2" t="s">
        <v>223</v>
      </c>
      <c r="F145" t="s">
        <v>233</v>
      </c>
    </row>
    <row r="146" spans="4:6">
      <c r="D146" s="2" t="s">
        <v>224</v>
      </c>
      <c r="F146" t="s">
        <v>234</v>
      </c>
    </row>
    <row r="148" spans="4:6">
      <c r="F148" s="123"/>
    </row>
    <row r="149" spans="4:6">
      <c r="F149" s="123"/>
    </row>
    <row r="150" spans="4:6">
      <c r="F150" s="123"/>
    </row>
    <row r="151" spans="4:6">
      <c r="F151" s="123"/>
    </row>
    <row r="152" spans="4:6">
      <c r="F152" s="123"/>
    </row>
    <row r="153" spans="4:6">
      <c r="F153" s="123"/>
    </row>
    <row r="154" spans="4:6">
      <c r="F154" s="123"/>
    </row>
    <row r="155" spans="4:6">
      <c r="F155" s="123"/>
    </row>
  </sheetData>
  <autoFilter ref="A1:F136"/>
  <mergeCells count="4">
    <mergeCell ref="D3:F8"/>
    <mergeCell ref="H3:H8"/>
    <mergeCell ref="B3:B8"/>
    <mergeCell ref="F132:F13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37" sqref="B37"/>
    </sheetView>
  </sheetViews>
  <sheetFormatPr defaultColWidth="8.77734375" defaultRowHeight="14.4"/>
  <cols>
    <col min="1" max="1" width="9.44140625" style="1" customWidth="1"/>
    <col min="2" max="2" width="11.109375" style="1" customWidth="1"/>
    <col min="3" max="4" width="23.6640625" bestFit="1" customWidth="1"/>
    <col min="5" max="5" width="8.77734375" style="1" customWidth="1"/>
    <col min="6" max="6" width="13.109375" style="1" customWidth="1"/>
    <col min="7" max="7" width="17.33203125" style="1" bestFit="1" customWidth="1"/>
    <col min="8" max="8" width="12.33203125" style="1" customWidth="1"/>
  </cols>
  <sheetData>
    <row r="1" spans="1:8">
      <c r="A1" s="137" t="s">
        <v>406</v>
      </c>
      <c r="B1" s="138" t="s">
        <v>407</v>
      </c>
      <c r="C1" s="139" t="s">
        <v>408</v>
      </c>
      <c r="D1" s="139" t="s">
        <v>8</v>
      </c>
      <c r="E1" s="138" t="s">
        <v>409</v>
      </c>
      <c r="F1" s="138" t="s">
        <v>410</v>
      </c>
      <c r="G1" s="138" t="s">
        <v>411</v>
      </c>
      <c r="H1" s="140" t="s">
        <v>412</v>
      </c>
    </row>
    <row r="2" spans="1:8">
      <c r="A2" s="141" t="s">
        <v>413</v>
      </c>
      <c r="B2" s="142">
        <v>1</v>
      </c>
      <c r="C2" s="143" t="s">
        <v>415</v>
      </c>
      <c r="D2" s="143" t="s">
        <v>415</v>
      </c>
      <c r="E2" s="142">
        <v>1</v>
      </c>
      <c r="F2" s="142"/>
      <c r="G2" s="142" t="s">
        <v>19</v>
      </c>
      <c r="H2" s="144">
        <v>0</v>
      </c>
    </row>
    <row r="3" spans="1:8">
      <c r="A3" s="141" t="s">
        <v>413</v>
      </c>
      <c r="B3" s="142">
        <v>1</v>
      </c>
      <c r="C3" s="143" t="s">
        <v>416</v>
      </c>
      <c r="D3" s="143" t="s">
        <v>416</v>
      </c>
      <c r="E3" s="142">
        <v>2</v>
      </c>
      <c r="F3" s="142"/>
      <c r="G3" s="142" t="s">
        <v>19</v>
      </c>
      <c r="H3" s="144">
        <v>0</v>
      </c>
    </row>
    <row r="4" spans="1:8">
      <c r="A4" s="141" t="s">
        <v>413</v>
      </c>
      <c r="B4" s="142">
        <v>1</v>
      </c>
      <c r="C4" s="143" t="s">
        <v>418</v>
      </c>
      <c r="D4" s="143" t="s">
        <v>418</v>
      </c>
      <c r="E4" s="142">
        <v>5</v>
      </c>
      <c r="F4" s="142">
        <v>6</v>
      </c>
      <c r="G4" s="142"/>
      <c r="H4" s="144"/>
    </row>
    <row r="5" spans="1:8">
      <c r="A5" s="141" t="s">
        <v>413</v>
      </c>
      <c r="B5" s="142">
        <v>1</v>
      </c>
      <c r="C5" s="143" t="s">
        <v>419</v>
      </c>
      <c r="D5" s="143" t="s">
        <v>419</v>
      </c>
      <c r="E5" s="142">
        <v>6</v>
      </c>
      <c r="F5" s="142">
        <v>6</v>
      </c>
      <c r="G5" s="142"/>
      <c r="H5" s="144"/>
    </row>
    <row r="6" spans="1:8">
      <c r="A6" s="141" t="s">
        <v>413</v>
      </c>
      <c r="B6" s="142">
        <v>1</v>
      </c>
      <c r="C6" s="143" t="s">
        <v>420</v>
      </c>
      <c r="D6" s="143" t="s">
        <v>420</v>
      </c>
      <c r="E6" s="142">
        <v>7</v>
      </c>
      <c r="F6" s="142"/>
      <c r="G6" s="142" t="s">
        <v>19</v>
      </c>
      <c r="H6" s="144">
        <v>0</v>
      </c>
    </row>
    <row r="7" spans="1:8">
      <c r="A7" s="141" t="s">
        <v>421</v>
      </c>
      <c r="B7" s="142">
        <v>1</v>
      </c>
      <c r="C7" s="143" t="s">
        <v>422</v>
      </c>
      <c r="D7" s="143" t="s">
        <v>422</v>
      </c>
      <c r="E7" s="142">
        <v>10</v>
      </c>
      <c r="F7" s="142"/>
      <c r="G7" s="142" t="s">
        <v>19</v>
      </c>
      <c r="H7" s="144">
        <v>0</v>
      </c>
    </row>
    <row r="8" spans="1:8">
      <c r="A8" s="141" t="s">
        <v>413</v>
      </c>
      <c r="B8" s="142">
        <v>1</v>
      </c>
      <c r="C8" s="143" t="s">
        <v>417</v>
      </c>
      <c r="D8" s="143" t="s">
        <v>417</v>
      </c>
      <c r="E8" s="142">
        <v>32</v>
      </c>
      <c r="F8" s="142">
        <v>4</v>
      </c>
      <c r="G8" s="142"/>
      <c r="H8" s="144"/>
    </row>
    <row r="9" spans="1:8">
      <c r="A9" s="141" t="s">
        <v>413</v>
      </c>
      <c r="B9" s="142">
        <v>1</v>
      </c>
      <c r="C9" s="143" t="s">
        <v>414</v>
      </c>
      <c r="D9" s="143" t="s">
        <v>414</v>
      </c>
      <c r="E9" s="142">
        <v>48</v>
      </c>
      <c r="F9" s="142">
        <v>4</v>
      </c>
      <c r="G9" s="142"/>
      <c r="H9" s="144"/>
    </row>
    <row r="10" spans="1:8">
      <c r="A10" s="141" t="s">
        <v>413</v>
      </c>
      <c r="B10" s="142">
        <v>2</v>
      </c>
      <c r="C10" s="143" t="s">
        <v>423</v>
      </c>
      <c r="D10" s="143" t="s">
        <v>423</v>
      </c>
      <c r="E10" s="142">
        <v>0</v>
      </c>
      <c r="F10" s="142"/>
      <c r="G10" s="142" t="s">
        <v>19</v>
      </c>
      <c r="H10" s="144">
        <v>0</v>
      </c>
    </row>
    <row r="11" spans="1:8">
      <c r="A11" s="141" t="s">
        <v>413</v>
      </c>
      <c r="B11" s="142">
        <v>2</v>
      </c>
      <c r="C11" s="143" t="s">
        <v>418</v>
      </c>
      <c r="D11" s="143" t="s">
        <v>418</v>
      </c>
      <c r="E11" s="142">
        <v>1</v>
      </c>
      <c r="F11" s="142">
        <v>6</v>
      </c>
      <c r="G11" s="142"/>
      <c r="H11" s="144"/>
    </row>
    <row r="12" spans="1:8">
      <c r="A12" s="141" t="s">
        <v>413</v>
      </c>
      <c r="B12" s="142">
        <v>2</v>
      </c>
      <c r="C12" s="143" t="s">
        <v>419</v>
      </c>
      <c r="D12" s="143" t="s">
        <v>419</v>
      </c>
      <c r="E12" s="142">
        <v>2</v>
      </c>
      <c r="F12" s="142">
        <v>6</v>
      </c>
      <c r="G12" s="142"/>
      <c r="H12" s="144"/>
    </row>
    <row r="13" spans="1:8">
      <c r="A13" s="141" t="s">
        <v>413</v>
      </c>
      <c r="B13" s="142">
        <v>2</v>
      </c>
      <c r="C13" s="143" t="s">
        <v>420</v>
      </c>
      <c r="D13" s="143" t="s">
        <v>420</v>
      </c>
      <c r="E13" s="142">
        <v>3</v>
      </c>
      <c r="F13" s="142"/>
      <c r="G13" s="142" t="s">
        <v>19</v>
      </c>
      <c r="H13" s="144">
        <v>0</v>
      </c>
    </row>
    <row r="14" spans="1:8">
      <c r="A14" s="141" t="s">
        <v>413</v>
      </c>
      <c r="B14" s="142">
        <v>2</v>
      </c>
      <c r="C14" s="143" t="s">
        <v>424</v>
      </c>
      <c r="D14" s="143" t="s">
        <v>424</v>
      </c>
      <c r="E14" s="142">
        <v>4</v>
      </c>
      <c r="F14" s="142"/>
      <c r="G14" s="142" t="s">
        <v>425</v>
      </c>
      <c r="H14" s="144">
        <v>0</v>
      </c>
    </row>
    <row r="15" spans="1:8">
      <c r="A15" s="141" t="s">
        <v>413</v>
      </c>
      <c r="B15" s="142">
        <v>2</v>
      </c>
      <c r="C15" s="143" t="s">
        <v>426</v>
      </c>
      <c r="D15" s="143" t="s">
        <v>426</v>
      </c>
      <c r="E15" s="142">
        <v>6</v>
      </c>
      <c r="F15" s="142"/>
      <c r="G15" s="142" t="s">
        <v>19</v>
      </c>
      <c r="H15" s="144">
        <v>0</v>
      </c>
    </row>
    <row r="16" spans="1:8">
      <c r="A16" s="141" t="s">
        <v>413</v>
      </c>
      <c r="B16" s="142">
        <v>2</v>
      </c>
      <c r="C16" s="143" t="s">
        <v>375</v>
      </c>
      <c r="D16" s="143" t="s">
        <v>375</v>
      </c>
      <c r="E16" s="142">
        <v>7</v>
      </c>
      <c r="F16" s="142"/>
      <c r="G16" s="142" t="s">
        <v>19</v>
      </c>
      <c r="H16" s="144">
        <v>0</v>
      </c>
    </row>
    <row r="17" spans="1:8">
      <c r="A17" s="141" t="s">
        <v>413</v>
      </c>
      <c r="B17" s="142">
        <v>2</v>
      </c>
      <c r="C17" s="143" t="s">
        <v>427</v>
      </c>
      <c r="D17" s="143" t="s">
        <v>427</v>
      </c>
      <c r="E17" s="142">
        <v>8</v>
      </c>
      <c r="F17" s="142"/>
      <c r="G17" s="142" t="s">
        <v>19</v>
      </c>
      <c r="H17" s="144">
        <v>0</v>
      </c>
    </row>
    <row r="18" spans="1:8">
      <c r="A18" s="141" t="s">
        <v>413</v>
      </c>
      <c r="B18" s="142">
        <v>2</v>
      </c>
      <c r="C18" s="143" t="s">
        <v>373</v>
      </c>
      <c r="D18" s="143" t="s">
        <v>373</v>
      </c>
      <c r="E18" s="142">
        <v>9</v>
      </c>
      <c r="F18" s="142"/>
      <c r="G18" s="142" t="s">
        <v>19</v>
      </c>
      <c r="H18" s="144">
        <v>0</v>
      </c>
    </row>
    <row r="19" spans="1:8">
      <c r="A19" s="141" t="s">
        <v>413</v>
      </c>
      <c r="B19" s="142">
        <v>2</v>
      </c>
      <c r="C19" s="143" t="s">
        <v>430</v>
      </c>
      <c r="D19" s="143" t="s">
        <v>430</v>
      </c>
      <c r="E19" s="142">
        <v>10</v>
      </c>
      <c r="F19" s="142"/>
      <c r="G19" s="142" t="s">
        <v>19</v>
      </c>
      <c r="H19" s="144">
        <v>0</v>
      </c>
    </row>
    <row r="20" spans="1:8">
      <c r="A20" s="141" t="s">
        <v>413</v>
      </c>
      <c r="B20" s="142">
        <v>2</v>
      </c>
      <c r="C20" s="143" t="s">
        <v>417</v>
      </c>
      <c r="D20" s="143" t="s">
        <v>417</v>
      </c>
      <c r="E20" s="142">
        <v>11</v>
      </c>
      <c r="F20" s="142">
        <v>5</v>
      </c>
      <c r="G20" s="142"/>
      <c r="H20" s="144"/>
    </row>
    <row r="21" spans="1:8">
      <c r="A21" s="141" t="s">
        <v>413</v>
      </c>
      <c r="B21" s="142">
        <v>3</v>
      </c>
      <c r="C21" s="143" t="s">
        <v>423</v>
      </c>
      <c r="D21" s="143" t="s">
        <v>423</v>
      </c>
      <c r="E21" s="142">
        <v>0</v>
      </c>
      <c r="F21" s="142"/>
      <c r="G21" s="142" t="s">
        <v>19</v>
      </c>
      <c r="H21" s="144">
        <v>0</v>
      </c>
    </row>
    <row r="22" spans="1:8">
      <c r="A22" s="141" t="s">
        <v>413</v>
      </c>
      <c r="B22" s="142">
        <v>3</v>
      </c>
      <c r="C22" s="143" t="s">
        <v>418</v>
      </c>
      <c r="D22" s="143" t="s">
        <v>418</v>
      </c>
      <c r="E22" s="142">
        <v>1</v>
      </c>
      <c r="F22" s="142">
        <v>6</v>
      </c>
      <c r="G22" s="142"/>
      <c r="H22" s="144"/>
    </row>
    <row r="23" spans="1:8">
      <c r="A23" s="141" t="s">
        <v>413</v>
      </c>
      <c r="B23" s="142">
        <v>3</v>
      </c>
      <c r="C23" s="143" t="s">
        <v>419</v>
      </c>
      <c r="D23" s="143" t="s">
        <v>419</v>
      </c>
      <c r="E23" s="142">
        <v>2</v>
      </c>
      <c r="F23" s="142">
        <v>6</v>
      </c>
      <c r="G23" s="142"/>
      <c r="H23" s="144"/>
    </row>
    <row r="24" spans="1:8">
      <c r="A24" s="141" t="s">
        <v>413</v>
      </c>
      <c r="B24" s="142">
        <v>3</v>
      </c>
      <c r="C24" s="143" t="s">
        <v>420</v>
      </c>
      <c r="D24" s="143" t="s">
        <v>420</v>
      </c>
      <c r="E24" s="142">
        <v>3</v>
      </c>
      <c r="F24" s="142"/>
      <c r="G24" s="142" t="s">
        <v>19</v>
      </c>
      <c r="H24" s="144">
        <v>0</v>
      </c>
    </row>
    <row r="25" spans="1:8">
      <c r="A25" s="141" t="s">
        <v>413</v>
      </c>
      <c r="B25" s="142">
        <v>3</v>
      </c>
      <c r="C25" s="143" t="s">
        <v>424</v>
      </c>
      <c r="D25" s="143" t="s">
        <v>424</v>
      </c>
      <c r="E25" s="142">
        <v>4</v>
      </c>
      <c r="F25" s="142"/>
      <c r="G25" s="142" t="s">
        <v>428</v>
      </c>
      <c r="H25" s="144">
        <v>0</v>
      </c>
    </row>
    <row r="26" spans="1:8">
      <c r="A26" s="141" t="s">
        <v>413</v>
      </c>
      <c r="B26" s="142">
        <v>3</v>
      </c>
      <c r="C26" s="143" t="s">
        <v>429</v>
      </c>
      <c r="D26" s="143" t="s">
        <v>429</v>
      </c>
      <c r="E26" s="142">
        <v>6</v>
      </c>
      <c r="F26" s="142"/>
      <c r="G26" s="142" t="s">
        <v>19</v>
      </c>
      <c r="H26" s="144">
        <v>0</v>
      </c>
    </row>
    <row r="27" spans="1:8">
      <c r="A27" s="141" t="s">
        <v>413</v>
      </c>
      <c r="B27" s="142">
        <v>3</v>
      </c>
      <c r="C27" s="143" t="s">
        <v>375</v>
      </c>
      <c r="D27" s="143" t="s">
        <v>375</v>
      </c>
      <c r="E27" s="142">
        <v>7</v>
      </c>
      <c r="F27" s="142"/>
      <c r="G27" s="142" t="s">
        <v>19</v>
      </c>
      <c r="H27" s="144">
        <v>0</v>
      </c>
    </row>
    <row r="28" spans="1:8">
      <c r="A28" s="141" t="s">
        <v>413</v>
      </c>
      <c r="B28" s="142">
        <v>3</v>
      </c>
      <c r="C28" s="143" t="s">
        <v>427</v>
      </c>
      <c r="D28" s="143" t="s">
        <v>427</v>
      </c>
      <c r="E28" s="142">
        <v>8</v>
      </c>
      <c r="F28" s="142"/>
      <c r="G28" s="142" t="s">
        <v>19</v>
      </c>
      <c r="H28" s="144">
        <v>0</v>
      </c>
    </row>
    <row r="29" spans="1:8">
      <c r="A29" s="141" t="s">
        <v>413</v>
      </c>
      <c r="B29" s="142">
        <v>3</v>
      </c>
      <c r="C29" s="143" t="s">
        <v>373</v>
      </c>
      <c r="D29" s="143" t="s">
        <v>373</v>
      </c>
      <c r="E29" s="142">
        <v>9</v>
      </c>
      <c r="F29" s="142"/>
      <c r="G29" s="142" t="s">
        <v>19</v>
      </c>
      <c r="H29" s="144">
        <v>0</v>
      </c>
    </row>
    <row r="30" spans="1:8">
      <c r="A30" s="141" t="s">
        <v>413</v>
      </c>
      <c r="B30" s="142">
        <v>3</v>
      </c>
      <c r="C30" s="143" t="s">
        <v>372</v>
      </c>
      <c r="D30" s="143" t="s">
        <v>372</v>
      </c>
      <c r="E30" s="142">
        <v>10</v>
      </c>
      <c r="F30" s="142"/>
      <c r="G30" s="142" t="s">
        <v>19</v>
      </c>
      <c r="H30" s="144">
        <v>0</v>
      </c>
    </row>
    <row r="31" spans="1:8">
      <c r="A31" s="141" t="s">
        <v>413</v>
      </c>
      <c r="B31" s="142">
        <v>3</v>
      </c>
      <c r="C31" s="143" t="s">
        <v>417</v>
      </c>
      <c r="D31" s="143" t="s">
        <v>417</v>
      </c>
      <c r="E31" s="142">
        <v>11</v>
      </c>
      <c r="F31" s="142">
        <v>5</v>
      </c>
      <c r="G31" s="142"/>
      <c r="H31" s="144"/>
    </row>
    <row r="32" spans="1:8">
      <c r="A32" s="141" t="s">
        <v>413</v>
      </c>
      <c r="B32" s="142">
        <v>4</v>
      </c>
      <c r="C32" s="143" t="s">
        <v>423</v>
      </c>
      <c r="D32" s="143" t="s">
        <v>423</v>
      </c>
      <c r="E32" s="142">
        <v>0</v>
      </c>
      <c r="F32" s="142"/>
      <c r="G32" s="142" t="s">
        <v>19</v>
      </c>
      <c r="H32" s="144">
        <v>0</v>
      </c>
    </row>
    <row r="33" spans="1:8">
      <c r="A33" s="141" t="s">
        <v>413</v>
      </c>
      <c r="B33" s="142">
        <v>4</v>
      </c>
      <c r="C33" s="143" t="s">
        <v>418</v>
      </c>
      <c r="D33" s="143" t="s">
        <v>418</v>
      </c>
      <c r="E33" s="142">
        <v>1</v>
      </c>
      <c r="F33" s="142">
        <v>6</v>
      </c>
      <c r="G33" s="142"/>
      <c r="H33" s="144"/>
    </row>
    <row r="34" spans="1:8">
      <c r="A34" s="141" t="s">
        <v>413</v>
      </c>
      <c r="B34" s="142">
        <v>4</v>
      </c>
      <c r="C34" s="143" t="s">
        <v>424</v>
      </c>
      <c r="D34" s="143" t="s">
        <v>424</v>
      </c>
      <c r="E34" s="142">
        <v>4</v>
      </c>
      <c r="F34" s="142"/>
      <c r="G34" s="142" t="s">
        <v>428</v>
      </c>
      <c r="H34" s="144">
        <v>0</v>
      </c>
    </row>
    <row r="35" spans="1:8">
      <c r="A35" s="145" t="s">
        <v>413</v>
      </c>
      <c r="B35" s="146">
        <v>4</v>
      </c>
      <c r="C35" s="147" t="s">
        <v>417</v>
      </c>
      <c r="D35" s="147" t="s">
        <v>417</v>
      </c>
      <c r="E35" s="146">
        <v>11</v>
      </c>
      <c r="F35" s="146">
        <v>5</v>
      </c>
      <c r="G35" s="146"/>
      <c r="H35" s="148"/>
    </row>
  </sheetData>
  <sortState ref="A3:H36">
    <sortCondition ref="B3:B36"/>
    <sortCondition ref="E3:E36"/>
  </sortState>
  <phoneticPr fontId="10" type="noConversion"/>
  <printOptions horizontalCentered="1" verticalCentered="1"/>
  <pageMargins left="0.25" right="0.25" top="0.75000000000000011" bottom="0.75000000000000011" header="0.30000000000000004" footer="0.30000000000000004"/>
  <pageSetup paperSize="9" scale="92" orientation="landscape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opLeftCell="H1" workbookViewId="0">
      <selection activeCell="P24" sqref="P24"/>
    </sheetView>
  </sheetViews>
  <sheetFormatPr defaultRowHeight="13.8"/>
  <cols>
    <col min="1" max="14" width="8.88671875" style="173"/>
    <col min="15" max="15" width="14.109375" style="173" customWidth="1"/>
    <col min="16" max="16" width="54.109375" style="173" customWidth="1"/>
    <col min="17" max="18" width="8.88671875" style="173"/>
    <col min="19" max="19" width="62.88671875" style="173" bestFit="1" customWidth="1"/>
    <col min="20" max="23" width="8.88671875" style="173"/>
    <col min="24" max="24" width="9.77734375" style="173" bestFit="1" customWidth="1"/>
    <col min="25" max="16384" width="8.88671875" style="173"/>
  </cols>
  <sheetData>
    <row r="1" spans="1:20">
      <c r="A1" s="173" t="s">
        <v>673</v>
      </c>
    </row>
    <row r="2" spans="1:20">
      <c r="A2" s="173" t="s">
        <v>621</v>
      </c>
    </row>
    <row r="6" spans="1:20">
      <c r="P6" s="173" t="s">
        <v>515</v>
      </c>
      <c r="S6" s="173" t="s">
        <v>660</v>
      </c>
    </row>
    <row r="7" spans="1:20" ht="14.4">
      <c r="A7" s="174"/>
      <c r="P7" s="175" t="s">
        <v>516</v>
      </c>
      <c r="S7" s="186" t="s">
        <v>634</v>
      </c>
      <c r="T7"/>
    </row>
    <row r="8" spans="1:20" ht="14.4">
      <c r="P8" s="176"/>
      <c r="S8" s="187"/>
      <c r="T8"/>
    </row>
    <row r="9" spans="1:20">
      <c r="A9" s="177"/>
      <c r="P9" s="178" t="s">
        <v>517</v>
      </c>
      <c r="Q9" s="178" t="s">
        <v>519</v>
      </c>
      <c r="S9" s="188" t="s">
        <v>635</v>
      </c>
      <c r="T9" s="188" t="s">
        <v>637</v>
      </c>
    </row>
    <row r="10" spans="1:20">
      <c r="A10" s="179" t="s">
        <v>511</v>
      </c>
      <c r="P10" s="178" t="s">
        <v>518</v>
      </c>
      <c r="Q10" s="178" t="s">
        <v>520</v>
      </c>
      <c r="S10" s="188" t="s">
        <v>636</v>
      </c>
      <c r="T10" s="188" t="s">
        <v>638</v>
      </c>
    </row>
    <row r="11" spans="1:20" ht="14.4">
      <c r="A11" s="177" t="s">
        <v>512</v>
      </c>
      <c r="P11" s="180"/>
      <c r="Q11" s="180"/>
      <c r="S11" s="172"/>
      <c r="T11" s="172"/>
    </row>
    <row r="12" spans="1:20" ht="14.4">
      <c r="A12" s="179"/>
      <c r="S12"/>
      <c r="T12"/>
    </row>
    <row r="13" spans="1:20" ht="14.4">
      <c r="P13" s="175" t="s">
        <v>521</v>
      </c>
      <c r="S13" s="186" t="s">
        <v>639</v>
      </c>
      <c r="T13"/>
    </row>
    <row r="14" spans="1:20" ht="14.4">
      <c r="A14" s="185" t="s">
        <v>509</v>
      </c>
      <c r="S14"/>
      <c r="T14"/>
    </row>
    <row r="15" spans="1:20">
      <c r="A15" s="185" t="s">
        <v>510</v>
      </c>
      <c r="P15" s="178" t="s">
        <v>522</v>
      </c>
      <c r="Q15" s="178" t="s">
        <v>524</v>
      </c>
      <c r="S15" s="274" t="s">
        <v>640</v>
      </c>
      <c r="T15" s="274" t="s">
        <v>641</v>
      </c>
    </row>
    <row r="16" spans="1:20">
      <c r="A16" s="185" t="s">
        <v>513</v>
      </c>
      <c r="P16" s="178" t="s">
        <v>523</v>
      </c>
      <c r="Q16" s="178" t="s">
        <v>525</v>
      </c>
      <c r="S16" s="274"/>
      <c r="T16" s="274"/>
    </row>
    <row r="17" spans="1:24" ht="14.4">
      <c r="A17" s="185" t="s">
        <v>514</v>
      </c>
      <c r="P17" s="180"/>
      <c r="Q17" s="180"/>
      <c r="S17"/>
      <c r="T17"/>
    </row>
    <row r="18" spans="1:24" ht="14.4">
      <c r="A18" s="185" t="s">
        <v>622</v>
      </c>
      <c r="S18" s="186" t="s">
        <v>642</v>
      </c>
      <c r="T18"/>
    </row>
    <row r="19" spans="1:24" ht="14.4">
      <c r="A19" s="185" t="s">
        <v>623</v>
      </c>
      <c r="P19" s="175" t="s">
        <v>526</v>
      </c>
      <c r="S19"/>
      <c r="T19"/>
    </row>
    <row r="20" spans="1:24">
      <c r="A20" s="185" t="s">
        <v>624</v>
      </c>
      <c r="S20" s="274" t="s">
        <v>643</v>
      </c>
      <c r="T20" s="274" t="s">
        <v>644</v>
      </c>
    </row>
    <row r="21" spans="1:24">
      <c r="A21" s="185" t="s">
        <v>625</v>
      </c>
      <c r="P21" s="178" t="s">
        <v>527</v>
      </c>
      <c r="Q21" s="178" t="s">
        <v>531</v>
      </c>
      <c r="S21" s="274"/>
      <c r="T21" s="274"/>
      <c r="X21" s="182"/>
    </row>
    <row r="22" spans="1:24" ht="14.4">
      <c r="A22" s="185" t="s">
        <v>626</v>
      </c>
      <c r="P22" s="178" t="s">
        <v>528</v>
      </c>
      <c r="Q22" s="178" t="s">
        <v>532</v>
      </c>
      <c r="S22"/>
      <c r="T22"/>
      <c r="X22" s="182"/>
    </row>
    <row r="23" spans="1:24" ht="14.4">
      <c r="A23" s="185" t="s">
        <v>627</v>
      </c>
      <c r="P23" s="178" t="s">
        <v>529</v>
      </c>
      <c r="Q23" s="178" t="s">
        <v>533</v>
      </c>
      <c r="S23" s="186" t="s">
        <v>645</v>
      </c>
      <c r="T23"/>
      <c r="X23" s="182"/>
    </row>
    <row r="24" spans="1:24" ht="14.4">
      <c r="A24" s="185" t="s">
        <v>628</v>
      </c>
      <c r="P24" s="178" t="s">
        <v>530</v>
      </c>
      <c r="Q24" s="178" t="s">
        <v>534</v>
      </c>
      <c r="S24"/>
      <c r="T24"/>
      <c r="X24" s="182"/>
    </row>
    <row r="25" spans="1:24">
      <c r="A25" s="185" t="s">
        <v>629</v>
      </c>
      <c r="P25" s="183"/>
      <c r="Q25" s="183"/>
      <c r="S25" s="274" t="s">
        <v>643</v>
      </c>
      <c r="T25" s="274" t="s">
        <v>644</v>
      </c>
      <c r="X25" s="182"/>
    </row>
    <row r="26" spans="1:24">
      <c r="A26" s="185" t="s">
        <v>630</v>
      </c>
      <c r="S26" s="274"/>
      <c r="T26" s="274"/>
      <c r="X26" s="182"/>
    </row>
    <row r="27" spans="1:24" ht="14.4">
      <c r="A27" s="185" t="s">
        <v>631</v>
      </c>
      <c r="P27" s="175" t="s">
        <v>535</v>
      </c>
      <c r="S27"/>
      <c r="T27"/>
      <c r="X27" s="182"/>
    </row>
    <row r="28" spans="1:24" ht="14.4">
      <c r="A28" s="185" t="s">
        <v>632</v>
      </c>
      <c r="S28" s="186" t="s">
        <v>646</v>
      </c>
      <c r="T28"/>
      <c r="X28" s="182"/>
    </row>
    <row r="29" spans="1:24" ht="14.4">
      <c r="A29" s="185" t="s">
        <v>633</v>
      </c>
      <c r="P29" s="178" t="s">
        <v>536</v>
      </c>
      <c r="Q29" s="178" t="s">
        <v>539</v>
      </c>
      <c r="S29"/>
      <c r="T29"/>
      <c r="X29" s="182"/>
    </row>
    <row r="30" spans="1:24">
      <c r="P30" s="178" t="s">
        <v>537</v>
      </c>
      <c r="Q30" s="178" t="s">
        <v>540</v>
      </c>
      <c r="S30" s="274" t="s">
        <v>643</v>
      </c>
      <c r="T30" s="274" t="s">
        <v>644</v>
      </c>
      <c r="X30" s="182"/>
    </row>
    <row r="31" spans="1:24">
      <c r="P31" s="178" t="s">
        <v>529</v>
      </c>
      <c r="Q31" s="178" t="s">
        <v>533</v>
      </c>
      <c r="S31" s="274"/>
      <c r="T31" s="274"/>
      <c r="X31" s="182"/>
    </row>
    <row r="32" spans="1:24" ht="14.4">
      <c r="P32" s="178" t="s">
        <v>538</v>
      </c>
      <c r="Q32" s="178" t="s">
        <v>541</v>
      </c>
      <c r="S32"/>
      <c r="T32"/>
      <c r="X32" s="182"/>
    </row>
    <row r="33" spans="16:24" ht="14.4">
      <c r="P33" s="183"/>
      <c r="Q33" s="183"/>
      <c r="S33" s="186" t="s">
        <v>647</v>
      </c>
      <c r="T33"/>
      <c r="X33" s="182"/>
    </row>
    <row r="34" spans="16:24" ht="14.4">
      <c r="S34"/>
      <c r="T34"/>
      <c r="X34" s="182"/>
    </row>
    <row r="35" spans="16:24">
      <c r="P35" s="175" t="s">
        <v>542</v>
      </c>
      <c r="S35" s="274" t="s">
        <v>643</v>
      </c>
      <c r="T35" s="274" t="s">
        <v>644</v>
      </c>
      <c r="X35" s="182"/>
    </row>
    <row r="36" spans="16:24">
      <c r="S36" s="274"/>
      <c r="T36" s="274"/>
      <c r="X36" s="182"/>
    </row>
    <row r="37" spans="16:24" ht="14.4">
      <c r="P37" s="178" t="s">
        <v>543</v>
      </c>
      <c r="Q37" s="178" t="s">
        <v>547</v>
      </c>
      <c r="S37"/>
      <c r="T37"/>
      <c r="X37" s="182" t="str">
        <f>P37&amp;" "&amp;P38&amp;" "&amp;P39&amp;" "&amp;P40&amp;" "</f>
        <v xml:space="preserve"> 02 41 06 3E 02 00 43 0E D2 0B 92 F3 50 03 C9 12  42 40 4F 0A 00 80 9E 0C A0 0F 00 80 14 05 15 05  45 9E 0C 00 3C 00 64 00 00 00 03 C5 00 01 03 FF  FF 00 01 00 00 00 00 00 00 00 00 00 00 00 37 03 </v>
      </c>
    </row>
    <row r="38" spans="16:24" ht="14.4">
      <c r="P38" s="178" t="s">
        <v>544</v>
      </c>
      <c r="Q38" s="178" t="s">
        <v>540</v>
      </c>
      <c r="S38" s="186" t="s">
        <v>648</v>
      </c>
      <c r="T38"/>
      <c r="X38" s="182"/>
    </row>
    <row r="39" spans="16:24" ht="14.4">
      <c r="P39" s="178" t="s">
        <v>545</v>
      </c>
      <c r="Q39" s="178" t="s">
        <v>548</v>
      </c>
      <c r="S39"/>
      <c r="T39"/>
      <c r="X39" s="182"/>
    </row>
    <row r="40" spans="16:24">
      <c r="P40" s="178" t="s">
        <v>546</v>
      </c>
      <c r="Q40" s="178" t="s">
        <v>549</v>
      </c>
      <c r="S40" s="274" t="s">
        <v>643</v>
      </c>
      <c r="T40" s="274" t="s">
        <v>644</v>
      </c>
      <c r="X40" s="182"/>
    </row>
    <row r="41" spans="16:24">
      <c r="P41" s="183"/>
      <c r="Q41" s="183"/>
      <c r="S41" s="274"/>
      <c r="T41" s="274"/>
      <c r="X41" s="182"/>
    </row>
    <row r="42" spans="16:24" ht="14.4">
      <c r="S42"/>
      <c r="T42"/>
      <c r="X42" s="182"/>
    </row>
    <row r="43" spans="16:24" ht="14.4">
      <c r="P43" s="175" t="s">
        <v>550</v>
      </c>
      <c r="S43" s="186" t="s">
        <v>649</v>
      </c>
      <c r="T43"/>
      <c r="X43" s="182"/>
    </row>
    <row r="44" spans="16:24" ht="14.4">
      <c r="S44"/>
      <c r="T44"/>
      <c r="X44" s="182"/>
    </row>
    <row r="45" spans="16:24">
      <c r="P45" s="178" t="s">
        <v>551</v>
      </c>
      <c r="Q45" s="178" t="s">
        <v>554</v>
      </c>
      <c r="S45" s="274" t="s">
        <v>643</v>
      </c>
      <c r="T45" s="274" t="s">
        <v>644</v>
      </c>
      <c r="X45" s="182" t="str">
        <f>P45&amp;" "&amp;P46&amp;" "&amp;P47&amp;" "&amp;P48&amp;" "</f>
        <v xml:space="preserve"> 02 41 06 3E 02 00 48 0E D0 0B 93 F3 4B 03 CA 12  42 40 50 0A 00 80 9E 0C A0 0F 00 80 14 05 15 05  44 9E 0C 00 3C 00 64 00 00 00 03 C5 00 01 03 FF  FF 00 01 00 00 00 00 00 00 00 00 00 00 00 39 03 </v>
      </c>
    </row>
    <row r="46" spans="16:24">
      <c r="P46" s="178" t="s">
        <v>552</v>
      </c>
      <c r="Q46" s="178" t="s">
        <v>555</v>
      </c>
      <c r="S46" s="274"/>
      <c r="T46" s="274"/>
      <c r="X46" s="182"/>
    </row>
    <row r="47" spans="16:24" ht="14.4">
      <c r="P47" s="178" t="s">
        <v>529</v>
      </c>
      <c r="Q47" s="178" t="s">
        <v>533</v>
      </c>
      <c r="S47"/>
      <c r="T47"/>
      <c r="X47" s="182"/>
    </row>
    <row r="48" spans="16:24" ht="14.4">
      <c r="P48" s="178" t="s">
        <v>553</v>
      </c>
      <c r="Q48" s="178" t="s">
        <v>556</v>
      </c>
      <c r="S48" s="186" t="s">
        <v>650</v>
      </c>
      <c r="T48"/>
      <c r="X48" s="182"/>
    </row>
    <row r="49" spans="2:24" ht="14.4">
      <c r="P49" s="183"/>
      <c r="Q49" s="183"/>
      <c r="S49"/>
      <c r="T49"/>
      <c r="X49" s="182"/>
    </row>
    <row r="50" spans="2:24">
      <c r="S50" s="274" t="s">
        <v>643</v>
      </c>
      <c r="T50" s="274" t="s">
        <v>644</v>
      </c>
      <c r="X50" s="182"/>
    </row>
    <row r="51" spans="2:24">
      <c r="P51" s="175" t="s">
        <v>557</v>
      </c>
      <c r="S51" s="274"/>
      <c r="T51" s="274"/>
      <c r="X51" s="182"/>
    </row>
    <row r="52" spans="2:24" ht="14.4">
      <c r="S52"/>
      <c r="T52"/>
      <c r="X52" s="182"/>
    </row>
    <row r="53" spans="2:24" ht="14.4">
      <c r="B53" s="181"/>
      <c r="P53" s="184" t="s">
        <v>558</v>
      </c>
      <c r="Q53" s="178" t="s">
        <v>561</v>
      </c>
      <c r="S53" s="186" t="s">
        <v>651</v>
      </c>
      <c r="T53"/>
      <c r="X53" s="182" t="str">
        <f>P53&amp;" "&amp;P54&amp;" "&amp;P55&amp;" "&amp;P56&amp;" "</f>
        <v xml:space="preserve"> 02 41 06 3E 02 00 45 0E D0 0B 8E F3 4A 03 CA 12  42 40 50 0A 00 80 9E 0C A0 0F 00 80 14 05 14 05  45 9E 0C 00 3C 00 64 00 00 00 03 C5 00 01 03 FF  FF 00 01 00 00 00 00 00 00 00 00 00 00 00 28 03 </v>
      </c>
    </row>
    <row r="54" spans="2:24" ht="14.4">
      <c r="P54" s="184" t="s">
        <v>559</v>
      </c>
      <c r="Q54" s="178" t="s">
        <v>555</v>
      </c>
      <c r="S54"/>
      <c r="T54"/>
      <c r="X54" s="182"/>
    </row>
    <row r="55" spans="2:24">
      <c r="P55" s="184" t="s">
        <v>545</v>
      </c>
      <c r="Q55" s="178" t="s">
        <v>548</v>
      </c>
      <c r="S55" s="274" t="s">
        <v>643</v>
      </c>
      <c r="T55" s="274" t="s">
        <v>644</v>
      </c>
      <c r="X55" s="182"/>
    </row>
    <row r="56" spans="2:24">
      <c r="P56" s="184" t="s">
        <v>560</v>
      </c>
      <c r="Q56" s="178" t="s">
        <v>562</v>
      </c>
      <c r="S56" s="274"/>
      <c r="T56" s="274"/>
      <c r="X56" s="182"/>
    </row>
    <row r="57" spans="2:24" ht="14.4">
      <c r="P57" s="183"/>
      <c r="Q57" s="183"/>
      <c r="S57"/>
      <c r="T57"/>
      <c r="X57" s="182"/>
    </row>
    <row r="58" spans="2:24" ht="14.4">
      <c r="S58" s="186" t="s">
        <v>652</v>
      </c>
      <c r="T58"/>
      <c r="X58" s="182"/>
    </row>
    <row r="59" spans="2:24" ht="14.4">
      <c r="P59" s="175" t="s">
        <v>563</v>
      </c>
      <c r="S59"/>
      <c r="T59"/>
      <c r="X59" s="182"/>
    </row>
    <row r="60" spans="2:24">
      <c r="S60" s="274" t="s">
        <v>643</v>
      </c>
      <c r="T60" s="274" t="s">
        <v>644</v>
      </c>
      <c r="X60" s="182"/>
    </row>
    <row r="61" spans="2:24">
      <c r="P61" s="178" t="s">
        <v>564</v>
      </c>
      <c r="Q61" s="178" t="s">
        <v>567</v>
      </c>
      <c r="S61" s="274"/>
      <c r="T61" s="274"/>
      <c r="X61" s="182" t="str">
        <f>P61&amp;" "&amp;P62&amp;" "&amp;P63&amp;" "&amp;P64&amp;" "</f>
        <v xml:space="preserve"> 02 41 06 3E 02 00 44 0E D6 0B 8E F3 48 03 C8 12  42 40 52 0A 00 80 9E 0C A0 0F 00 80 14 05 15 05  45 9E 0C 00 3C 00 64 00 00 00 03 C5 00 01 03 FF  FF 00 01 00 00 00 00 00 00 00 00 00 00 00 2C 03 </v>
      </c>
    </row>
    <row r="62" spans="2:24" ht="14.4">
      <c r="P62" s="178" t="s">
        <v>565</v>
      </c>
      <c r="Q62" s="178" t="s">
        <v>568</v>
      </c>
      <c r="S62"/>
      <c r="T62"/>
      <c r="X62" s="182"/>
    </row>
    <row r="63" spans="2:24" ht="14.4">
      <c r="P63" s="178" t="s">
        <v>545</v>
      </c>
      <c r="Q63" s="178" t="s">
        <v>548</v>
      </c>
      <c r="S63" s="186" t="s">
        <v>653</v>
      </c>
      <c r="T63"/>
      <c r="X63" s="182"/>
    </row>
    <row r="64" spans="2:24" ht="14.4">
      <c r="P64" s="178" t="s">
        <v>566</v>
      </c>
      <c r="Q64" s="178" t="s">
        <v>569</v>
      </c>
      <c r="S64"/>
      <c r="T64"/>
      <c r="X64" s="182"/>
    </row>
    <row r="65" spans="16:24">
      <c r="P65" s="183"/>
      <c r="Q65" s="183"/>
      <c r="S65" s="274" t="s">
        <v>643</v>
      </c>
      <c r="T65" s="274" t="s">
        <v>644</v>
      </c>
      <c r="X65" s="182"/>
    </row>
    <row r="66" spans="16:24">
      <c r="S66" s="274"/>
      <c r="T66" s="274"/>
      <c r="X66" s="182"/>
    </row>
    <row r="67" spans="16:24" ht="14.4">
      <c r="P67" s="175" t="s">
        <v>570</v>
      </c>
      <c r="S67"/>
      <c r="T67"/>
      <c r="X67" s="182"/>
    </row>
    <row r="68" spans="16:24" ht="14.4">
      <c r="S68" s="186" t="s">
        <v>654</v>
      </c>
      <c r="T68"/>
      <c r="X68" s="182"/>
    </row>
    <row r="69" spans="16:24" ht="14.4">
      <c r="P69" s="178" t="s">
        <v>571</v>
      </c>
      <c r="Q69" s="178" t="s">
        <v>574</v>
      </c>
      <c r="S69"/>
      <c r="T69"/>
      <c r="X69" s="182" t="str">
        <f>P69&amp;" "&amp;P70&amp;" "&amp;P71&amp;" "&amp;P72&amp;" "</f>
        <v xml:space="preserve"> 02 41 06 3E 02 00 42 0E D6 0B 96 F3 46 03 CA 12  42 40 4E 0A 00 80 9E 0C A0 0F 00 80 14 05 15 05  44 9E 0C 00 3C 00 64 00 00 00 03 C5 00 01 03 FF  FF 00 01 00 00 00 00 00 00 00 00 00 00 00 23 03 </v>
      </c>
    </row>
    <row r="70" spans="16:24">
      <c r="P70" s="178" t="s">
        <v>572</v>
      </c>
      <c r="Q70" s="178" t="s">
        <v>575</v>
      </c>
      <c r="S70" s="274" t="s">
        <v>643</v>
      </c>
      <c r="T70" s="274" t="s">
        <v>644</v>
      </c>
      <c r="X70" s="182"/>
    </row>
    <row r="71" spans="16:24">
      <c r="P71" s="178" t="s">
        <v>529</v>
      </c>
      <c r="Q71" s="178" t="s">
        <v>533</v>
      </c>
      <c r="S71" s="274"/>
      <c r="T71" s="274"/>
      <c r="X71" s="182"/>
    </row>
    <row r="72" spans="16:24" ht="14.4">
      <c r="P72" s="178" t="s">
        <v>573</v>
      </c>
      <c r="Q72" s="178" t="s">
        <v>576</v>
      </c>
      <c r="S72"/>
      <c r="T72"/>
      <c r="X72" s="182"/>
    </row>
    <row r="73" spans="16:24" ht="14.4">
      <c r="P73" s="183"/>
      <c r="Q73" s="183"/>
      <c r="S73" s="186" t="s">
        <v>655</v>
      </c>
      <c r="T73"/>
      <c r="X73" s="182"/>
    </row>
    <row r="74" spans="16:24" ht="14.4">
      <c r="S74"/>
      <c r="T74"/>
      <c r="X74" s="182"/>
    </row>
    <row r="75" spans="16:24">
      <c r="P75" s="175" t="s">
        <v>577</v>
      </c>
      <c r="S75" s="274" t="s">
        <v>643</v>
      </c>
      <c r="T75" s="274" t="s">
        <v>644</v>
      </c>
      <c r="X75" s="182"/>
    </row>
    <row r="76" spans="16:24">
      <c r="S76" s="274"/>
      <c r="T76" s="274"/>
      <c r="X76" s="182"/>
    </row>
    <row r="77" spans="16:24" ht="14.4">
      <c r="P77" s="178" t="s">
        <v>578</v>
      </c>
      <c r="Q77" s="178" t="s">
        <v>579</v>
      </c>
      <c r="S77"/>
      <c r="T77"/>
      <c r="X77" s="182" t="str">
        <f>P77&amp;" "&amp;P78&amp;" "&amp;P79&amp;" "&amp;P80&amp;" "</f>
        <v xml:space="preserve"> 02 41 06 3E 02 00 42 0E D6 0B 93 F3 48 03 CA 12  42 40 50 0A 00 80 9E 0C A0 0F 00 80 14 05 14 05  44 9E 0C 00 3C 00 64 00 00 00 03 C5 00 01 03 FF  FF 00 01 00 00 00 00 00 00 00 00 00 00 00 37 03 </v>
      </c>
    </row>
    <row r="78" spans="16:24" ht="14.4">
      <c r="P78" s="178" t="s">
        <v>559</v>
      </c>
      <c r="Q78" s="178" t="s">
        <v>555</v>
      </c>
      <c r="S78" s="186" t="s">
        <v>656</v>
      </c>
      <c r="T78"/>
      <c r="X78" s="182"/>
    </row>
    <row r="79" spans="16:24" ht="14.4">
      <c r="P79" s="178" t="s">
        <v>529</v>
      </c>
      <c r="Q79" s="178" t="s">
        <v>533</v>
      </c>
      <c r="S79"/>
      <c r="T79"/>
      <c r="X79" s="182"/>
    </row>
    <row r="80" spans="16:24">
      <c r="P80" s="178" t="s">
        <v>546</v>
      </c>
      <c r="Q80" s="178" t="s">
        <v>549</v>
      </c>
      <c r="S80" s="274" t="s">
        <v>643</v>
      </c>
      <c r="T80" s="274" t="s">
        <v>644</v>
      </c>
      <c r="X80" s="182"/>
    </row>
    <row r="81" spans="16:24">
      <c r="P81" s="183"/>
      <c r="Q81" s="183"/>
      <c r="S81" s="274"/>
      <c r="T81" s="274"/>
      <c r="X81" s="182"/>
    </row>
    <row r="82" spans="16:24" ht="14.4">
      <c r="S82"/>
      <c r="T82"/>
      <c r="X82" s="182"/>
    </row>
    <row r="83" spans="16:24" ht="14.4">
      <c r="P83" s="175" t="s">
        <v>580</v>
      </c>
      <c r="S83" s="186" t="s">
        <v>657</v>
      </c>
      <c r="T83"/>
      <c r="X83" s="182"/>
    </row>
    <row r="84" spans="16:24" ht="14.4">
      <c r="S84"/>
      <c r="T84"/>
      <c r="X84" s="182"/>
    </row>
    <row r="85" spans="16:24">
      <c r="P85" s="178" t="s">
        <v>581</v>
      </c>
      <c r="Q85" s="178" t="s">
        <v>583</v>
      </c>
      <c r="S85" s="274" t="s">
        <v>643</v>
      </c>
      <c r="T85" s="274" t="s">
        <v>644</v>
      </c>
      <c r="X85" s="182" t="str">
        <f>P85&amp;" "&amp;P86&amp;" "&amp;P87&amp;" "&amp;P88&amp;" "</f>
        <v xml:space="preserve"> 02 41 06 3E 02 00 42 0E D0 0B 8E F3 4B 03 CA 12  42 40 4F 0A 00 80 9E 0C A0 0F 00 80 14 05 14 05  45 9E 0C 00 3C 00 64 00 00 00 03 C5 00 01 03 FF  FF 00 01 00 00 00 00 00 00 00 00 00 00 00 31 03 </v>
      </c>
    </row>
    <row r="86" spans="16:24">
      <c r="P86" s="178" t="s">
        <v>537</v>
      </c>
      <c r="Q86" s="178" t="s">
        <v>540</v>
      </c>
      <c r="S86" s="274"/>
      <c r="T86" s="274"/>
      <c r="X86" s="182"/>
    </row>
    <row r="87" spans="16:24" ht="14.4">
      <c r="P87" s="178" t="s">
        <v>545</v>
      </c>
      <c r="Q87" s="178" t="s">
        <v>548</v>
      </c>
      <c r="S87"/>
      <c r="T87"/>
      <c r="X87" s="182"/>
    </row>
    <row r="88" spans="16:24" ht="14.4">
      <c r="P88" s="178" t="s">
        <v>582</v>
      </c>
      <c r="Q88" s="178" t="s">
        <v>584</v>
      </c>
      <c r="S88" s="186" t="s">
        <v>658</v>
      </c>
      <c r="T88"/>
      <c r="X88" s="182"/>
    </row>
    <row r="89" spans="16:24" ht="14.4">
      <c r="P89" s="183"/>
      <c r="Q89" s="183"/>
      <c r="S89"/>
      <c r="T89"/>
      <c r="X89" s="182"/>
    </row>
    <row r="90" spans="16:24">
      <c r="S90" s="274" t="s">
        <v>643</v>
      </c>
      <c r="T90" s="274" t="s">
        <v>644</v>
      </c>
      <c r="X90" s="182"/>
    </row>
    <row r="91" spans="16:24">
      <c r="P91" s="175" t="s">
        <v>585</v>
      </c>
      <c r="S91" s="274"/>
      <c r="T91" s="274"/>
      <c r="X91" s="182"/>
    </row>
    <row r="92" spans="16:24" ht="14.4">
      <c r="S92"/>
      <c r="T92"/>
      <c r="X92" s="182"/>
    </row>
    <row r="93" spans="16:24" ht="14.4">
      <c r="P93" s="178" t="s">
        <v>586</v>
      </c>
      <c r="Q93" s="178" t="s">
        <v>589</v>
      </c>
      <c r="S93" s="186" t="s">
        <v>659</v>
      </c>
      <c r="T93"/>
      <c r="X93" s="182" t="str">
        <f>P93&amp;" "&amp;P94&amp;" "&amp;P95&amp;" "&amp;P96&amp;" "</f>
        <v xml:space="preserve"> 02 41 06 3E 02 00 43 0E D4 0B 8C F3 48 03 C9 12  42 40 4F 0A 00 80 9E 0C A0 0F 00 80 14 05 13 05  44 9E 0C 00 3C 00 64 00 00 00 03 C5 00 01 03 FF  FF 00 01 00 00 00 00 00 00 00 00 00 00 00 30 03 </v>
      </c>
    </row>
    <row r="94" spans="16:24" ht="14.4">
      <c r="P94" s="178" t="s">
        <v>587</v>
      </c>
      <c r="Q94" s="178" t="s">
        <v>540</v>
      </c>
      <c r="S94"/>
      <c r="T94"/>
      <c r="X94" s="182"/>
    </row>
    <row r="95" spans="16:24">
      <c r="P95" s="178" t="s">
        <v>529</v>
      </c>
      <c r="Q95" s="178" t="s">
        <v>533</v>
      </c>
      <c r="S95" s="274" t="s">
        <v>643</v>
      </c>
      <c r="T95" s="274" t="s">
        <v>644</v>
      </c>
      <c r="X95" s="182"/>
    </row>
    <row r="96" spans="16:24">
      <c r="P96" s="178" t="s">
        <v>588</v>
      </c>
      <c r="Q96" s="178" t="s">
        <v>590</v>
      </c>
      <c r="S96" s="274"/>
      <c r="T96" s="274"/>
      <c r="X96" s="182"/>
    </row>
    <row r="97" spans="16:24">
      <c r="P97" s="183"/>
      <c r="Q97" s="183"/>
      <c r="X97" s="182"/>
    </row>
    <row r="98" spans="16:24">
      <c r="X98" s="182"/>
    </row>
    <row r="99" spans="16:24">
      <c r="P99" s="175" t="s">
        <v>591</v>
      </c>
      <c r="X99" s="182"/>
    </row>
    <row r="100" spans="16:24">
      <c r="X100" s="182"/>
    </row>
    <row r="101" spans="16:24">
      <c r="P101" s="178" t="s">
        <v>592</v>
      </c>
      <c r="Q101" s="178" t="s">
        <v>594</v>
      </c>
      <c r="X101" s="182" t="str">
        <f>P101&amp;" "&amp;P102&amp;" "&amp;P103&amp;" "&amp;P104&amp;" "</f>
        <v xml:space="preserve"> 02 41 06 3E 02 00 41 0E D4 0B 94 F3 46 03 CA 12  42 40 4F 0A 00 80 9E 0C A0 0F 00 80 14 05 14 05  44 9E 0C 00 3C 00 64 00 00 00 03 C5 00 01 03 FF  FF 00 01 00 00 00 00 00 00 00 00 00 00 00 20 03 </v>
      </c>
    </row>
    <row r="102" spans="16:24">
      <c r="P102" s="178" t="s">
        <v>537</v>
      </c>
      <c r="Q102" s="178" t="s">
        <v>540</v>
      </c>
      <c r="X102" s="182"/>
    </row>
    <row r="103" spans="16:24">
      <c r="P103" s="178" t="s">
        <v>529</v>
      </c>
      <c r="Q103" s="178" t="s">
        <v>533</v>
      </c>
      <c r="X103" s="182"/>
    </row>
    <row r="104" spans="16:24">
      <c r="P104" s="178" t="s">
        <v>593</v>
      </c>
      <c r="Q104" s="178" t="s">
        <v>595</v>
      </c>
      <c r="X104" s="182"/>
    </row>
    <row r="105" spans="16:24">
      <c r="P105" s="183"/>
      <c r="Q105" s="183"/>
      <c r="X105" s="182"/>
    </row>
    <row r="106" spans="16:24">
      <c r="X106" s="182"/>
    </row>
    <row r="107" spans="16:24">
      <c r="P107" s="175" t="s">
        <v>596</v>
      </c>
      <c r="X107" s="182"/>
    </row>
    <row r="108" spans="16:24">
      <c r="X108" s="182"/>
    </row>
    <row r="109" spans="16:24">
      <c r="P109" s="178" t="s">
        <v>597</v>
      </c>
      <c r="Q109" s="178" t="s">
        <v>599</v>
      </c>
      <c r="X109" s="182" t="str">
        <f>P109&amp;" "&amp;P110&amp;" "&amp;P111&amp;" "&amp;P112&amp;" "</f>
        <v xml:space="preserve"> 02 41 06 3E 02 00 44 0E D0 0B 8D F3 48 03 C8 12  42 40 50 0A 00 80 9E 0C A0 0F 00 80 14 05 14 05  45 9E 0C 00 3C 00 64 00 00 00 03 C5 00 01 03 FF  FF 00 01 00 00 00 00 00 00 00 00 00 00 00 2A 03 </v>
      </c>
    </row>
    <row r="110" spans="16:24">
      <c r="P110" s="178" t="s">
        <v>559</v>
      </c>
      <c r="Q110" s="178" t="s">
        <v>555</v>
      </c>
      <c r="X110" s="182"/>
    </row>
    <row r="111" spans="16:24">
      <c r="P111" s="178" t="s">
        <v>545</v>
      </c>
      <c r="Q111" s="178" t="s">
        <v>548</v>
      </c>
      <c r="X111" s="182"/>
    </row>
    <row r="112" spans="16:24">
      <c r="P112" s="178" t="s">
        <v>598</v>
      </c>
      <c r="Q112" s="178" t="s">
        <v>600</v>
      </c>
      <c r="X112" s="182"/>
    </row>
    <row r="113" spans="16:24">
      <c r="P113" s="183"/>
      <c r="Q113" s="183"/>
      <c r="X113" s="182"/>
    </row>
    <row r="114" spans="16:24">
      <c r="X114" s="182"/>
    </row>
    <row r="115" spans="16:24">
      <c r="P115" s="175" t="s">
        <v>601</v>
      </c>
      <c r="X115" s="182"/>
    </row>
    <row r="116" spans="16:24">
      <c r="X116" s="182"/>
    </row>
    <row r="117" spans="16:24">
      <c r="P117" s="178" t="s">
        <v>602</v>
      </c>
      <c r="Q117" s="178" t="s">
        <v>603</v>
      </c>
      <c r="X117" s="182" t="str">
        <f>P117&amp;" "&amp;P118&amp;" "&amp;P119&amp;" "&amp;P120&amp;" "</f>
        <v xml:space="preserve"> 02 41 06 3E 02 00 42 0E D0 0B 8D F3 4C 03 C8 12  42 40 4F 0A 00 80 9E 0C A0 0F 00 80 14 05 14 05  45 9E 0C 00 3C 00 64 00 00 00 03 C5 00 01 03 FF  FF 00 01 00 00 00 00 00 00 00 00 00 00 00 37 03 </v>
      </c>
    </row>
    <row r="118" spans="16:24">
      <c r="P118" s="178" t="s">
        <v>537</v>
      </c>
      <c r="Q118" s="178" t="s">
        <v>540</v>
      </c>
      <c r="X118" s="182"/>
    </row>
    <row r="119" spans="16:24">
      <c r="P119" s="178" t="s">
        <v>545</v>
      </c>
      <c r="Q119" s="178" t="s">
        <v>548</v>
      </c>
      <c r="X119" s="182"/>
    </row>
    <row r="120" spans="16:24">
      <c r="P120" s="178" t="s">
        <v>546</v>
      </c>
      <c r="Q120" s="178" t="s">
        <v>549</v>
      </c>
      <c r="X120" s="182"/>
    </row>
    <row r="121" spans="16:24">
      <c r="P121" s="183"/>
      <c r="Q121" s="183"/>
      <c r="X121" s="182"/>
    </row>
    <row r="122" spans="16:24">
      <c r="X122" s="182"/>
    </row>
    <row r="123" spans="16:24">
      <c r="P123" s="175" t="s">
        <v>604</v>
      </c>
      <c r="X123" s="182"/>
    </row>
    <row r="124" spans="16:24">
      <c r="X124" s="182"/>
    </row>
    <row r="125" spans="16:24">
      <c r="P125" s="178" t="s">
        <v>605</v>
      </c>
      <c r="Q125" s="178" t="s">
        <v>607</v>
      </c>
      <c r="X125" s="182" t="str">
        <f>P125&amp;" "&amp;P126&amp;" "&amp;P127&amp;" "&amp;P128&amp;" "</f>
        <v xml:space="preserve"> 02 41 06 3E 02 00 42 0E D6 0B 95 F3 47 03 CA 12  42 40 50 0A 00 80 9E 0C A0 0F 00 80 14 05 13 05  44 9E 0C 00 3C 00 64 00 00 00 03 C5 00 01 03 FF  FF 00 01 00 00 00 00 00 00 00 00 00 00 00 39 03 </v>
      </c>
    </row>
    <row r="126" spans="16:24">
      <c r="P126" s="178" t="s">
        <v>606</v>
      </c>
      <c r="Q126" s="178" t="s">
        <v>555</v>
      </c>
      <c r="X126" s="182"/>
    </row>
    <row r="127" spans="16:24">
      <c r="P127" s="178" t="s">
        <v>529</v>
      </c>
      <c r="Q127" s="178" t="s">
        <v>533</v>
      </c>
      <c r="X127" s="182"/>
    </row>
    <row r="128" spans="16:24">
      <c r="P128" s="178" t="s">
        <v>553</v>
      </c>
      <c r="Q128" s="178" t="s">
        <v>556</v>
      </c>
      <c r="X128" s="182"/>
    </row>
    <row r="129" spans="16:24">
      <c r="P129" s="183"/>
      <c r="Q129" s="183"/>
      <c r="X129" s="182"/>
    </row>
    <row r="130" spans="16:24">
      <c r="X130" s="182"/>
    </row>
    <row r="131" spans="16:24">
      <c r="P131" s="175" t="s">
        <v>608</v>
      </c>
      <c r="X131" s="182"/>
    </row>
    <row r="132" spans="16:24">
      <c r="X132" s="182"/>
    </row>
    <row r="133" spans="16:24">
      <c r="P133" s="178" t="s">
        <v>609</v>
      </c>
      <c r="Q133" s="178" t="s">
        <v>611</v>
      </c>
      <c r="X133" s="182" t="str">
        <f>P133&amp;" "&amp;P134&amp;" "&amp;P135&amp;" "&amp;P136&amp;" "</f>
        <v xml:space="preserve"> 02 41 06 3E 02 00 43 0E D6 0B 92 F3 4A 03 CA 12  42 40 50 0A 00 80 9E 0C A0 0F 00 80 14 05 14 05  44 9E 0C 00 3C 00 64 00 00 00 03 C5 00 01 03 FF  FF 00 01 00 00 00 00 00 00 00 00 00 00 00 35 03 </v>
      </c>
    </row>
    <row r="134" spans="16:24">
      <c r="P134" s="178" t="s">
        <v>559</v>
      </c>
      <c r="Q134" s="178" t="s">
        <v>555</v>
      </c>
      <c r="X134" s="182"/>
    </row>
    <row r="135" spans="16:24">
      <c r="P135" s="178" t="s">
        <v>529</v>
      </c>
      <c r="Q135" s="178" t="s">
        <v>533</v>
      </c>
      <c r="X135" s="182"/>
    </row>
    <row r="136" spans="16:24">
      <c r="P136" s="178" t="s">
        <v>610</v>
      </c>
      <c r="Q136" s="178" t="s">
        <v>612</v>
      </c>
      <c r="X136" s="182"/>
    </row>
    <row r="137" spans="16:24">
      <c r="P137" s="183"/>
      <c r="Q137" s="183"/>
      <c r="X137" s="182"/>
    </row>
    <row r="138" spans="16:24">
      <c r="X138" s="182"/>
    </row>
    <row r="139" spans="16:24">
      <c r="P139" s="175" t="s">
        <v>613</v>
      </c>
      <c r="X139" s="182"/>
    </row>
    <row r="140" spans="16:24">
      <c r="X140" s="182"/>
    </row>
    <row r="141" spans="16:24">
      <c r="P141" s="178" t="s">
        <v>614</v>
      </c>
      <c r="Q141" s="178" t="s">
        <v>617</v>
      </c>
      <c r="X141" s="182" t="str">
        <f>P141&amp;" "&amp;P142&amp;" "&amp;P143&amp;" "&amp;P144&amp;" "</f>
        <v xml:space="preserve"> 02 41 06 3E 02 00 44 0E D4 0B 92 F3 46 03 CB 12  42 40 50 0A 00 80 9E 0C A0 0F 00 80 14 05 15 05  43 9E 0C 00 3C 00 64 00 00 00 03 C5 00 01 03 FF  FF 00 01 00 00 00 00 00 00 00 00 00 00 00 3B 03 </v>
      </c>
    </row>
    <row r="142" spans="16:24">
      <c r="P142" s="178" t="s">
        <v>552</v>
      </c>
      <c r="Q142" s="178" t="s">
        <v>555</v>
      </c>
      <c r="X142" s="182"/>
    </row>
    <row r="143" spans="16:24">
      <c r="P143" s="178" t="s">
        <v>615</v>
      </c>
      <c r="Q143" s="178" t="s">
        <v>618</v>
      </c>
      <c r="X143" s="182"/>
    </row>
    <row r="144" spans="16:24">
      <c r="P144" s="178" t="s">
        <v>616</v>
      </c>
      <c r="Q144" s="178" t="s">
        <v>619</v>
      </c>
      <c r="X144" s="182"/>
    </row>
    <row r="145" spans="16:24">
      <c r="P145" s="183"/>
      <c r="Q145" s="183"/>
      <c r="X145" s="182"/>
    </row>
    <row r="146" spans="16:24">
      <c r="X146" s="182"/>
    </row>
    <row r="147" spans="16:24">
      <c r="P147" s="175" t="s">
        <v>620</v>
      </c>
      <c r="X147" s="182"/>
    </row>
  </sheetData>
  <mergeCells count="34">
    <mergeCell ref="S90:S91"/>
    <mergeCell ref="T90:T91"/>
    <mergeCell ref="S95:S96"/>
    <mergeCell ref="T95:T96"/>
    <mergeCell ref="S75:S76"/>
    <mergeCell ref="T75:T76"/>
    <mergeCell ref="S80:S81"/>
    <mergeCell ref="T80:T81"/>
    <mergeCell ref="S85:S86"/>
    <mergeCell ref="T85:T86"/>
    <mergeCell ref="S60:S61"/>
    <mergeCell ref="T60:T61"/>
    <mergeCell ref="S65:S66"/>
    <mergeCell ref="T65:T66"/>
    <mergeCell ref="S70:S71"/>
    <mergeCell ref="T70:T71"/>
    <mergeCell ref="S45:S46"/>
    <mergeCell ref="T45:T46"/>
    <mergeCell ref="S50:S51"/>
    <mergeCell ref="T50:T51"/>
    <mergeCell ref="S55:S56"/>
    <mergeCell ref="T55:T56"/>
    <mergeCell ref="S30:S31"/>
    <mergeCell ref="T30:T31"/>
    <mergeCell ref="S35:S36"/>
    <mergeCell ref="T35:T36"/>
    <mergeCell ref="S40:S41"/>
    <mergeCell ref="T40:T41"/>
    <mergeCell ref="S15:S16"/>
    <mergeCell ref="T15:T16"/>
    <mergeCell ref="S20:S21"/>
    <mergeCell ref="T20:T21"/>
    <mergeCell ref="S25:S26"/>
    <mergeCell ref="T25:T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workbookViewId="0">
      <selection activeCell="A3" sqref="A3"/>
    </sheetView>
  </sheetViews>
  <sheetFormatPr defaultRowHeight="14.4"/>
  <cols>
    <col min="15" max="15" width="62.88671875" bestFit="1" customWidth="1"/>
    <col min="18" max="18" width="62.88671875" bestFit="1" customWidth="1"/>
  </cols>
  <sheetData>
    <row r="2" spans="2:21">
      <c r="B2" t="s">
        <v>672</v>
      </c>
      <c r="O2" t="s">
        <v>515</v>
      </c>
      <c r="R2" t="s">
        <v>671</v>
      </c>
    </row>
    <row r="3" spans="2:21">
      <c r="B3" t="s">
        <v>511</v>
      </c>
      <c r="O3" s="170" t="s">
        <v>661</v>
      </c>
      <c r="R3" s="186" t="s">
        <v>665</v>
      </c>
    </row>
    <row r="4" spans="2:21">
      <c r="B4" t="s">
        <v>512</v>
      </c>
      <c r="O4" s="171"/>
      <c r="R4" s="187"/>
    </row>
    <row r="5" spans="2:21">
      <c r="B5" t="s">
        <v>511</v>
      </c>
      <c r="O5" s="169" t="s">
        <v>517</v>
      </c>
      <c r="P5" s="169" t="s">
        <v>519</v>
      </c>
      <c r="R5" s="274" t="s">
        <v>666</v>
      </c>
      <c r="S5" s="274" t="s">
        <v>667</v>
      </c>
    </row>
    <row r="6" spans="2:21">
      <c r="B6" t="s">
        <v>512</v>
      </c>
      <c r="O6" s="169" t="s">
        <v>518</v>
      </c>
      <c r="P6" s="169" t="s">
        <v>520</v>
      </c>
      <c r="R6" s="274"/>
      <c r="S6" s="274"/>
      <c r="U6" t="str">
        <f>O5&amp;" "&amp;O6&amp;" "</f>
        <v xml:space="preserve"> 02 41 06 16 01 0B 07 00 00 25 11 05 00 00 00 00  00 20 16 30 05 95 FB 03 </v>
      </c>
    </row>
    <row r="7" spans="2:21">
      <c r="O7" s="172"/>
      <c r="P7" s="172"/>
    </row>
    <row r="8" spans="2:21">
      <c r="R8" s="186" t="s">
        <v>668</v>
      </c>
      <c r="U8" t="str">
        <f t="shared" ref="U8:U24" si="0">O7&amp;" "&amp;O8&amp;" "</f>
        <v xml:space="preserve">  </v>
      </c>
    </row>
    <row r="9" spans="2:21">
      <c r="O9" s="170" t="s">
        <v>662</v>
      </c>
    </row>
    <row r="10" spans="2:21">
      <c r="R10" s="274" t="s">
        <v>640</v>
      </c>
      <c r="S10" s="274" t="s">
        <v>641</v>
      </c>
    </row>
    <row r="11" spans="2:21">
      <c r="O11" s="169" t="s">
        <v>522</v>
      </c>
      <c r="P11" s="169" t="s">
        <v>524</v>
      </c>
      <c r="R11" s="274"/>
      <c r="S11" s="274"/>
    </row>
    <row r="12" spans="2:21">
      <c r="O12" s="169" t="s">
        <v>523</v>
      </c>
      <c r="P12" s="169" t="s">
        <v>525</v>
      </c>
      <c r="U12" t="str">
        <f t="shared" si="0"/>
        <v xml:space="preserve"> 02 41 06 16 10 10 0A 08 08 1A 17 02 0A 0A 06 0C  02 0B 0B 08 08 06 5A 03 </v>
      </c>
    </row>
    <row r="13" spans="2:21">
      <c r="O13" s="172"/>
      <c r="P13" s="172"/>
      <c r="R13" s="186" t="s">
        <v>669</v>
      </c>
    </row>
    <row r="14" spans="2:21">
      <c r="U14" t="str">
        <f t="shared" si="0"/>
        <v xml:space="preserve">  </v>
      </c>
    </row>
    <row r="15" spans="2:21">
      <c r="O15" s="170" t="s">
        <v>663</v>
      </c>
      <c r="R15" s="274" t="s">
        <v>666</v>
      </c>
      <c r="S15" s="274" t="s">
        <v>667</v>
      </c>
    </row>
    <row r="16" spans="2:21">
      <c r="R16" s="274"/>
      <c r="S16" s="274"/>
    </row>
    <row r="17" spans="15:21">
      <c r="O17" s="169" t="s">
        <v>517</v>
      </c>
      <c r="P17" s="169" t="s">
        <v>519</v>
      </c>
    </row>
    <row r="18" spans="15:21">
      <c r="O18" s="169" t="s">
        <v>518</v>
      </c>
      <c r="P18" s="169" t="s">
        <v>520</v>
      </c>
      <c r="R18" s="186" t="s">
        <v>670</v>
      </c>
      <c r="U18" t="str">
        <f t="shared" si="0"/>
        <v xml:space="preserve"> 02 41 06 16 01 0B 07 00 00 25 11 05 00 00 00 00  00 20 16 30 05 95 FB 03 </v>
      </c>
    </row>
    <row r="19" spans="15:21">
      <c r="O19" s="172"/>
      <c r="P19" s="172"/>
    </row>
    <row r="20" spans="15:21">
      <c r="R20" s="274" t="s">
        <v>640</v>
      </c>
      <c r="S20" s="274" t="s">
        <v>641</v>
      </c>
      <c r="U20" t="str">
        <f t="shared" si="0"/>
        <v xml:space="preserve">  </v>
      </c>
    </row>
    <row r="21" spans="15:21">
      <c r="O21" s="170" t="s">
        <v>664</v>
      </c>
      <c r="R21" s="274"/>
      <c r="S21" s="274"/>
    </row>
    <row r="23" spans="15:21">
      <c r="O23" s="169" t="s">
        <v>522</v>
      </c>
      <c r="P23" s="169" t="s">
        <v>524</v>
      </c>
    </row>
    <row r="24" spans="15:21">
      <c r="O24" s="169" t="s">
        <v>523</v>
      </c>
      <c r="P24" s="169" t="s">
        <v>525</v>
      </c>
      <c r="U24" t="str">
        <f t="shared" si="0"/>
        <v xml:space="preserve"> 02 41 06 16 10 10 0A 08 08 1A 17 02 0A 0A 06 0C  02 0B 0B 08 08 06 5A 03 </v>
      </c>
    </row>
    <row r="25" spans="15:21">
      <c r="O25" s="172"/>
      <c r="P25" s="172"/>
    </row>
    <row r="31" spans="15:21">
      <c r="U31" t="str">
        <f>B3&amp;" "&amp;B4&amp;" "&amp;B5&amp;" "&amp;B6&amp;" "</f>
        <v xml:space="preserve">02410616010B07000025110500000000002016300595FB03 0241061610100A08081A17020A0A060C020B0B0808065A03 02410616010B07000025110500000000002016300595FB03 0241061610100A08081A17020A0A060C020B0B0808065A03 </v>
      </c>
    </row>
  </sheetData>
  <mergeCells count="8">
    <mergeCell ref="R20:R21"/>
    <mergeCell ref="S20:S21"/>
    <mergeCell ref="R5:R6"/>
    <mergeCell ref="S5:S6"/>
    <mergeCell ref="R10:R11"/>
    <mergeCell ref="S10:S11"/>
    <mergeCell ref="R15:R16"/>
    <mergeCell ref="S15:S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workbookViewId="0">
      <selection activeCell="G13" sqref="G13"/>
    </sheetView>
  </sheetViews>
  <sheetFormatPr defaultRowHeight="14.4"/>
  <cols>
    <col min="15" max="15" width="62.88671875" bestFit="1" customWidth="1"/>
    <col min="18" max="18" width="62.88671875" bestFit="1" customWidth="1"/>
  </cols>
  <sheetData>
    <row r="2" spans="2:21">
      <c r="B2" t="s">
        <v>715</v>
      </c>
    </row>
    <row r="5" spans="2:21">
      <c r="B5" t="s">
        <v>511</v>
      </c>
      <c r="O5" t="s">
        <v>710</v>
      </c>
      <c r="R5" t="s">
        <v>709</v>
      </c>
    </row>
    <row r="6" spans="2:21">
      <c r="B6" t="s">
        <v>512</v>
      </c>
      <c r="O6" s="170" t="s">
        <v>674</v>
      </c>
      <c r="R6" s="186" t="s">
        <v>695</v>
      </c>
    </row>
    <row r="7" spans="2:21">
      <c r="B7" t="s">
        <v>711</v>
      </c>
      <c r="O7" s="171"/>
      <c r="R7" s="187"/>
    </row>
    <row r="8" spans="2:21">
      <c r="B8" t="s">
        <v>712</v>
      </c>
      <c r="O8" s="169" t="s">
        <v>517</v>
      </c>
      <c r="P8" s="169" t="s">
        <v>519</v>
      </c>
      <c r="R8" s="274" t="s">
        <v>666</v>
      </c>
      <c r="S8" s="274" t="s">
        <v>667</v>
      </c>
      <c r="U8" t="str">
        <f>O8&amp;" "&amp;O9&amp;" "</f>
        <v xml:space="preserve"> 02 41 06 16 01 0B 07 00 00 25 11 05 00 00 00 00  00 20 16 30 05 95 FB 03 </v>
      </c>
    </row>
    <row r="9" spans="2:21">
      <c r="B9" t="s">
        <v>713</v>
      </c>
      <c r="O9" s="169" t="s">
        <v>518</v>
      </c>
      <c r="P9" s="169" t="s">
        <v>520</v>
      </c>
      <c r="R9" s="274"/>
      <c r="S9" s="274"/>
    </row>
    <row r="10" spans="2:21">
      <c r="B10" t="s">
        <v>714</v>
      </c>
      <c r="O10" s="172"/>
      <c r="P10" s="172"/>
      <c r="U10" t="str">
        <f t="shared" ref="U10:U41" si="0">O10&amp;" "&amp;O11&amp;" "</f>
        <v xml:space="preserve">  </v>
      </c>
    </row>
    <row r="11" spans="2:21">
      <c r="R11" s="186" t="s">
        <v>696</v>
      </c>
    </row>
    <row r="12" spans="2:21">
      <c r="O12" s="170" t="s">
        <v>675</v>
      </c>
    </row>
    <row r="13" spans="2:21">
      <c r="R13" s="274" t="s">
        <v>640</v>
      </c>
      <c r="S13" s="274" t="s">
        <v>641</v>
      </c>
    </row>
    <row r="14" spans="2:21">
      <c r="O14" s="169" t="s">
        <v>522</v>
      </c>
      <c r="P14" s="169" t="s">
        <v>524</v>
      </c>
      <c r="R14" s="274"/>
      <c r="S14" s="274"/>
      <c r="U14" t="str">
        <f t="shared" si="0"/>
        <v xml:space="preserve"> 02 41 06 16 10 10 0A 08 08 1A 17 02 0A 0A 06 0C  02 0B 0B 08 08 06 5A 03 </v>
      </c>
    </row>
    <row r="15" spans="2:21">
      <c r="O15" s="169" t="s">
        <v>523</v>
      </c>
      <c r="P15" s="169" t="s">
        <v>525</v>
      </c>
    </row>
    <row r="16" spans="2:21">
      <c r="O16" s="172"/>
      <c r="P16" s="172"/>
      <c r="R16" s="186" t="s">
        <v>697</v>
      </c>
      <c r="U16" t="str">
        <f t="shared" si="0"/>
        <v xml:space="preserve">  </v>
      </c>
    </row>
    <row r="18" spans="15:21">
      <c r="O18" s="170" t="s">
        <v>676</v>
      </c>
      <c r="R18" s="274" t="s">
        <v>698</v>
      </c>
      <c r="S18" s="274" t="s">
        <v>699</v>
      </c>
    </row>
    <row r="19" spans="15:21">
      <c r="R19" s="274"/>
      <c r="S19" s="274"/>
    </row>
    <row r="20" spans="15:21">
      <c r="O20" s="169" t="s">
        <v>677</v>
      </c>
      <c r="P20" s="169" t="s">
        <v>679</v>
      </c>
      <c r="U20" t="str">
        <f t="shared" si="0"/>
        <v xml:space="preserve"> 02 41 06 16 10 03 37 29 01 02 01 02 FF FF FF FF  FF FF FF FF 4E 3C 2E 03 </v>
      </c>
    </row>
    <row r="21" spans="15:21">
      <c r="O21" s="169" t="s">
        <v>678</v>
      </c>
      <c r="P21" s="169" t="s">
        <v>680</v>
      </c>
      <c r="R21" s="186" t="s">
        <v>700</v>
      </c>
    </row>
    <row r="22" spans="15:21">
      <c r="O22" s="172"/>
      <c r="P22" s="172"/>
      <c r="U22" t="str">
        <f t="shared" si="0"/>
        <v xml:space="preserve">  </v>
      </c>
    </row>
    <row r="23" spans="15:21">
      <c r="R23" s="274" t="s">
        <v>701</v>
      </c>
      <c r="S23" s="274" t="s">
        <v>702</v>
      </c>
    </row>
    <row r="24" spans="15:21">
      <c r="O24" s="170" t="s">
        <v>681</v>
      </c>
      <c r="R24" s="274"/>
      <c r="S24" s="274"/>
    </row>
    <row r="26" spans="15:21">
      <c r="O26" s="169" t="s">
        <v>682</v>
      </c>
      <c r="P26" s="169" t="s">
        <v>684</v>
      </c>
      <c r="R26" s="186" t="s">
        <v>703</v>
      </c>
      <c r="U26" t="str">
        <f t="shared" si="0"/>
        <v xml:space="preserve"> 02 41 06 16 10 04 2F 2F 0D 19 00 02 00 00 00 08  21 14 0F 01 0A 05 6F 03 </v>
      </c>
    </row>
    <row r="27" spans="15:21">
      <c r="O27" s="169" t="s">
        <v>683</v>
      </c>
      <c r="P27" s="169" t="s">
        <v>685</v>
      </c>
    </row>
    <row r="28" spans="15:21">
      <c r="O28" s="172"/>
      <c r="P28" s="172"/>
      <c r="R28" s="274" t="s">
        <v>704</v>
      </c>
      <c r="S28" s="274" t="s">
        <v>705</v>
      </c>
      <c r="U28" t="str">
        <f t="shared" si="0"/>
        <v xml:space="preserve">  </v>
      </c>
    </row>
    <row r="29" spans="15:21">
      <c r="R29" s="274"/>
      <c r="S29" s="274"/>
    </row>
    <row r="30" spans="15:21">
      <c r="O30" s="170" t="s">
        <v>686</v>
      </c>
    </row>
    <row r="31" spans="15:21">
      <c r="R31" s="186" t="s">
        <v>706</v>
      </c>
    </row>
    <row r="32" spans="15:21">
      <c r="O32" s="169" t="s">
        <v>687</v>
      </c>
      <c r="P32" s="169" t="s">
        <v>689</v>
      </c>
      <c r="U32" t="str">
        <f t="shared" si="0"/>
        <v xml:space="preserve"> 02 41 06 16 10 05 05 02 2F 32 14 46 21 02 07 1E  01 04 1B 0A 14 06 30 03 </v>
      </c>
    </row>
    <row r="33" spans="2:21">
      <c r="O33" s="169" t="s">
        <v>688</v>
      </c>
      <c r="P33" s="169" t="s">
        <v>690</v>
      </c>
      <c r="R33" s="274" t="s">
        <v>707</v>
      </c>
      <c r="S33" s="274" t="s">
        <v>708</v>
      </c>
    </row>
    <row r="34" spans="2:21">
      <c r="O34" s="172"/>
      <c r="P34" s="172"/>
      <c r="R34" s="274"/>
      <c r="S34" s="274"/>
      <c r="U34" t="str">
        <f t="shared" si="0"/>
        <v xml:space="preserve">  </v>
      </c>
    </row>
    <row r="36" spans="2:21">
      <c r="O36" s="170" t="s">
        <v>691</v>
      </c>
    </row>
    <row r="38" spans="2:21">
      <c r="O38" s="169" t="s">
        <v>692</v>
      </c>
      <c r="P38" s="169" t="s">
        <v>524</v>
      </c>
      <c r="U38" t="str">
        <f t="shared" si="0"/>
        <v xml:space="preserve"> 02 41 06 16 10 06 00 0F 14 05 0A 05 14 01 0A 0F  0F 0F 14 10 32 05 75 03 </v>
      </c>
    </row>
    <row r="39" spans="2:21">
      <c r="O39" s="169" t="s">
        <v>693</v>
      </c>
      <c r="P39" s="169" t="s">
        <v>694</v>
      </c>
    </row>
    <row r="40" spans="2:21">
      <c r="O40" s="172"/>
      <c r="P40" s="172"/>
      <c r="U40" t="str">
        <f t="shared" si="0"/>
        <v xml:space="preserve">  </v>
      </c>
    </row>
    <row r="41" spans="2:21">
      <c r="B41" t="str">
        <f>B5&amp;" "&amp;B6&amp;" "&amp;B7&amp;" "&amp;B8&amp;" "&amp;B9&amp;" "&amp;B10&amp;" "</f>
        <v xml:space="preserve">02410616010B07000025110500000000002016300595FB03 0241061610100A08081A17020A0A060C020B0B0808065A03 024106161003372901020102FFFFFFFFFFFFFFFF4E3C2E03 0241061610042F2F0D1900020000000821140F010A056F03 02410616100505022F3214462102071E01041B0A14063003 024106161006000F14050A0514010A0F0F0F141032057503 </v>
      </c>
      <c r="U41" t="str">
        <f t="shared" si="0"/>
        <v xml:space="preserve">  </v>
      </c>
    </row>
    <row r="42" spans="2:21">
      <c r="B42" t="s">
        <v>716</v>
      </c>
    </row>
  </sheetData>
  <mergeCells count="12">
    <mergeCell ref="R23:R24"/>
    <mergeCell ref="S23:S24"/>
    <mergeCell ref="R28:R29"/>
    <mergeCell ref="S28:S29"/>
    <mergeCell ref="R33:R34"/>
    <mergeCell ref="S33:S34"/>
    <mergeCell ref="R8:R9"/>
    <mergeCell ref="S8:S9"/>
    <mergeCell ref="R13:R14"/>
    <mergeCell ref="S13:S14"/>
    <mergeCell ref="R18:R19"/>
    <mergeCell ref="S18:S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ID-Serial</vt:lpstr>
      <vt:lpstr>Samples</vt:lpstr>
      <vt:lpstr>Counters</vt:lpstr>
      <vt:lpstr>Parameters</vt:lpstr>
      <vt:lpstr>Parameters-org</vt:lpstr>
      <vt:lpstr>Sheet1</vt:lpstr>
      <vt:lpstr>P1_V5 Sample</vt:lpstr>
      <vt:lpstr>P1_V5 ID</vt:lpstr>
      <vt:lpstr>Parameters P1_V5</vt:lpstr>
      <vt:lpstr>Counters P1_V5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Blake</dc:creator>
  <cp:lastModifiedBy>Rog, Wojciech</cp:lastModifiedBy>
  <cp:lastPrinted>2017-02-11T13:28:31Z</cp:lastPrinted>
  <dcterms:created xsi:type="dcterms:W3CDTF">2017-01-11T13:45:17Z</dcterms:created>
  <dcterms:modified xsi:type="dcterms:W3CDTF">2021-03-30T20:41:48Z</dcterms:modified>
</cp:coreProperties>
</file>