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PycharmProjects\RIM_weightings\"/>
    </mc:Choice>
  </mc:AlternateContent>
  <xr:revisionPtr revIDLastSave="0" documentId="13_ncr:1_{14FF8E20-3A23-4C42-9CAB-7849409C7355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Sheet1" sheetId="1" r:id="rId1"/>
    <sheet name="Kopia" sheetId="2" r:id="rId2"/>
  </sheets>
  <definedNames>
    <definedName name="_xlnm._FilterDatabase" localSheetId="1" hidden="1">Kopia!$A$10:$G$26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3" i="2"/>
  <c r="G29" i="2"/>
  <c r="G30" i="2"/>
  <c r="C7" i="2"/>
  <c r="D7" i="2" s="1"/>
  <c r="C5" i="2"/>
  <c r="C4" i="2"/>
  <c r="D4" i="2" s="1"/>
  <c r="C3" i="2"/>
  <c r="D3" i="2" s="1"/>
  <c r="C6" i="2" l="1"/>
  <c r="D6" i="2" s="1"/>
  <c r="E22" i="2" s="1"/>
  <c r="D5" i="2"/>
  <c r="E18" i="2" s="1"/>
  <c r="D22" i="2"/>
  <c r="D19" i="2"/>
  <c r="D12" i="2"/>
  <c r="D15" i="2"/>
  <c r="D23" i="2"/>
  <c r="D16" i="2"/>
  <c r="D17" i="2"/>
  <c r="D11" i="2"/>
  <c r="D20" i="2"/>
  <c r="D13" i="2"/>
  <c r="D21" i="2"/>
  <c r="F21" i="2" s="1"/>
  <c r="D14" i="2"/>
  <c r="D24" i="2"/>
  <c r="D25" i="2"/>
  <c r="D18" i="2"/>
  <c r="E11" i="2"/>
  <c r="E21" i="2"/>
  <c r="E12" i="2" l="1"/>
  <c r="F12" i="2" s="1"/>
  <c r="E15" i="2"/>
  <c r="F15" i="2" s="1"/>
  <c r="E24" i="2"/>
  <c r="F24" i="2" s="1"/>
  <c r="E19" i="2"/>
  <c r="F19" i="2" s="1"/>
  <c r="E25" i="2"/>
  <c r="F25" i="2" s="1"/>
  <c r="E13" i="2"/>
  <c r="F13" i="2" s="1"/>
  <c r="E20" i="2"/>
  <c r="F20" i="2" s="1"/>
  <c r="E16" i="2"/>
  <c r="F16" i="2" s="1"/>
  <c r="E17" i="2"/>
  <c r="F18" i="2"/>
  <c r="F22" i="2"/>
  <c r="E23" i="2"/>
  <c r="F23" i="2" s="1"/>
  <c r="D26" i="2"/>
  <c r="E14" i="2"/>
  <c r="F14" i="2" s="1"/>
  <c r="F17" i="2"/>
  <c r="F11" i="2"/>
  <c r="F29" i="2" s="1"/>
  <c r="F30" i="2" l="1"/>
  <c r="E26" i="2"/>
  <c r="F26" i="2"/>
  <c r="H29" i="2"/>
  <c r="G11" i="2" l="1"/>
  <c r="G13" i="2"/>
  <c r="G21" i="2"/>
  <c r="G14" i="2"/>
  <c r="G22" i="2"/>
  <c r="G16" i="2"/>
  <c r="G17" i="2"/>
  <c r="G18" i="2"/>
  <c r="G20" i="2"/>
  <c r="G15" i="2"/>
  <c r="G23" i="2"/>
  <c r="G25" i="2"/>
  <c r="G26" i="2"/>
  <c r="G12" i="2"/>
  <c r="G24" i="2"/>
  <c r="G19" i="2"/>
</calcChain>
</file>

<file path=xl/sharedStrings.xml><?xml version="1.0" encoding="utf-8"?>
<sst xmlns="http://schemas.openxmlformats.org/spreadsheetml/2006/main" count="31" uniqueCount="20">
  <si>
    <t>Docelowa struktura demograficzna</t>
  </si>
  <si>
    <t>Populacja całkowita</t>
  </si>
  <si>
    <t>Kobiety</t>
  </si>
  <si>
    <t>Mężczyźni</t>
  </si>
  <si>
    <t>Wiek &lt;20</t>
  </si>
  <si>
    <t>Wiek 20-50</t>
  </si>
  <si>
    <t>Wiek &gt;50</t>
  </si>
  <si>
    <t>Panel badawczy</t>
  </si>
  <si>
    <t>Numer panelisty</t>
  </si>
  <si>
    <t>Płeć (oznaczenie: kobiety 0, mężczyźni 1)</t>
  </si>
  <si>
    <t>Wiek</t>
  </si>
  <si>
    <t>Target</t>
  </si>
  <si>
    <t>Sample</t>
  </si>
  <si>
    <t>Waga płeć</t>
  </si>
  <si>
    <t>Waga wiek</t>
  </si>
  <si>
    <t>Waga</t>
  </si>
  <si>
    <t>waga</t>
  </si>
  <si>
    <t>kobiety</t>
  </si>
  <si>
    <t>mężczyźni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</si>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</sst>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3" x14ac:knownFonts="1">
    <font>
      <sz val="10"/>
      <name val="Arial"/>
      <family val="2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Border="0" applyAlignment="0" applyProtection="0"/>
  </cellStyleXfs>
  <cellXfs count="5">
    <xf numFmtId="0" fontId="0" fillId="0" borderId="0" xfId="0"/>
    <xf numFmtId="0" fontId="2" fillId="0" borderId="0" xfId="0" applyFont="1"/>
    <xf numFmtId="10" fontId="0" fillId="0" borderId="0" xfId="0" applyNumberFormat="1"/>
    <xf numFmtId="43" fontId="1" fillId="0" borderId="0" xfId="1"/>
    <xf numFmtId="164" fontId="0" fillId="0" borderId="0" xfId="0" applyNumberForma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zoomScale="115" zoomScaleNormal="115" workbookViewId="0">
      <selection activeCell="D10" sqref="D10"/>
    </sheetView>
  </sheetViews>
  <sheetFormatPr defaultColWidth="11.5546875" defaultRowHeight="13.2" x14ac:dyDescent="0.25"/>
  <cols>
    <col min="1" max="1" width="31.33203125" customWidth="1"/>
    <col min="2" max="2" width="35.44140625" customWidth="1"/>
    <col min="3" max="3" width="5.44140625" customWidth="1"/>
  </cols>
  <sheetData>
    <row r="1" spans="1:3" x14ac:dyDescent="0.25">
      <c r="A1" s="1" t="s">
        <v>0</v>
      </c>
    </row>
    <row r="2" spans="1:3" x14ac:dyDescent="0.25">
      <c r="A2" t="s">
        <v>1</v>
      </c>
      <c r="B2" s="3">
        <v>38000000</v>
      </c>
    </row>
    <row r="3" spans="1:3" x14ac:dyDescent="0.25">
      <c r="A3" t="s">
        <v>2</v>
      </c>
      <c r="B3" s="2">
        <v>0.51</v>
      </c>
    </row>
    <row r="4" spans="1:3" x14ac:dyDescent="0.25">
      <c r="A4" t="s">
        <v>3</v>
      </c>
      <c r="B4" s="2">
        <v>0.49</v>
      </c>
    </row>
    <row r="5" spans="1:3" x14ac:dyDescent="0.25">
      <c r="A5" t="s">
        <v>4</v>
      </c>
      <c r="B5" s="2">
        <v>0.3</v>
      </c>
    </row>
    <row r="6" spans="1:3" x14ac:dyDescent="0.25">
      <c r="A6" t="s">
        <v>5</v>
      </c>
      <c r="B6" s="2">
        <v>0.45</v>
      </c>
    </row>
    <row r="7" spans="1:3" x14ac:dyDescent="0.25">
      <c r="A7" t="s">
        <v>6</v>
      </c>
      <c r="B7" s="2">
        <v>0.25</v>
      </c>
    </row>
    <row r="9" spans="1:3" x14ac:dyDescent="0.25">
      <c r="A9" s="1" t="s">
        <v>7</v>
      </c>
    </row>
    <row r="10" spans="1:3" x14ac:dyDescent="0.25">
      <c r="A10" t="s">
        <v>8</v>
      </c>
      <c r="B10" t="s">
        <v>9</v>
      </c>
      <c r="C10" t="s">
        <v>10</v>
      </c>
    </row>
    <row r="11" spans="1:3" x14ac:dyDescent="0.25">
      <c r="A11">
        <v>1</v>
      </c>
      <c r="B11">
        <v>0</v>
      </c>
      <c r="C11">
        <v>68</v>
      </c>
    </row>
    <row r="12" spans="1:3" x14ac:dyDescent="0.25">
      <c r="A12">
        <v>2</v>
      </c>
      <c r="B12">
        <v>0</v>
      </c>
      <c r="C12">
        <v>21</v>
      </c>
    </row>
    <row r="13" spans="1:3" x14ac:dyDescent="0.25">
      <c r="A13">
        <v>3</v>
      </c>
      <c r="B13">
        <v>1</v>
      </c>
      <c r="C13">
        <v>34</v>
      </c>
    </row>
    <row r="14" spans="1:3" x14ac:dyDescent="0.25">
      <c r="A14">
        <v>4</v>
      </c>
      <c r="B14">
        <v>1</v>
      </c>
      <c r="C14">
        <v>15</v>
      </c>
    </row>
    <row r="15" spans="1:3" x14ac:dyDescent="0.25">
      <c r="A15">
        <v>5</v>
      </c>
      <c r="B15">
        <v>0</v>
      </c>
      <c r="C15">
        <v>49</v>
      </c>
    </row>
    <row r="16" spans="1:3" x14ac:dyDescent="0.25">
      <c r="A16">
        <v>6</v>
      </c>
      <c r="B16">
        <v>0</v>
      </c>
      <c r="C16">
        <v>25</v>
      </c>
    </row>
    <row r="17" spans="1:3" x14ac:dyDescent="0.25">
      <c r="A17">
        <v>7</v>
      </c>
      <c r="B17">
        <v>0</v>
      </c>
      <c r="C17">
        <v>37</v>
      </c>
    </row>
    <row r="18" spans="1:3" x14ac:dyDescent="0.25">
      <c r="A18">
        <v>8</v>
      </c>
      <c r="B18">
        <v>1</v>
      </c>
      <c r="C18">
        <v>13</v>
      </c>
    </row>
    <row r="19" spans="1:3" x14ac:dyDescent="0.25">
      <c r="A19">
        <v>9</v>
      </c>
      <c r="B19">
        <v>0</v>
      </c>
      <c r="C19">
        <v>41</v>
      </c>
    </row>
    <row r="20" spans="1:3" x14ac:dyDescent="0.25">
      <c r="A20">
        <v>10</v>
      </c>
      <c r="B20">
        <v>0</v>
      </c>
      <c r="C20">
        <v>29</v>
      </c>
    </row>
    <row r="21" spans="1:3" x14ac:dyDescent="0.25">
      <c r="A21">
        <v>11</v>
      </c>
      <c r="B21">
        <v>1</v>
      </c>
      <c r="C21">
        <v>72</v>
      </c>
    </row>
    <row r="22" spans="1:3" x14ac:dyDescent="0.25">
      <c r="A22">
        <v>12</v>
      </c>
      <c r="B22">
        <v>0</v>
      </c>
      <c r="C22">
        <v>44</v>
      </c>
    </row>
    <row r="23" spans="1:3" x14ac:dyDescent="0.25">
      <c r="A23">
        <v>13</v>
      </c>
      <c r="B23">
        <v>0</v>
      </c>
      <c r="C23">
        <v>17</v>
      </c>
    </row>
    <row r="24" spans="1:3" x14ac:dyDescent="0.25">
      <c r="A24">
        <v>14</v>
      </c>
      <c r="B24">
        <v>1</v>
      </c>
      <c r="C24">
        <v>29</v>
      </c>
    </row>
    <row r="25" spans="1:3" x14ac:dyDescent="0.25">
      <c r="A25">
        <v>15</v>
      </c>
      <c r="B25">
        <v>1</v>
      </c>
      <c r="C25">
        <v>38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C68F1-2EE2-4D04-9DB0-9A0C47F40381}">
  <dimension ref="A1:H30"/>
  <sheetViews>
    <sheetView tabSelected="1" zoomScale="115" zoomScaleNormal="115" workbookViewId="0">
      <selection activeCell="E7" sqref="E7"/>
    </sheetView>
  </sheetViews>
  <sheetFormatPr defaultColWidth="11.5546875" defaultRowHeight="13.2" x14ac:dyDescent="0.25"/>
  <cols>
    <col min="1" max="1" width="31.33203125" customWidth="1"/>
    <col min="2" max="2" width="35.44140625" customWidth="1"/>
    <col min="3" max="3" width="7.109375" bestFit="1" customWidth="1"/>
  </cols>
  <sheetData>
    <row r="1" spans="1:7" x14ac:dyDescent="0.25">
      <c r="A1" s="1" t="s">
        <v>0</v>
      </c>
      <c r="B1" t="s">
        <v>11</v>
      </c>
      <c r="C1" t="s">
        <v>12</v>
      </c>
      <c r="D1" t="s">
        <v>16</v>
      </c>
    </row>
    <row r="2" spans="1:7" x14ac:dyDescent="0.25">
      <c r="A2" t="s">
        <v>1</v>
      </c>
      <c r="B2" s="3">
        <v>38000000</v>
      </c>
      <c r="C2">
        <v>15</v>
      </c>
    </row>
    <row r="3" spans="1:7" x14ac:dyDescent="0.25">
      <c r="A3" t="s">
        <v>2</v>
      </c>
      <c r="B3" s="2">
        <v>0.51</v>
      </c>
      <c r="C3">
        <f>(C2-SUM(B11:B25))/C2</f>
        <v>0.6</v>
      </c>
      <c r="D3">
        <f>B3/C3</f>
        <v>0.85000000000000009</v>
      </c>
      <c r="E3">
        <f>B3*$C$2</f>
        <v>7.65</v>
      </c>
    </row>
    <row r="4" spans="1:7" x14ac:dyDescent="0.25">
      <c r="A4" t="s">
        <v>3</v>
      </c>
      <c r="B4" s="2">
        <v>0.49</v>
      </c>
      <c r="C4">
        <f>SUM(B11:B25)/C2</f>
        <v>0.4</v>
      </c>
      <c r="D4">
        <f t="shared" ref="D4:D7" si="0">B4/C4</f>
        <v>1.2249999999999999</v>
      </c>
      <c r="E4">
        <f t="shared" ref="E4:E7" si="1">B4*$C$2</f>
        <v>7.35</v>
      </c>
    </row>
    <row r="5" spans="1:7" x14ac:dyDescent="0.25">
      <c r="A5" t="s">
        <v>4</v>
      </c>
      <c r="B5" s="2">
        <v>0.3</v>
      </c>
      <c r="C5">
        <f>COUNTIF(C11:C25, "&lt;20")/C2</f>
        <v>0.2</v>
      </c>
      <c r="D5">
        <f t="shared" si="0"/>
        <v>1.4999999999999998</v>
      </c>
      <c r="E5">
        <f t="shared" si="1"/>
        <v>4.5</v>
      </c>
    </row>
    <row r="6" spans="1:7" x14ac:dyDescent="0.25">
      <c r="A6" t="s">
        <v>5</v>
      </c>
      <c r="B6" s="2">
        <v>0.45</v>
      </c>
      <c r="C6">
        <f>1-C5-C7</f>
        <v>0.66666666666666674</v>
      </c>
      <c r="D6">
        <f t="shared" si="0"/>
        <v>0.67499999999999993</v>
      </c>
      <c r="E6">
        <f t="shared" si="1"/>
        <v>6.75</v>
      </c>
    </row>
    <row r="7" spans="1:7" x14ac:dyDescent="0.25">
      <c r="A7" t="s">
        <v>6</v>
      </c>
      <c r="B7" s="2">
        <v>0.25</v>
      </c>
      <c r="C7">
        <f>COUNTIF(C11:C25, "&gt;50")/C2</f>
        <v>0.13333333333333333</v>
      </c>
      <c r="D7">
        <f t="shared" si="0"/>
        <v>1.875</v>
      </c>
      <c r="E7">
        <f t="shared" si="1"/>
        <v>3.75</v>
      </c>
    </row>
    <row r="9" spans="1:7" x14ac:dyDescent="0.25">
      <c r="A9" s="1" t="s">
        <v>7</v>
      </c>
    </row>
    <row r="10" spans="1:7" x14ac:dyDescent="0.25">
      <c r="A10" t="s">
        <v>8</v>
      </c>
      <c r="B10" t="s">
        <v>9</v>
      </c>
      <c r="C10" t="s">
        <v>10</v>
      </c>
      <c r="D10" t="s">
        <v>13</v>
      </c>
      <c r="E10" t="s">
        <v>14</v>
      </c>
      <c r="F10" t="s">
        <v>15</v>
      </c>
    </row>
    <row r="11" spans="1:7" x14ac:dyDescent="0.25">
      <c r="A11">
        <v>1</v>
      </c>
      <c r="B11">
        <v>0</v>
      </c>
      <c r="C11">
        <v>68</v>
      </c>
      <c r="D11">
        <f>IF(B11=0, $D$3,$D$4)</f>
        <v>0.85000000000000009</v>
      </c>
      <c r="E11" s="4">
        <f>$D$7</f>
        <v>1.875</v>
      </c>
      <c r="F11" s="4">
        <f>E11*D11</f>
        <v>1.5937500000000002</v>
      </c>
      <c r="G11">
        <f t="shared" ref="G11:G26" si="2">F11*$H$29</f>
        <v>1.7708333333333333</v>
      </c>
    </row>
    <row r="12" spans="1:7" x14ac:dyDescent="0.25">
      <c r="A12">
        <v>2</v>
      </c>
      <c r="B12">
        <v>0</v>
      </c>
      <c r="C12">
        <v>21</v>
      </c>
      <c r="D12">
        <f t="shared" ref="D12:D25" si="3">IF(B12=0, $D$3,$D$4)</f>
        <v>0.85000000000000009</v>
      </c>
      <c r="E12" s="4">
        <f>$D$6</f>
        <v>0.67499999999999993</v>
      </c>
      <c r="F12" s="4">
        <f t="shared" ref="F12:F25" si="4">E12*D12</f>
        <v>0.57374999999999998</v>
      </c>
      <c r="G12">
        <f t="shared" si="2"/>
        <v>0.63749999999999984</v>
      </c>
    </row>
    <row r="13" spans="1:7" x14ac:dyDescent="0.25">
      <c r="A13">
        <v>3</v>
      </c>
      <c r="B13">
        <v>1</v>
      </c>
      <c r="C13">
        <v>34</v>
      </c>
      <c r="D13">
        <f t="shared" si="3"/>
        <v>1.2249999999999999</v>
      </c>
      <c r="E13" s="4">
        <f>$D$6</f>
        <v>0.67499999999999993</v>
      </c>
      <c r="F13" s="4">
        <f t="shared" si="4"/>
        <v>0.8268749999999998</v>
      </c>
      <c r="G13">
        <f t="shared" si="2"/>
        <v>0.91874999999999962</v>
      </c>
    </row>
    <row r="14" spans="1:7" x14ac:dyDescent="0.25">
      <c r="A14">
        <v>4</v>
      </c>
      <c r="B14">
        <v>1</v>
      </c>
      <c r="C14">
        <v>15</v>
      </c>
      <c r="D14">
        <f t="shared" si="3"/>
        <v>1.2249999999999999</v>
      </c>
      <c r="E14" s="4">
        <f>$D$5</f>
        <v>1.4999999999999998</v>
      </c>
      <c r="F14" s="4">
        <f t="shared" si="4"/>
        <v>1.8374999999999995</v>
      </c>
      <c r="G14">
        <f t="shared" si="2"/>
        <v>2.0416666666666656</v>
      </c>
    </row>
    <row r="15" spans="1:7" x14ac:dyDescent="0.25">
      <c r="A15">
        <v>5</v>
      </c>
      <c r="B15">
        <v>0</v>
      </c>
      <c r="C15">
        <v>49</v>
      </c>
      <c r="D15">
        <f t="shared" si="3"/>
        <v>0.85000000000000009</v>
      </c>
      <c r="E15" s="4">
        <f t="shared" ref="E15:E17" si="5">$D$6</f>
        <v>0.67499999999999993</v>
      </c>
      <c r="F15" s="4">
        <f t="shared" si="4"/>
        <v>0.57374999999999998</v>
      </c>
      <c r="G15">
        <f t="shared" si="2"/>
        <v>0.63749999999999984</v>
      </c>
    </row>
    <row r="16" spans="1:7" x14ac:dyDescent="0.25">
      <c r="A16">
        <v>6</v>
      </c>
      <c r="B16">
        <v>0</v>
      </c>
      <c r="C16">
        <v>25</v>
      </c>
      <c r="D16">
        <f t="shared" si="3"/>
        <v>0.85000000000000009</v>
      </c>
      <c r="E16" s="4">
        <f t="shared" si="5"/>
        <v>0.67499999999999993</v>
      </c>
      <c r="F16" s="4">
        <f t="shared" si="4"/>
        <v>0.57374999999999998</v>
      </c>
      <c r="G16">
        <f t="shared" si="2"/>
        <v>0.63749999999999984</v>
      </c>
    </row>
    <row r="17" spans="1:8" x14ac:dyDescent="0.25">
      <c r="A17">
        <v>7</v>
      </c>
      <c r="B17">
        <v>0</v>
      </c>
      <c r="C17">
        <v>37</v>
      </c>
      <c r="D17">
        <f t="shared" si="3"/>
        <v>0.85000000000000009</v>
      </c>
      <c r="E17" s="4">
        <f t="shared" si="5"/>
        <v>0.67499999999999993</v>
      </c>
      <c r="F17" s="4">
        <f t="shared" si="4"/>
        <v>0.57374999999999998</v>
      </c>
      <c r="G17">
        <f t="shared" si="2"/>
        <v>0.63749999999999984</v>
      </c>
    </row>
    <row r="18" spans="1:8" x14ac:dyDescent="0.25">
      <c r="A18">
        <v>8</v>
      </c>
      <c r="B18">
        <v>1</v>
      </c>
      <c r="C18">
        <v>13</v>
      </c>
      <c r="D18">
        <f t="shared" si="3"/>
        <v>1.2249999999999999</v>
      </c>
      <c r="E18" s="4">
        <f>$D$5</f>
        <v>1.4999999999999998</v>
      </c>
      <c r="F18" s="4">
        <f t="shared" si="4"/>
        <v>1.8374999999999995</v>
      </c>
      <c r="G18">
        <f t="shared" si="2"/>
        <v>2.0416666666666656</v>
      </c>
    </row>
    <row r="19" spans="1:8" x14ac:dyDescent="0.25">
      <c r="A19">
        <v>9</v>
      </c>
      <c r="B19">
        <v>0</v>
      </c>
      <c r="C19">
        <v>41</v>
      </c>
      <c r="D19">
        <f t="shared" si="3"/>
        <v>0.85000000000000009</v>
      </c>
      <c r="E19" s="4">
        <f t="shared" ref="E19:E20" si="6">$D$6</f>
        <v>0.67499999999999993</v>
      </c>
      <c r="F19" s="4">
        <f t="shared" si="4"/>
        <v>0.57374999999999998</v>
      </c>
      <c r="G19">
        <f t="shared" si="2"/>
        <v>0.63749999999999984</v>
      </c>
    </row>
    <row r="20" spans="1:8" x14ac:dyDescent="0.25">
      <c r="A20">
        <v>10</v>
      </c>
      <c r="B20">
        <v>0</v>
      </c>
      <c r="C20">
        <v>29</v>
      </c>
      <c r="D20">
        <f t="shared" si="3"/>
        <v>0.85000000000000009</v>
      </c>
      <c r="E20" s="4">
        <f t="shared" si="6"/>
        <v>0.67499999999999993</v>
      </c>
      <c r="F20" s="4">
        <f t="shared" si="4"/>
        <v>0.57374999999999998</v>
      </c>
      <c r="G20">
        <f t="shared" si="2"/>
        <v>0.63749999999999984</v>
      </c>
    </row>
    <row r="21" spans="1:8" x14ac:dyDescent="0.25">
      <c r="A21">
        <v>11</v>
      </c>
      <c r="B21">
        <v>1</v>
      </c>
      <c r="C21">
        <v>72</v>
      </c>
      <c r="D21">
        <f t="shared" si="3"/>
        <v>1.2249999999999999</v>
      </c>
      <c r="E21" s="4">
        <f>$D$7</f>
        <v>1.875</v>
      </c>
      <c r="F21" s="4">
        <f t="shared" si="4"/>
        <v>2.2968749999999996</v>
      </c>
      <c r="G21">
        <f t="shared" si="2"/>
        <v>2.5520833333333326</v>
      </c>
    </row>
    <row r="22" spans="1:8" x14ac:dyDescent="0.25">
      <c r="A22">
        <v>12</v>
      </c>
      <c r="B22">
        <v>0</v>
      </c>
      <c r="C22">
        <v>44</v>
      </c>
      <c r="D22">
        <f t="shared" si="3"/>
        <v>0.85000000000000009</v>
      </c>
      <c r="E22" s="4">
        <f>$D$6</f>
        <v>0.67499999999999993</v>
      </c>
      <c r="F22" s="4">
        <f t="shared" si="4"/>
        <v>0.57374999999999998</v>
      </c>
      <c r="G22">
        <f t="shared" si="2"/>
        <v>0.63749999999999984</v>
      </c>
    </row>
    <row r="23" spans="1:8" x14ac:dyDescent="0.25">
      <c r="A23">
        <v>13</v>
      </c>
      <c r="B23">
        <v>0</v>
      </c>
      <c r="C23">
        <v>17</v>
      </c>
      <c r="D23">
        <f t="shared" si="3"/>
        <v>0.85000000000000009</v>
      </c>
      <c r="E23" s="4">
        <f>$D$5</f>
        <v>1.4999999999999998</v>
      </c>
      <c r="F23" s="4">
        <f t="shared" si="4"/>
        <v>1.2749999999999999</v>
      </c>
      <c r="G23">
        <f t="shared" si="2"/>
        <v>1.4166666666666663</v>
      </c>
    </row>
    <row r="24" spans="1:8" x14ac:dyDescent="0.25">
      <c r="A24">
        <v>14</v>
      </c>
      <c r="B24">
        <v>1</v>
      </c>
      <c r="C24">
        <v>29</v>
      </c>
      <c r="D24">
        <f t="shared" si="3"/>
        <v>1.2249999999999999</v>
      </c>
      <c r="E24" s="4">
        <f t="shared" ref="E24:E25" si="7">$D$6</f>
        <v>0.67499999999999993</v>
      </c>
      <c r="F24" s="4">
        <f t="shared" si="4"/>
        <v>0.8268749999999998</v>
      </c>
      <c r="G24">
        <f t="shared" si="2"/>
        <v>0.91874999999999962</v>
      </c>
    </row>
    <row r="25" spans="1:8" x14ac:dyDescent="0.25">
      <c r="A25">
        <v>15</v>
      </c>
      <c r="B25">
        <v>1</v>
      </c>
      <c r="C25">
        <v>38</v>
      </c>
      <c r="D25">
        <f t="shared" si="3"/>
        <v>1.2249999999999999</v>
      </c>
      <c r="E25" s="4">
        <f t="shared" si="7"/>
        <v>0.67499999999999993</v>
      </c>
      <c r="F25" s="4">
        <f t="shared" si="4"/>
        <v>0.8268749999999998</v>
      </c>
      <c r="G25">
        <f t="shared" si="2"/>
        <v>0.91874999999999962</v>
      </c>
    </row>
    <row r="26" spans="1:8" x14ac:dyDescent="0.25">
      <c r="D26" s="4">
        <f t="shared" ref="D26:E26" si="8">SUM(D11:D25)</f>
        <v>14.999999999999996</v>
      </c>
      <c r="E26" s="4">
        <f t="shared" si="8"/>
        <v>15.000000000000002</v>
      </c>
      <c r="F26" s="4">
        <f>SUM(F11:F25)</f>
        <v>15.3375</v>
      </c>
      <c r="G26">
        <f t="shared" si="2"/>
        <v>17.041666666666664</v>
      </c>
    </row>
    <row r="28" spans="1:8" x14ac:dyDescent="0.25">
      <c r="G28" t="s">
        <v>19</v>
      </c>
    </row>
    <row r="29" spans="1:8" x14ac:dyDescent="0.25">
      <c r="E29" t="s">
        <v>17</v>
      </c>
      <c r="F29">
        <f>SUMIF($B$11:$B$25,"=0",$F$11:$F$25)</f>
        <v>6.8850000000000016</v>
      </c>
      <c r="G29">
        <f>15*0.51</f>
        <v>7.65</v>
      </c>
      <c r="H29">
        <f>G29/F29</f>
        <v>1.1111111111111109</v>
      </c>
    </row>
    <row r="30" spans="1:8" x14ac:dyDescent="0.25">
      <c r="E30" t="s">
        <v>18</v>
      </c>
      <c r="F30">
        <f>SUMIF($B$11:$B$25,"=1",$F$11:$F$25)</f>
        <v>8.452499999999997</v>
      </c>
      <c r="G30">
        <f>0.49*15</f>
        <v>7.35</v>
      </c>
    </row>
  </sheetData>
  <autoFilter ref="A10:G26" xr:uid="{BA2C68F1-2EE2-4D04-9DB0-9A0C47F40381}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Sheet1</vt:lpstr>
      <vt:lpstr>Kopia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Adam</cp:lastModifiedBy>
  <cp:revision>3</cp:revision>
  <dcterms:created xsi:type="dcterms:W3CDTF">2021-09-13T14:55:08Z</dcterms:created>
  <dcterms:modified xsi:type="dcterms:W3CDTF">2021-09-16T11:39:09Z</dcterms:modified>
  <dc:language>pl-PL</dc:language>
</cp:coreProperties>
</file>