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P + TOPSI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<sst xmlns="http://schemas.openxmlformats.org/spreadsheetml/2006/main" count="271" uniqueCount="88">
  <si>
    <t>Sistem Pengambilan Keputusan - AHP + TOPSIS</t>
  </si>
  <si>
    <r>
      <rPr>
        <rFont val="Poppins"/>
      </rPr>
      <t xml:space="preserve">Referensi: Ridho, M. R., Hairani, H., Latif, K. A., &amp; Hammad, R. (2021). Kombinasi Metode AHP dan TOPSIS untuk Rekomendasi Penerima Beasiswa SMK Berbasis Sistem Pendukung Keputusan. Jurnal Tekno Kompak, 15(1), 26. </t>
    </r>
    <r>
      <rPr>
        <rFont val="Poppins"/>
        <color rgb="FF1155CC"/>
        <u/>
      </rPr>
      <t>https://doi.org/10.33365/jtk.v15i1.905</t>
    </r>
  </si>
  <si>
    <t>(-) Evaluasi kelayakan bobot kriteria yang digunakan menggunakan nilai t untuk menentukan CI (tidak banyak yang menggunakan)</t>
  </si>
  <si>
    <r>
      <rPr>
        <rFont val="Poppins"/>
        <i/>
      </rPr>
      <t>Link</t>
    </r>
    <r>
      <rPr>
        <rFont val="Poppins"/>
      </rPr>
      <t xml:space="preserve">: </t>
    </r>
    <r>
      <rPr>
        <rFont val="Poppins"/>
        <color rgb="FF1155CC"/>
        <u/>
      </rPr>
      <t>https://www.youtube.com/watch?v=Br1NQK0Iumg</t>
    </r>
  </si>
  <si>
    <t>Kriteria:</t>
  </si>
  <si>
    <t>C1 (+); C2 (-); C3 (+); C4 (+); C5 (+)</t>
  </si>
  <si>
    <t>(+) Benefit</t>
  </si>
  <si>
    <t>(-) Cost</t>
  </si>
  <si>
    <t>1. Penentuan Tingkat Kepentingan Antar Kriteria</t>
  </si>
  <si>
    <t>2. Pairwise Comparison Matrix</t>
  </si>
  <si>
    <t>C1</t>
  </si>
  <si>
    <t>C2</t>
  </si>
  <si>
    <t>C3</t>
  </si>
  <si>
    <t>C4</t>
  </si>
  <si>
    <t>C5</t>
  </si>
  <si>
    <t>Total</t>
  </si>
  <si>
    <t>3. Normalisasi Matriks</t>
  </si>
  <si>
    <t>4. Penentuan Rata-Rata (Baris) Kriteria (Bobot dari AHP)</t>
  </si>
  <si>
    <t>Rata-Rata (Bobot AHP)</t>
  </si>
  <si>
    <t>5. Uji Kelayakan Bobot Kriteria</t>
  </si>
  <si>
    <t>5a. Perhitungan Lambda Maksimum (Matriks Pairwise (sebelum normalisasi) @ Bobot AHP)</t>
  </si>
  <si>
    <t>Matriks Pairwise (sebelum normalisasi)</t>
  </si>
  <si>
    <t>Bobot dari AHP</t>
  </si>
  <si>
    <t>Lamda Maksimum</t>
  </si>
  <si>
    <t>5b. Perhitungan Nilai t</t>
  </si>
  <si>
    <t>t</t>
  </si>
  <si>
    <t>5c. Perhitungan Consistency Index (CI)</t>
  </si>
  <si>
    <t>CI</t>
  </si>
  <si>
    <t>5d. Perhitungan Consistency Ratio (CR)</t>
  </si>
  <si>
    <t>CR</t>
  </si>
  <si>
    <t>Keterangan:</t>
  </si>
  <si>
    <t>CI = 0 (bobot konsisten)</t>
  </si>
  <si>
    <t>CR &lt; 0,1 (bobot cukup konsisten)</t>
  </si>
  <si>
    <t>CR &gt; 0,1 (bobot tidak konsisten)</t>
  </si>
  <si>
    <t>6. Pembuatan Matriks Keputusan</t>
  </si>
  <si>
    <t>Melakukan pengkodean sesuai dengan kategori yang dibuat untuk masing-masing kriteria</t>
  </si>
  <si>
    <t>Contoh:</t>
  </si>
  <si>
    <t>6a. Matriks Keputusan</t>
  </si>
  <si>
    <t>Alternatif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</si>
  <si>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</si>
  <si>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</si>
  <si>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</si>
  <si>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</si>
  <si>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</si>
  <si>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</si>
  <si>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</si>
  <si>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</si>
  <si>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</si>
  <si>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</si>
  <si>
    <t>Nama 11</t>
  </si>
  <si>
    <t>Nama 12</t>
  </si>
  <si>
    <t>Nama 13</t>
  </si>
  <si>
    <t>Nama 14</t>
  </si>
  <si>
    <t>Nama 15</t>
  </si>
  <si>
    <t>Nama 16</t>
  </si>
  <si>
    <t>Nama 17</t>
  </si>
  <si>
    <t>Nama 18</t>
  </si>
  <si>
    <t>Nama 19</t>
  </si>
  <si>
    <t>Nama 20</t>
  </si>
  <si>
    <t>6b. Matriks Keputusan Ternormalisasi</t>
  </si>
  <si>
    <r>
      <rPr>
        <rFont val="Poppins"/>
        <color rgb="FFFF0000"/>
      </rPr>
      <t>6c. Matriks Keputusan Ternormalisasi Terbobot (Matriks Keputusan Ternormalisasi (</t>
    </r>
    <r>
      <rPr>
        <rFont val="Poppins"/>
        <i/>
        <color rgb="FFFF0000"/>
      </rPr>
      <t>dot-product</t>
    </r>
    <r>
      <rPr>
        <rFont val="Poppins"/>
        <color rgb="FFFF0000"/>
      </rPr>
      <t>) Bobot AHP)</t>
    </r>
  </si>
  <si>
    <t>7. Penentuan Matriks Solusi Ideal Positif (SIP) &amp; Solusi Ideal Negatif (SIN)</t>
  </si>
  <si>
    <t>C1 (+)</t>
  </si>
  <si>
    <t>C2 (-)</t>
  </si>
  <si>
    <t>C3 (+)</t>
  </si>
  <si>
    <t>C4 (+)</t>
  </si>
  <si>
    <t>C5 (+)</t>
  </si>
  <si>
    <t>A+</t>
  </si>
  <si>
    <t>A-</t>
  </si>
  <si>
    <t>8. Penentuan Jarak (D) dari SIP dan SIN untuk Setiap Alternatif</t>
  </si>
  <si>
    <t>(bantuan)</t>
  </si>
  <si>
    <t>A+ - C1</t>
  </si>
  <si>
    <t>A+ - C2</t>
  </si>
  <si>
    <t>A+ - C3</t>
  </si>
  <si>
    <t>A+ - C4</t>
  </si>
  <si>
    <t>A+ - C5</t>
  </si>
  <si>
    <t>C1 -  A-</t>
  </si>
  <si>
    <t>C2 -  A-</t>
  </si>
  <si>
    <t>C3 -  A-</t>
  </si>
  <si>
    <t>C4 -  A-</t>
  </si>
  <si>
    <t>C5 -  A-</t>
  </si>
  <si>
    <t>Jarak ke SIP (D+)</t>
  </si>
  <si>
    <t>Jarak ke SIN (D-)</t>
  </si>
  <si>
    <t>9. Penentuan Nilai Preferensi &amp; Ranking</t>
  </si>
  <si>
    <t>Nilai Preferensi</t>
  </si>
  <si>
    <t>Ranking</t>
  </si>
  <si>
    <t>Catatan:</t>
  </si>
  <si>
    <t>1. D+ dan D- ada beberapa nilai yang tidak sesuai dengan perhitungan jurnal, namun rumus yang digunakan sudah benar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</si>
</sst>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  <scheme val="minor"/>
    </font>
    <font>
      <b/>
      <color rgb="FFFF0000"/>
      <name val="Poppins"/>
    </font>
    <font>
      <color theme="1"/>
      <name val="Poppins"/>
    </font>
    <font>
      <u/>
      <color rgb="FF0000FF"/>
      <name val="Poppins"/>
    </font>
    <font>
      <b/>
      <color theme="1"/>
      <name val="Poppins"/>
    </font>
    <font>
      <color rgb="FFFF0000"/>
      <name val="Poppins"/>
    </font>
    <font>
      <i/>
      <color theme="1"/>
      <name val="Poppins"/>
    </font>
    <font>
      <b/>
      <i/>
      <color rgb="FFFF0000"/>
      <name val="Poppins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4" fontId="2" numFmtId="0" xfId="0" applyFill="1" applyFont="1"/>
    <xf borderId="0" fillId="2" fontId="2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center"/>
    </xf>
    <xf borderId="0" fillId="5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HP + TOPSI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0</xdr:rowOff>
    </xdr:from>
    <xdr:ext cx="4991100" cy="17526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77</xdr:row>
      <xdr:rowOff>0</xdr:rowOff>
    </xdr:from>
    <xdr:ext cx="4581525" cy="13335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84</xdr:row>
      <xdr:rowOff>161925</xdr:rowOff>
    </xdr:from>
    <xdr:ext cx="4629150" cy="50387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76</xdr:row>
      <xdr:rowOff>200025</xdr:rowOff>
    </xdr:from>
    <xdr:ext cx="4629150" cy="12858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33:D252" displayName="Table_1" name="Table_1" id="1">
  <tableColumns count="2">
    <tableColumn name="Column1" id="1"/>
    <tableColumn name="Column2" id="2"/>
  </tableColumns>
  <tableStyleInfo name="AHP + TOPSI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3365/jtk.v15i1.905" TargetMode="External"/><Relationship Id="rId2" Type="http://schemas.openxmlformats.org/officeDocument/2006/relationships/hyperlink" Target="https://www.youtube.com/watch?v=Br1NQK0Iumg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6.5"/>
    <col customWidth="1" min="3" max="3" width="16.13"/>
    <col customWidth="1" min="4" max="4" width="19.5"/>
    <col customWidth="1" min="5" max="5" width="19.25"/>
    <col customWidth="1" min="6" max="6" width="14.25"/>
    <col customWidth="1" min="7" max="7" width="2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/>
      <c r="B20" s="7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10</v>
      </c>
      <c r="B21" s="7">
        <v>1.0</v>
      </c>
      <c r="C21" s="7">
        <v>3.0</v>
      </c>
      <c r="D21" s="7">
        <v>3.0</v>
      </c>
      <c r="E21" s="7">
        <v>5.0</v>
      </c>
      <c r="F21" s="7">
        <v>5.0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11</v>
      </c>
      <c r="B22" s="8">
        <v>45660.0</v>
      </c>
      <c r="C22" s="7">
        <v>1.0</v>
      </c>
      <c r="D22" s="7">
        <v>1.0</v>
      </c>
      <c r="E22" s="7">
        <v>3.0</v>
      </c>
      <c r="F22" s="7">
        <v>3.0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12</v>
      </c>
      <c r="B23" s="8">
        <v>45660.0</v>
      </c>
      <c r="C23" s="7">
        <v>1.0</v>
      </c>
      <c r="D23" s="7">
        <v>1.0</v>
      </c>
      <c r="E23" s="7">
        <v>3.0</v>
      </c>
      <c r="F23" s="7">
        <v>3.0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13</v>
      </c>
      <c r="B24" s="8">
        <v>45662.0</v>
      </c>
      <c r="C24" s="8">
        <v>45660.0</v>
      </c>
      <c r="D24" s="8">
        <v>45660.0</v>
      </c>
      <c r="E24" s="7">
        <v>1.0</v>
      </c>
      <c r="F24" s="7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14</v>
      </c>
      <c r="B25" s="8">
        <v>45662.0</v>
      </c>
      <c r="C25" s="8">
        <v>45660.0</v>
      </c>
      <c r="D25" s="8">
        <v>45660.0</v>
      </c>
      <c r="E25" s="7">
        <v>1.0</v>
      </c>
      <c r="F25" s="7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/>
      <c r="B26" s="9"/>
      <c r="C26" s="9"/>
      <c r="D26" s="9"/>
      <c r="E26" s="9"/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/>
      <c r="B27" s="7" t="s">
        <v>10</v>
      </c>
      <c r="C27" s="7" t="s">
        <v>11</v>
      </c>
      <c r="D27" s="7" t="s">
        <v>12</v>
      </c>
      <c r="E27" s="7" t="s">
        <v>13</v>
      </c>
      <c r="F27" s="7" t="s">
        <v>14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10</v>
      </c>
      <c r="B28" s="7">
        <v>1.0</v>
      </c>
      <c r="C28" s="7">
        <v>3.0</v>
      </c>
      <c r="D28" s="7">
        <v>3.0</v>
      </c>
      <c r="E28" s="7">
        <v>5.0</v>
      </c>
      <c r="F28" s="7">
        <v>5.0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11</v>
      </c>
      <c r="B29" s="9">
        <f t="shared" ref="B29:B30" si="1">1/3</f>
        <v>0.3333333333</v>
      </c>
      <c r="C29" s="7">
        <v>1.0</v>
      </c>
      <c r="D29" s="7">
        <v>1.0</v>
      </c>
      <c r="E29" s="7">
        <v>3.0</v>
      </c>
      <c r="F29" s="7">
        <v>3.0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12</v>
      </c>
      <c r="B30" s="9">
        <f t="shared" si="1"/>
        <v>0.3333333333</v>
      </c>
      <c r="C30" s="7">
        <v>1.0</v>
      </c>
      <c r="D30" s="7">
        <v>1.0</v>
      </c>
      <c r="E30" s="7">
        <v>3.0</v>
      </c>
      <c r="F30" s="7">
        <v>3.0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13</v>
      </c>
      <c r="B31" s="9">
        <f t="shared" ref="B31:B32" si="3">1/5</f>
        <v>0.2</v>
      </c>
      <c r="C31" s="9">
        <f t="shared" ref="C31:D31" si="2">1/3</f>
        <v>0.3333333333</v>
      </c>
      <c r="D31" s="9">
        <f t="shared" si="2"/>
        <v>0.3333333333</v>
      </c>
      <c r="E31" s="7">
        <v>1.0</v>
      </c>
      <c r="F31" s="7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14</v>
      </c>
      <c r="B32" s="9">
        <f t="shared" si="3"/>
        <v>0.2</v>
      </c>
      <c r="C32" s="9">
        <f t="shared" ref="C32:D32" si="4">1/3</f>
        <v>0.3333333333</v>
      </c>
      <c r="D32" s="9">
        <f t="shared" si="4"/>
        <v>0.3333333333</v>
      </c>
      <c r="E32" s="7">
        <v>1.0</v>
      </c>
      <c r="F32" s="7">
        <v>1.0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15</v>
      </c>
      <c r="B33" s="9">
        <f t="shared" ref="B33:F33" si="5">SUM(B28:B32)</f>
        <v>2.066666667</v>
      </c>
      <c r="C33" s="9">
        <f t="shared" si="5"/>
        <v>5.666666667</v>
      </c>
      <c r="D33" s="9">
        <f t="shared" si="5"/>
        <v>5.666666667</v>
      </c>
      <c r="E33" s="9">
        <f t="shared" si="5"/>
        <v>13</v>
      </c>
      <c r="F33" s="9">
        <f t="shared" si="5"/>
        <v>13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/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10</v>
      </c>
      <c r="B37" s="9">
        <f t="shared" ref="B37:B42" si="6">B28/$B$33</f>
        <v>0.4838709677</v>
      </c>
      <c r="C37" s="9">
        <f t="shared" ref="C37:C42" si="7">C28/$C$33</f>
        <v>0.5294117647</v>
      </c>
      <c r="D37" s="9">
        <f t="shared" ref="D37:D42" si="8">D28/$D$33</f>
        <v>0.5294117647</v>
      </c>
      <c r="E37" s="9">
        <f t="shared" ref="E37:E42" si="9">E28/$E$33</f>
        <v>0.3846153846</v>
      </c>
      <c r="F37" s="9">
        <f t="shared" ref="F37:F42" si="10">F28/$F$33</f>
        <v>0.3846153846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11</v>
      </c>
      <c r="B38" s="9">
        <f t="shared" si="6"/>
        <v>0.1612903226</v>
      </c>
      <c r="C38" s="9">
        <f t="shared" si="7"/>
        <v>0.1764705882</v>
      </c>
      <c r="D38" s="9">
        <f t="shared" si="8"/>
        <v>0.1764705882</v>
      </c>
      <c r="E38" s="9">
        <f t="shared" si="9"/>
        <v>0.2307692308</v>
      </c>
      <c r="F38" s="9">
        <f t="shared" si="10"/>
        <v>0.2307692308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12</v>
      </c>
      <c r="B39" s="9">
        <f t="shared" si="6"/>
        <v>0.1612903226</v>
      </c>
      <c r="C39" s="9">
        <f t="shared" si="7"/>
        <v>0.1764705882</v>
      </c>
      <c r="D39" s="9">
        <f t="shared" si="8"/>
        <v>0.1764705882</v>
      </c>
      <c r="E39" s="9">
        <f t="shared" si="9"/>
        <v>0.2307692308</v>
      </c>
      <c r="F39" s="9">
        <f t="shared" si="10"/>
        <v>0.2307692308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13</v>
      </c>
      <c r="B40" s="9">
        <f t="shared" si="6"/>
        <v>0.09677419355</v>
      </c>
      <c r="C40" s="9">
        <f t="shared" si="7"/>
        <v>0.05882352941</v>
      </c>
      <c r="D40" s="9">
        <f t="shared" si="8"/>
        <v>0.05882352941</v>
      </c>
      <c r="E40" s="9">
        <f t="shared" si="9"/>
        <v>0.07692307692</v>
      </c>
      <c r="F40" s="9">
        <f t="shared" si="10"/>
        <v>0.07692307692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14</v>
      </c>
      <c r="B41" s="9">
        <f t="shared" si="6"/>
        <v>0.09677419355</v>
      </c>
      <c r="C41" s="9">
        <f t="shared" si="7"/>
        <v>0.05882352941</v>
      </c>
      <c r="D41" s="9">
        <f t="shared" si="8"/>
        <v>0.05882352941</v>
      </c>
      <c r="E41" s="9">
        <f t="shared" si="9"/>
        <v>0.07692307692</v>
      </c>
      <c r="F41" s="9">
        <f t="shared" si="10"/>
        <v>0.07692307692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15</v>
      </c>
      <c r="B42" s="9">
        <f t="shared" si="6"/>
        <v>1</v>
      </c>
      <c r="C42" s="9">
        <f t="shared" si="7"/>
        <v>1</v>
      </c>
      <c r="D42" s="9">
        <f t="shared" si="8"/>
        <v>1</v>
      </c>
      <c r="E42" s="9">
        <f t="shared" si="9"/>
        <v>1</v>
      </c>
      <c r="F42" s="9">
        <f t="shared" si="10"/>
        <v>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17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7" t="s">
        <v>10</v>
      </c>
      <c r="C45" s="7" t="s">
        <v>11</v>
      </c>
      <c r="D45" s="7" t="s">
        <v>12</v>
      </c>
      <c r="E45" s="7" t="s">
        <v>13</v>
      </c>
      <c r="F45" s="7" t="s">
        <v>14</v>
      </c>
      <c r="G45" s="10" t="s">
        <v>18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10</v>
      </c>
      <c r="B46" s="9">
        <v>0.48387096774193555</v>
      </c>
      <c r="C46" s="9">
        <v>0.5294117647058824</v>
      </c>
      <c r="D46" s="9">
        <v>0.5294117647058824</v>
      </c>
      <c r="E46" s="9">
        <v>0.38461538461538464</v>
      </c>
      <c r="F46" s="9">
        <v>0.38461538461538464</v>
      </c>
      <c r="G46" s="9">
        <f t="shared" ref="G46:G50" si="11">AVERAGE(B46:F46)</f>
        <v>0.4623850533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11</v>
      </c>
      <c r="B47" s="9">
        <v>0.16129032258064518</v>
      </c>
      <c r="C47" s="9">
        <v>0.17647058823529413</v>
      </c>
      <c r="D47" s="9">
        <v>0.17647058823529413</v>
      </c>
      <c r="E47" s="9">
        <v>0.23076923076923078</v>
      </c>
      <c r="F47" s="9">
        <v>0.23076923076923078</v>
      </c>
      <c r="G47" s="9">
        <f t="shared" si="11"/>
        <v>0.1951539921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12</v>
      </c>
      <c r="B48" s="9">
        <v>0.16129032258064518</v>
      </c>
      <c r="C48" s="9">
        <v>0.17647058823529413</v>
      </c>
      <c r="D48" s="9">
        <v>0.17647058823529413</v>
      </c>
      <c r="E48" s="9">
        <v>0.23076923076923078</v>
      </c>
      <c r="F48" s="9">
        <v>0.23076923076923078</v>
      </c>
      <c r="G48" s="9">
        <f t="shared" si="11"/>
        <v>0.1951539921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13</v>
      </c>
      <c r="B49" s="9">
        <v>0.09677419354838711</v>
      </c>
      <c r="C49" s="9">
        <v>0.05882352941176471</v>
      </c>
      <c r="D49" s="9">
        <v>0.05882352941176471</v>
      </c>
      <c r="E49" s="9">
        <v>0.07692307692307693</v>
      </c>
      <c r="F49" s="9">
        <v>0.07692307692307693</v>
      </c>
      <c r="G49" s="9">
        <f t="shared" si="11"/>
        <v>0.07365348124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14</v>
      </c>
      <c r="B50" s="9">
        <v>0.09677419354838711</v>
      </c>
      <c r="C50" s="9">
        <v>0.05882352941176471</v>
      </c>
      <c r="D50" s="9">
        <v>0.05882352941176471</v>
      </c>
      <c r="E50" s="9">
        <v>0.07692307692307693</v>
      </c>
      <c r="F50" s="9">
        <v>0.07692307692307693</v>
      </c>
      <c r="G50" s="9">
        <f t="shared" si="11"/>
        <v>0.07365348124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15</v>
      </c>
      <c r="B51" s="9">
        <v>1.0</v>
      </c>
      <c r="C51" s="9">
        <v>1.0</v>
      </c>
      <c r="D51" s="9">
        <v>1.0</v>
      </c>
      <c r="E51" s="9">
        <v>1.0</v>
      </c>
      <c r="F51" s="9">
        <v>1.0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19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 t="s">
        <v>20</v>
      </c>
      <c r="B54" s="2"/>
      <c r="C54" s="2"/>
      <c r="D54" s="2"/>
      <c r="E54" s="2"/>
      <c r="F54" s="2"/>
      <c r="G54" s="2"/>
      <c r="H54" s="2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 t="s">
        <v>21</v>
      </c>
      <c r="B55" s="13"/>
      <c r="C55" s="13"/>
      <c r="D55" s="13"/>
      <c r="E55" s="13"/>
      <c r="F55" s="14" t="s">
        <v>22</v>
      </c>
      <c r="G55" s="10" t="s">
        <v>23</v>
      </c>
      <c r="H55" s="2"/>
      <c r="I55" s="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5">
        <v>1.0</v>
      </c>
      <c r="B56" s="15">
        <v>3.0</v>
      </c>
      <c r="C56" s="15">
        <v>3.0</v>
      </c>
      <c r="D56" s="15">
        <v>5.0</v>
      </c>
      <c r="E56" s="15">
        <v>5.0</v>
      </c>
      <c r="F56" s="16">
        <v>0.46238505327689394</v>
      </c>
      <c r="G56" s="9">
        <f t="array" ref="G56:G60">MMULT(A56:E60,F56:F60)</f>
        <v>2.369843818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7">
        <f t="shared" ref="A57:A58" si="12">1/3</f>
        <v>0.3333333333</v>
      </c>
      <c r="B57" s="15">
        <v>1.0</v>
      </c>
      <c r="C57" s="15">
        <v>1.0</v>
      </c>
      <c r="D57" s="15">
        <v>3.0</v>
      </c>
      <c r="E57" s="15">
        <v>3.0</v>
      </c>
      <c r="F57" s="16">
        <v>0.195153992117939</v>
      </c>
      <c r="G57" s="9">
        <v>0.9863572227898605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7">
        <f t="shared" si="12"/>
        <v>0.3333333333</v>
      </c>
      <c r="B58" s="15">
        <v>1.0</v>
      </c>
      <c r="C58" s="15">
        <v>1.0</v>
      </c>
      <c r="D58" s="15">
        <v>3.0</v>
      </c>
      <c r="E58" s="15">
        <v>3.0</v>
      </c>
      <c r="F58" s="16">
        <v>0.195153992117939</v>
      </c>
      <c r="G58" s="9">
        <v>0.9863572227898605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7">
        <f t="shared" ref="A59:A60" si="14">1/5</f>
        <v>0.2</v>
      </c>
      <c r="B59" s="17">
        <f t="shared" ref="B59:C59" si="13">1/3</f>
        <v>0.3333333333</v>
      </c>
      <c r="C59" s="17">
        <f t="shared" si="13"/>
        <v>0.3333333333</v>
      </c>
      <c r="D59" s="15">
        <v>1.0</v>
      </c>
      <c r="E59" s="15">
        <v>1.0</v>
      </c>
      <c r="F59" s="16">
        <v>0.07365348124361407</v>
      </c>
      <c r="G59" s="9">
        <v>0.3698866345545663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7">
        <f t="shared" si="14"/>
        <v>0.2</v>
      </c>
      <c r="B60" s="17">
        <f t="shared" ref="B60:C60" si="15">1/3</f>
        <v>0.3333333333</v>
      </c>
      <c r="C60" s="17">
        <f t="shared" si="15"/>
        <v>0.3333333333</v>
      </c>
      <c r="D60" s="15">
        <v>1.0</v>
      </c>
      <c r="E60" s="15">
        <v>1.0</v>
      </c>
      <c r="F60" s="16">
        <v>0.07365348124361407</v>
      </c>
      <c r="G60" s="9">
        <v>0.3698866345545663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1" t="s">
        <v>24</v>
      </c>
      <c r="B62" s="2"/>
      <c r="C62" s="2"/>
      <c r="D62" s="2"/>
      <c r="E62" s="2"/>
      <c r="F62" s="2"/>
      <c r="G62" s="2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25</v>
      </c>
      <c r="B63" s="2">
        <f>(1/5)*((G56/G46)+(G57/G47)+(G58/G48)+(G59/G49)+(G60/G50))</f>
        <v>5.055546175</v>
      </c>
      <c r="C63" s="2"/>
      <c r="D63" s="2"/>
      <c r="E63" s="2"/>
      <c r="F63" s="2"/>
      <c r="G63" s="2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1" t="s">
        <v>26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 t="s">
        <v>27</v>
      </c>
      <c r="B66" s="2">
        <f>(B63-5)/(5-1)</f>
        <v>0.01388654369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 t="s">
        <v>28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29</v>
      </c>
      <c r="B69" s="2">
        <f>B66/1.12</f>
        <v>0.01239869972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30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31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32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33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 t="s">
        <v>34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8" t="s">
        <v>35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9" t="s">
        <v>36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1" t="s">
        <v>37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38</v>
      </c>
      <c r="B112" s="7" t="s">
        <v>10</v>
      </c>
      <c r="C112" s="7" t="s">
        <v>11</v>
      </c>
      <c r="D112" s="7" t="s">
        <v>12</v>
      </c>
      <c r="E112" s="7" t="s">
        <v>13</v>
      </c>
      <c r="F112" s="7" t="s">
        <v>14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39</v>
      </c>
      <c r="B113" s="7">
        <v>86.0</v>
      </c>
      <c r="C113" s="7">
        <v>3.0</v>
      </c>
      <c r="D113" s="7">
        <v>3.0</v>
      </c>
      <c r="E113" s="7">
        <v>8.0</v>
      </c>
      <c r="F113" s="7">
        <v>1.0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40</v>
      </c>
      <c r="B114" s="7">
        <v>87.0</v>
      </c>
      <c r="C114" s="7">
        <v>8.0</v>
      </c>
      <c r="D114" s="7">
        <v>2.0</v>
      </c>
      <c r="E114" s="7">
        <v>5.0</v>
      </c>
      <c r="F114" s="7">
        <v>4.0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 t="s">
        <v>41</v>
      </c>
      <c r="B115" s="7">
        <v>79.0</v>
      </c>
      <c r="C115" s="7">
        <v>9.0</v>
      </c>
      <c r="D115" s="7">
        <v>3.0</v>
      </c>
      <c r="E115" s="7">
        <v>7.0</v>
      </c>
      <c r="F115" s="7">
        <v>2.0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 t="s">
        <v>42</v>
      </c>
      <c r="B116" s="7">
        <v>85.0</v>
      </c>
      <c r="C116" s="7">
        <v>3.0</v>
      </c>
      <c r="D116" s="7">
        <v>5.0</v>
      </c>
      <c r="E116" s="7">
        <v>4.0</v>
      </c>
      <c r="F116" s="7">
        <v>4.0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43</v>
      </c>
      <c r="B117" s="7">
        <v>88.0</v>
      </c>
      <c r="C117" s="7">
        <v>6.0</v>
      </c>
      <c r="D117" s="7">
        <v>2.0</v>
      </c>
      <c r="E117" s="7">
        <v>8.0</v>
      </c>
      <c r="F117" s="7">
        <v>1.0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s">
        <v>44</v>
      </c>
      <c r="B118" s="7">
        <v>82.0</v>
      </c>
      <c r="C118" s="7">
        <v>3.0</v>
      </c>
      <c r="D118" s="7">
        <v>1.0</v>
      </c>
      <c r="E118" s="7">
        <v>6.0</v>
      </c>
      <c r="F118" s="7">
        <v>3.0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45</v>
      </c>
      <c r="B119" s="7">
        <v>82.0</v>
      </c>
      <c r="C119" s="7">
        <v>3.0</v>
      </c>
      <c r="D119" s="7">
        <v>5.0</v>
      </c>
      <c r="E119" s="7">
        <v>8.0</v>
      </c>
      <c r="F119" s="7">
        <v>4.0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s">
        <v>46</v>
      </c>
      <c r="B120" s="7">
        <v>83.0</v>
      </c>
      <c r="C120" s="7">
        <v>6.0</v>
      </c>
      <c r="D120" s="7">
        <v>3.0</v>
      </c>
      <c r="E120" s="7">
        <v>7.0</v>
      </c>
      <c r="F120" s="7">
        <v>4.0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47</v>
      </c>
      <c r="B121" s="7">
        <v>86.0</v>
      </c>
      <c r="C121" s="7">
        <v>1.0</v>
      </c>
      <c r="D121" s="7">
        <v>1.0</v>
      </c>
      <c r="E121" s="7">
        <v>3.0</v>
      </c>
      <c r="F121" s="7">
        <v>4.0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48</v>
      </c>
      <c r="B122" s="7">
        <v>86.0</v>
      </c>
      <c r="C122" s="7">
        <v>3.0</v>
      </c>
      <c r="D122" s="7">
        <v>2.0</v>
      </c>
      <c r="E122" s="7">
        <v>6.0</v>
      </c>
      <c r="F122" s="7">
        <v>3.0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 t="s">
        <v>49</v>
      </c>
      <c r="B123" s="7">
        <v>81.0</v>
      </c>
      <c r="C123" s="7">
        <v>4.0</v>
      </c>
      <c r="D123" s="7">
        <v>2.0</v>
      </c>
      <c r="E123" s="7">
        <v>4.0</v>
      </c>
      <c r="F123" s="7">
        <v>2.0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s">
        <v>50</v>
      </c>
      <c r="B124" s="7">
        <v>86.0</v>
      </c>
      <c r="C124" s="7">
        <v>9.0</v>
      </c>
      <c r="D124" s="7">
        <v>5.0</v>
      </c>
      <c r="E124" s="7">
        <v>6.0</v>
      </c>
      <c r="F124" s="7">
        <v>3.0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s">
        <v>51</v>
      </c>
      <c r="B125" s="7">
        <v>82.0</v>
      </c>
      <c r="C125" s="7">
        <v>3.0</v>
      </c>
      <c r="D125" s="7">
        <v>4.0</v>
      </c>
      <c r="E125" s="7">
        <v>6.0</v>
      </c>
      <c r="F125" s="7">
        <v>3.0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s">
        <v>52</v>
      </c>
      <c r="B126" s="7">
        <v>79.0</v>
      </c>
      <c r="C126" s="7">
        <v>6.0</v>
      </c>
      <c r="D126" s="7">
        <v>3.0</v>
      </c>
      <c r="E126" s="7">
        <v>8.0</v>
      </c>
      <c r="F126" s="7">
        <v>3.0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 t="s">
        <v>53</v>
      </c>
      <c r="B127" s="7">
        <v>80.0</v>
      </c>
      <c r="C127" s="7">
        <v>4.0</v>
      </c>
      <c r="D127" s="7">
        <v>1.0</v>
      </c>
      <c r="E127" s="7">
        <v>5.0</v>
      </c>
      <c r="F127" s="7">
        <v>4.0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 t="s">
        <v>54</v>
      </c>
      <c r="B128" s="7">
        <v>89.0</v>
      </c>
      <c r="C128" s="7">
        <v>10.0</v>
      </c>
      <c r="D128" s="7">
        <v>3.0</v>
      </c>
      <c r="E128" s="7">
        <v>6.0</v>
      </c>
      <c r="F128" s="7">
        <v>4.0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s">
        <v>55</v>
      </c>
      <c r="B129" s="7">
        <v>84.0</v>
      </c>
      <c r="C129" s="7">
        <v>6.0</v>
      </c>
      <c r="D129" s="7">
        <v>2.0</v>
      </c>
      <c r="E129" s="7">
        <v>4.0</v>
      </c>
      <c r="F129" s="7">
        <v>4.0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 t="s">
        <v>56</v>
      </c>
      <c r="B130" s="7">
        <v>81.0</v>
      </c>
      <c r="C130" s="7">
        <v>6.0</v>
      </c>
      <c r="D130" s="7">
        <v>1.0</v>
      </c>
      <c r="E130" s="7">
        <v>6.0</v>
      </c>
      <c r="F130" s="7">
        <v>4.0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 t="s">
        <v>57</v>
      </c>
      <c r="B131" s="7">
        <v>85.0</v>
      </c>
      <c r="C131" s="7">
        <v>6.0</v>
      </c>
      <c r="D131" s="7">
        <v>5.0</v>
      </c>
      <c r="E131" s="7">
        <v>4.0</v>
      </c>
      <c r="F131" s="7">
        <v>2.0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 t="s">
        <v>58</v>
      </c>
      <c r="B132" s="7">
        <v>83.0</v>
      </c>
      <c r="C132" s="7">
        <v>5.0</v>
      </c>
      <c r="D132" s="7">
        <v>1.0</v>
      </c>
      <c r="E132" s="7">
        <v>8.0</v>
      </c>
      <c r="F132" s="7">
        <v>3.0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 t="s">
        <v>59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38</v>
      </c>
      <c r="B135" s="7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 t="s">
        <v>39</v>
      </c>
      <c r="B136" s="2">
        <f t="shared" ref="B136:B155" si="16">B113/((SUMSQ($B$113:$B$132))^0.5)</f>
        <v>0.2296168044</v>
      </c>
      <c r="C136" s="2">
        <f t="shared" ref="C136:C155" si="17">C113/((SUMSQ($C$113:$C$132))^0.5)</f>
        <v>0.1173092831</v>
      </c>
      <c r="D136" s="2">
        <f t="shared" ref="D136:D155" si="18">D113/((SUMSQ($D$113:$D$132))^0.5)</f>
        <v>0.2199706725</v>
      </c>
      <c r="E136" s="2">
        <f t="shared" ref="E136:E155" si="19">E113/((SUMSQ($E$113:$E$132))^0.5)</f>
        <v>0.2907649457</v>
      </c>
      <c r="F136" s="2">
        <f t="shared" ref="F136:F155" si="20">F113/((SUMSQ($F$113:$F$132))^0.5)</f>
        <v>0.06868028197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s">
        <v>40</v>
      </c>
      <c r="B137" s="2">
        <f t="shared" si="16"/>
        <v>0.2322867673</v>
      </c>
      <c r="C137" s="2">
        <f t="shared" si="17"/>
        <v>0.3128247548</v>
      </c>
      <c r="D137" s="2">
        <f t="shared" si="18"/>
        <v>0.146647115</v>
      </c>
      <c r="E137" s="2">
        <f t="shared" si="19"/>
        <v>0.181728091</v>
      </c>
      <c r="F137" s="2">
        <f t="shared" si="20"/>
        <v>0.2747211279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 t="s">
        <v>41</v>
      </c>
      <c r="B138" s="2">
        <f t="shared" si="16"/>
        <v>0.2109270645</v>
      </c>
      <c r="C138" s="2">
        <f t="shared" si="17"/>
        <v>0.3519278492</v>
      </c>
      <c r="D138" s="2">
        <f t="shared" si="18"/>
        <v>0.2199706725</v>
      </c>
      <c r="E138" s="2">
        <f t="shared" si="19"/>
        <v>0.2544193275</v>
      </c>
      <c r="F138" s="2">
        <f t="shared" si="20"/>
        <v>0.1373605639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 t="s">
        <v>42</v>
      </c>
      <c r="B139" s="2">
        <f t="shared" si="16"/>
        <v>0.2269468416</v>
      </c>
      <c r="C139" s="2">
        <f t="shared" si="17"/>
        <v>0.1173092831</v>
      </c>
      <c r="D139" s="2">
        <f t="shared" si="18"/>
        <v>0.3666177876</v>
      </c>
      <c r="E139" s="2">
        <f t="shared" si="19"/>
        <v>0.1453824728</v>
      </c>
      <c r="F139" s="2">
        <f t="shared" si="20"/>
        <v>0.2747211279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 t="s">
        <v>43</v>
      </c>
      <c r="B140" s="2">
        <f t="shared" si="16"/>
        <v>0.2349567301</v>
      </c>
      <c r="C140" s="2">
        <f t="shared" si="17"/>
        <v>0.2346185661</v>
      </c>
      <c r="D140" s="2">
        <f t="shared" si="18"/>
        <v>0.146647115</v>
      </c>
      <c r="E140" s="2">
        <f t="shared" si="19"/>
        <v>0.2907649457</v>
      </c>
      <c r="F140" s="2">
        <f t="shared" si="20"/>
        <v>0.06868028197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 t="s">
        <v>44</v>
      </c>
      <c r="B141" s="2">
        <f t="shared" si="16"/>
        <v>0.2189369531</v>
      </c>
      <c r="C141" s="2">
        <f t="shared" si="17"/>
        <v>0.1173092831</v>
      </c>
      <c r="D141" s="2">
        <f t="shared" si="18"/>
        <v>0.07332355751</v>
      </c>
      <c r="E141" s="2">
        <f t="shared" si="19"/>
        <v>0.2180737093</v>
      </c>
      <c r="F141" s="2">
        <f t="shared" si="20"/>
        <v>0.2060408459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s">
        <v>45</v>
      </c>
      <c r="B142" s="2">
        <f t="shared" si="16"/>
        <v>0.2189369531</v>
      </c>
      <c r="C142" s="2">
        <f t="shared" si="17"/>
        <v>0.1173092831</v>
      </c>
      <c r="D142" s="2">
        <f t="shared" si="18"/>
        <v>0.3666177876</v>
      </c>
      <c r="E142" s="2">
        <f t="shared" si="19"/>
        <v>0.2907649457</v>
      </c>
      <c r="F142" s="2">
        <f t="shared" si="20"/>
        <v>0.2747211279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s">
        <v>46</v>
      </c>
      <c r="B143" s="2">
        <f t="shared" si="16"/>
        <v>0.2216069159</v>
      </c>
      <c r="C143" s="2">
        <f t="shared" si="17"/>
        <v>0.2346185661</v>
      </c>
      <c r="D143" s="2">
        <f t="shared" si="18"/>
        <v>0.2199706725</v>
      </c>
      <c r="E143" s="2">
        <f t="shared" si="19"/>
        <v>0.2544193275</v>
      </c>
      <c r="F143" s="2">
        <f t="shared" si="20"/>
        <v>0.2747211279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 t="s">
        <v>47</v>
      </c>
      <c r="B144" s="2">
        <f t="shared" si="16"/>
        <v>0.2296168044</v>
      </c>
      <c r="C144" s="2">
        <f t="shared" si="17"/>
        <v>0.03910309435</v>
      </c>
      <c r="D144" s="2">
        <f t="shared" si="18"/>
        <v>0.07332355751</v>
      </c>
      <c r="E144" s="2">
        <f t="shared" si="19"/>
        <v>0.1090368546</v>
      </c>
      <c r="F144" s="2">
        <f t="shared" si="20"/>
        <v>0.2747211279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s">
        <v>48</v>
      </c>
      <c r="B145" s="2">
        <f t="shared" si="16"/>
        <v>0.2296168044</v>
      </c>
      <c r="C145" s="2">
        <f t="shared" si="17"/>
        <v>0.1173092831</v>
      </c>
      <c r="D145" s="2">
        <f t="shared" si="18"/>
        <v>0.146647115</v>
      </c>
      <c r="E145" s="2">
        <f t="shared" si="19"/>
        <v>0.2180737093</v>
      </c>
      <c r="F145" s="2">
        <f t="shared" si="20"/>
        <v>0.2060408459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s">
        <v>49</v>
      </c>
      <c r="B146" s="2">
        <f t="shared" si="16"/>
        <v>0.2162669902</v>
      </c>
      <c r="C146" s="2">
        <f t="shared" si="17"/>
        <v>0.1564123774</v>
      </c>
      <c r="D146" s="2">
        <f t="shared" si="18"/>
        <v>0.146647115</v>
      </c>
      <c r="E146" s="2">
        <f t="shared" si="19"/>
        <v>0.1453824728</v>
      </c>
      <c r="F146" s="2">
        <f t="shared" si="20"/>
        <v>0.1373605639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50</v>
      </c>
      <c r="B147" s="2">
        <f t="shared" si="16"/>
        <v>0.2296168044</v>
      </c>
      <c r="C147" s="2">
        <f t="shared" si="17"/>
        <v>0.3519278492</v>
      </c>
      <c r="D147" s="2">
        <f t="shared" si="18"/>
        <v>0.3666177876</v>
      </c>
      <c r="E147" s="2">
        <f t="shared" si="19"/>
        <v>0.2180737093</v>
      </c>
      <c r="F147" s="2">
        <f t="shared" si="20"/>
        <v>0.2060408459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51</v>
      </c>
      <c r="B148" s="2">
        <f t="shared" si="16"/>
        <v>0.2189369531</v>
      </c>
      <c r="C148" s="2">
        <f t="shared" si="17"/>
        <v>0.1173092831</v>
      </c>
      <c r="D148" s="2">
        <f t="shared" si="18"/>
        <v>0.29329423</v>
      </c>
      <c r="E148" s="2">
        <f t="shared" si="19"/>
        <v>0.2180737093</v>
      </c>
      <c r="F148" s="2">
        <f t="shared" si="20"/>
        <v>0.2060408459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 t="s">
        <v>52</v>
      </c>
      <c r="B149" s="2">
        <f t="shared" si="16"/>
        <v>0.2109270645</v>
      </c>
      <c r="C149" s="2">
        <f t="shared" si="17"/>
        <v>0.2346185661</v>
      </c>
      <c r="D149" s="2">
        <f t="shared" si="18"/>
        <v>0.2199706725</v>
      </c>
      <c r="E149" s="2">
        <f t="shared" si="19"/>
        <v>0.2907649457</v>
      </c>
      <c r="F149" s="2">
        <f t="shared" si="20"/>
        <v>0.2060408459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 t="s">
        <v>53</v>
      </c>
      <c r="B150" s="2">
        <f t="shared" si="16"/>
        <v>0.2135970274</v>
      </c>
      <c r="C150" s="2">
        <f t="shared" si="17"/>
        <v>0.1564123774</v>
      </c>
      <c r="D150" s="2">
        <f t="shared" si="18"/>
        <v>0.07332355751</v>
      </c>
      <c r="E150" s="2">
        <f t="shared" si="19"/>
        <v>0.181728091</v>
      </c>
      <c r="F150" s="2">
        <f t="shared" si="20"/>
        <v>0.2747211279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s">
        <v>54</v>
      </c>
      <c r="B151" s="2">
        <f t="shared" si="16"/>
        <v>0.2376266929</v>
      </c>
      <c r="C151" s="2">
        <f t="shared" si="17"/>
        <v>0.3910309435</v>
      </c>
      <c r="D151" s="2">
        <f t="shared" si="18"/>
        <v>0.2199706725</v>
      </c>
      <c r="E151" s="2">
        <f t="shared" si="19"/>
        <v>0.2180737093</v>
      </c>
      <c r="F151" s="2">
        <f t="shared" si="20"/>
        <v>0.2747211279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 t="s">
        <v>55</v>
      </c>
      <c r="B152" s="2">
        <f t="shared" si="16"/>
        <v>0.2242768787</v>
      </c>
      <c r="C152" s="2">
        <f t="shared" si="17"/>
        <v>0.2346185661</v>
      </c>
      <c r="D152" s="2">
        <f t="shared" si="18"/>
        <v>0.146647115</v>
      </c>
      <c r="E152" s="2">
        <f t="shared" si="19"/>
        <v>0.1453824728</v>
      </c>
      <c r="F152" s="2">
        <f t="shared" si="20"/>
        <v>0.2747211279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s">
        <v>56</v>
      </c>
      <c r="B153" s="2">
        <f t="shared" si="16"/>
        <v>0.2162669902</v>
      </c>
      <c r="C153" s="2">
        <f t="shared" si="17"/>
        <v>0.2346185661</v>
      </c>
      <c r="D153" s="2">
        <f t="shared" si="18"/>
        <v>0.07332355751</v>
      </c>
      <c r="E153" s="2">
        <f t="shared" si="19"/>
        <v>0.2180737093</v>
      </c>
      <c r="F153" s="2">
        <f t="shared" si="20"/>
        <v>0.2747211279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 t="s">
        <v>57</v>
      </c>
      <c r="B154" s="2">
        <f t="shared" si="16"/>
        <v>0.2269468416</v>
      </c>
      <c r="C154" s="2">
        <f t="shared" si="17"/>
        <v>0.2346185661</v>
      </c>
      <c r="D154" s="2">
        <f t="shared" si="18"/>
        <v>0.3666177876</v>
      </c>
      <c r="E154" s="2">
        <f t="shared" si="19"/>
        <v>0.1453824728</v>
      </c>
      <c r="F154" s="2">
        <f t="shared" si="20"/>
        <v>0.1373605639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 t="s">
        <v>58</v>
      </c>
      <c r="B155" s="2">
        <f t="shared" si="16"/>
        <v>0.2216069159</v>
      </c>
      <c r="C155" s="2">
        <f t="shared" si="17"/>
        <v>0.1955154718</v>
      </c>
      <c r="D155" s="2">
        <f t="shared" si="18"/>
        <v>0.07332355751</v>
      </c>
      <c r="E155" s="2">
        <f t="shared" si="19"/>
        <v>0.2907649457</v>
      </c>
      <c r="F155" s="2">
        <f t="shared" si="20"/>
        <v>0.2060408459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 t="s">
        <v>60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 t="s">
        <v>38</v>
      </c>
      <c r="B158" s="7" t="s">
        <v>10</v>
      </c>
      <c r="C158" s="7" t="s">
        <v>11</v>
      </c>
      <c r="D158" s="7" t="s">
        <v>12</v>
      </c>
      <c r="E158" s="7" t="s">
        <v>13</v>
      </c>
      <c r="F158" s="7" t="s">
        <v>14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 t="s">
        <v>39</v>
      </c>
      <c r="B159" s="9">
        <f t="shared" ref="B159:B178" si="21">B136*$F$56</f>
        <v>0.1061713783</v>
      </c>
      <c r="C159" s="9">
        <f t="shared" ref="C159:C178" si="22">C136*$F$57</f>
        <v>0.0228933749</v>
      </c>
      <c r="D159" s="9">
        <f t="shared" ref="D159:D178" si="23">D136*$F$58</f>
        <v>0.04292815489</v>
      </c>
      <c r="E159" s="9">
        <f t="shared" ref="E159:E178" si="24">E136*$F$59</f>
        <v>0.02141585047</v>
      </c>
      <c r="F159" s="9">
        <f t="shared" ref="F159:F178" si="25">F136*$F$60</f>
        <v>0.00505854186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 t="s">
        <v>40</v>
      </c>
      <c r="B160" s="9">
        <f t="shared" si="21"/>
        <v>0.1074059293</v>
      </c>
      <c r="C160" s="9">
        <f t="shared" si="22"/>
        <v>0.06104899973</v>
      </c>
      <c r="D160" s="9">
        <f t="shared" si="23"/>
        <v>0.02861876993</v>
      </c>
      <c r="E160" s="9">
        <f t="shared" si="24"/>
        <v>0.01338490655</v>
      </c>
      <c r="F160" s="9">
        <f t="shared" si="25"/>
        <v>0.02023416744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 t="s">
        <v>41</v>
      </c>
      <c r="B161" s="9">
        <f t="shared" si="21"/>
        <v>0.09752952197</v>
      </c>
      <c r="C161" s="9">
        <f t="shared" si="22"/>
        <v>0.0686801247</v>
      </c>
      <c r="D161" s="9">
        <f t="shared" si="23"/>
        <v>0.04292815489</v>
      </c>
      <c r="E161" s="9">
        <f t="shared" si="24"/>
        <v>0.01873886916</v>
      </c>
      <c r="F161" s="9">
        <f t="shared" si="25"/>
        <v>0.01011708372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 t="s">
        <v>42</v>
      </c>
      <c r="B162" s="9">
        <f t="shared" si="21"/>
        <v>0.1049368274</v>
      </c>
      <c r="C162" s="9">
        <f t="shared" si="22"/>
        <v>0.0228933749</v>
      </c>
      <c r="D162" s="9">
        <f t="shared" si="23"/>
        <v>0.07154692482</v>
      </c>
      <c r="E162" s="9">
        <f t="shared" si="24"/>
        <v>0.01070792524</v>
      </c>
      <c r="F162" s="9">
        <f t="shared" si="25"/>
        <v>0.02023416744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 t="s">
        <v>43</v>
      </c>
      <c r="B163" s="9">
        <f t="shared" si="21"/>
        <v>0.1086404802</v>
      </c>
      <c r="C163" s="9">
        <f t="shared" si="22"/>
        <v>0.0457867498</v>
      </c>
      <c r="D163" s="9">
        <f t="shared" si="23"/>
        <v>0.02861876993</v>
      </c>
      <c r="E163" s="9">
        <f t="shared" si="24"/>
        <v>0.02141585047</v>
      </c>
      <c r="F163" s="9">
        <f t="shared" si="25"/>
        <v>0.00505854186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 t="s">
        <v>44</v>
      </c>
      <c r="B164" s="9">
        <f t="shared" si="21"/>
        <v>0.1012331747</v>
      </c>
      <c r="C164" s="9">
        <f t="shared" si="22"/>
        <v>0.0228933749</v>
      </c>
      <c r="D164" s="9">
        <f t="shared" si="23"/>
        <v>0.01430938496</v>
      </c>
      <c r="E164" s="9">
        <f t="shared" si="24"/>
        <v>0.01606188785</v>
      </c>
      <c r="F164" s="9">
        <f t="shared" si="25"/>
        <v>0.01517562558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 t="s">
        <v>45</v>
      </c>
      <c r="B165" s="9">
        <f t="shared" si="21"/>
        <v>0.1012331747</v>
      </c>
      <c r="C165" s="9">
        <f t="shared" si="22"/>
        <v>0.0228933749</v>
      </c>
      <c r="D165" s="9">
        <f t="shared" si="23"/>
        <v>0.07154692482</v>
      </c>
      <c r="E165" s="9">
        <f t="shared" si="24"/>
        <v>0.02141585047</v>
      </c>
      <c r="F165" s="9">
        <f t="shared" si="25"/>
        <v>0.02023416744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 t="s">
        <v>46</v>
      </c>
      <c r="B166" s="9">
        <f t="shared" si="21"/>
        <v>0.1024677256</v>
      </c>
      <c r="C166" s="9">
        <f t="shared" si="22"/>
        <v>0.0457867498</v>
      </c>
      <c r="D166" s="9">
        <f t="shared" si="23"/>
        <v>0.04292815489</v>
      </c>
      <c r="E166" s="9">
        <f t="shared" si="24"/>
        <v>0.01873886916</v>
      </c>
      <c r="F166" s="9">
        <f t="shared" si="25"/>
        <v>0.02023416744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 t="s">
        <v>47</v>
      </c>
      <c r="B167" s="9">
        <f t="shared" si="21"/>
        <v>0.1061713783</v>
      </c>
      <c r="C167" s="9">
        <f t="shared" si="22"/>
        <v>0.007631124967</v>
      </c>
      <c r="D167" s="9">
        <f t="shared" si="23"/>
        <v>0.01430938496</v>
      </c>
      <c r="E167" s="9">
        <f t="shared" si="24"/>
        <v>0.008030943927</v>
      </c>
      <c r="F167" s="9">
        <f t="shared" si="25"/>
        <v>0.02023416744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 t="s">
        <v>48</v>
      </c>
      <c r="B168" s="9">
        <f t="shared" si="21"/>
        <v>0.1061713783</v>
      </c>
      <c r="C168" s="9">
        <f t="shared" si="22"/>
        <v>0.0228933749</v>
      </c>
      <c r="D168" s="9">
        <f t="shared" si="23"/>
        <v>0.02861876993</v>
      </c>
      <c r="E168" s="9">
        <f t="shared" si="24"/>
        <v>0.01606188785</v>
      </c>
      <c r="F168" s="9">
        <f t="shared" si="25"/>
        <v>0.01517562558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 t="s">
        <v>49</v>
      </c>
      <c r="B169" s="9">
        <f t="shared" si="21"/>
        <v>0.09999862379</v>
      </c>
      <c r="C169" s="9">
        <f t="shared" si="22"/>
        <v>0.03052449987</v>
      </c>
      <c r="D169" s="9">
        <f t="shared" si="23"/>
        <v>0.02861876993</v>
      </c>
      <c r="E169" s="9">
        <f t="shared" si="24"/>
        <v>0.01070792524</v>
      </c>
      <c r="F169" s="9">
        <f t="shared" si="25"/>
        <v>0.01011708372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 t="s">
        <v>50</v>
      </c>
      <c r="B170" s="9">
        <f t="shared" si="21"/>
        <v>0.1061713783</v>
      </c>
      <c r="C170" s="9">
        <f t="shared" si="22"/>
        <v>0.0686801247</v>
      </c>
      <c r="D170" s="9">
        <f t="shared" si="23"/>
        <v>0.07154692482</v>
      </c>
      <c r="E170" s="9">
        <f t="shared" si="24"/>
        <v>0.01606188785</v>
      </c>
      <c r="F170" s="9">
        <f t="shared" si="25"/>
        <v>0.01517562558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 t="s">
        <v>51</v>
      </c>
      <c r="B171" s="9">
        <f t="shared" si="21"/>
        <v>0.1012331747</v>
      </c>
      <c r="C171" s="9">
        <f t="shared" si="22"/>
        <v>0.0228933749</v>
      </c>
      <c r="D171" s="9">
        <f t="shared" si="23"/>
        <v>0.05723753986</v>
      </c>
      <c r="E171" s="9">
        <f t="shared" si="24"/>
        <v>0.01606188785</v>
      </c>
      <c r="F171" s="9">
        <f t="shared" si="25"/>
        <v>0.01517562558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 t="s">
        <v>52</v>
      </c>
      <c r="B172" s="9">
        <f t="shared" si="21"/>
        <v>0.09752952197</v>
      </c>
      <c r="C172" s="9">
        <f t="shared" si="22"/>
        <v>0.0457867498</v>
      </c>
      <c r="D172" s="9">
        <f t="shared" si="23"/>
        <v>0.04292815489</v>
      </c>
      <c r="E172" s="9">
        <f t="shared" si="24"/>
        <v>0.02141585047</v>
      </c>
      <c r="F172" s="9">
        <f t="shared" si="25"/>
        <v>0.01517562558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 t="s">
        <v>53</v>
      </c>
      <c r="B173" s="9">
        <f t="shared" si="21"/>
        <v>0.09876407288</v>
      </c>
      <c r="C173" s="9">
        <f t="shared" si="22"/>
        <v>0.03052449987</v>
      </c>
      <c r="D173" s="9">
        <f t="shared" si="23"/>
        <v>0.01430938496</v>
      </c>
      <c r="E173" s="9">
        <f t="shared" si="24"/>
        <v>0.01338490655</v>
      </c>
      <c r="F173" s="9">
        <f t="shared" si="25"/>
        <v>0.02023416744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 t="s">
        <v>54</v>
      </c>
      <c r="B174" s="9">
        <f t="shared" si="21"/>
        <v>0.1098750311</v>
      </c>
      <c r="C174" s="9">
        <f t="shared" si="22"/>
        <v>0.07631124967</v>
      </c>
      <c r="D174" s="9">
        <f t="shared" si="23"/>
        <v>0.04292815489</v>
      </c>
      <c r="E174" s="9">
        <f t="shared" si="24"/>
        <v>0.01606188785</v>
      </c>
      <c r="F174" s="9">
        <f t="shared" si="25"/>
        <v>0.02023416744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 t="s">
        <v>55</v>
      </c>
      <c r="B175" s="9">
        <f t="shared" si="21"/>
        <v>0.1037022765</v>
      </c>
      <c r="C175" s="9">
        <f t="shared" si="22"/>
        <v>0.0457867498</v>
      </c>
      <c r="D175" s="9">
        <f t="shared" si="23"/>
        <v>0.02861876993</v>
      </c>
      <c r="E175" s="9">
        <f t="shared" si="24"/>
        <v>0.01070792524</v>
      </c>
      <c r="F175" s="9">
        <f t="shared" si="25"/>
        <v>0.02023416744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 t="s">
        <v>56</v>
      </c>
      <c r="B176" s="9">
        <f t="shared" si="21"/>
        <v>0.09999862379</v>
      </c>
      <c r="C176" s="9">
        <f t="shared" si="22"/>
        <v>0.0457867498</v>
      </c>
      <c r="D176" s="9">
        <f t="shared" si="23"/>
        <v>0.01430938496</v>
      </c>
      <c r="E176" s="9">
        <f t="shared" si="24"/>
        <v>0.01606188785</v>
      </c>
      <c r="F176" s="9">
        <f t="shared" si="25"/>
        <v>0.02023416744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 t="s">
        <v>57</v>
      </c>
      <c r="B177" s="9">
        <f t="shared" si="21"/>
        <v>0.1049368274</v>
      </c>
      <c r="C177" s="9">
        <f t="shared" si="22"/>
        <v>0.0457867498</v>
      </c>
      <c r="D177" s="9">
        <f t="shared" si="23"/>
        <v>0.07154692482</v>
      </c>
      <c r="E177" s="9">
        <f t="shared" si="24"/>
        <v>0.01070792524</v>
      </c>
      <c r="F177" s="9">
        <f t="shared" si="25"/>
        <v>0.01011708372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 t="s">
        <v>58</v>
      </c>
      <c r="B178" s="9">
        <f t="shared" si="21"/>
        <v>0.1024677256</v>
      </c>
      <c r="C178" s="9">
        <f t="shared" si="22"/>
        <v>0.03815562483</v>
      </c>
      <c r="D178" s="9">
        <f t="shared" si="23"/>
        <v>0.01430938496</v>
      </c>
      <c r="E178" s="9">
        <f t="shared" si="24"/>
        <v>0.02141585047</v>
      </c>
      <c r="F178" s="9">
        <f t="shared" si="25"/>
        <v>0.01517562558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 t="s">
        <v>61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B181" s="7" t="s">
        <v>62</v>
      </c>
      <c r="C181" s="7" t="s">
        <v>63</v>
      </c>
      <c r="D181" s="7" t="s">
        <v>64</v>
      </c>
      <c r="E181" s="7" t="s">
        <v>65</v>
      </c>
      <c r="F181" s="7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 t="s">
        <v>67</v>
      </c>
      <c r="B182" s="2">
        <f>MAX(B159:B178)</f>
        <v>0.1098750311</v>
      </c>
      <c r="C182" s="2">
        <f>MIN(C159:C178)</f>
        <v>0.007631124967</v>
      </c>
      <c r="D182" s="2">
        <f t="shared" ref="D182:F182" si="26">MAX(D159:D178)</f>
        <v>0.07154692482</v>
      </c>
      <c r="E182" s="2">
        <f t="shared" si="26"/>
        <v>0.02141585047</v>
      </c>
      <c r="F182" s="2">
        <f t="shared" si="26"/>
        <v>0.02023416744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s">
        <v>68</v>
      </c>
      <c r="B183" s="2">
        <f>MIN(B159:B178)</f>
        <v>0.09752952197</v>
      </c>
      <c r="C183" s="2">
        <f>MAX(C159:C178)</f>
        <v>0.07631124967</v>
      </c>
      <c r="D183" s="2">
        <f t="shared" ref="D183:F183" si="27">MIN(D159:D178)</f>
        <v>0.01430938496</v>
      </c>
      <c r="E183" s="2">
        <f t="shared" si="27"/>
        <v>0.008030943927</v>
      </c>
      <c r="F183" s="2">
        <f t="shared" si="27"/>
        <v>0.00505854186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 t="s">
        <v>69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0" t="s">
        <v>70</v>
      </c>
      <c r="B186" s="21"/>
      <c r="C186" s="22"/>
      <c r="D186" s="7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 t="s">
        <v>38</v>
      </c>
      <c r="B187" s="23" t="s">
        <v>71</v>
      </c>
      <c r="C187" s="23" t="s">
        <v>72</v>
      </c>
      <c r="D187" s="23" t="s">
        <v>73</v>
      </c>
      <c r="E187" s="23" t="s">
        <v>74</v>
      </c>
      <c r="F187" s="23" t="s">
        <v>75</v>
      </c>
      <c r="G187" s="23" t="s">
        <v>76</v>
      </c>
      <c r="H187" s="23" t="s">
        <v>77</v>
      </c>
      <c r="I187" s="23" t="s">
        <v>78</v>
      </c>
      <c r="J187" s="23" t="s">
        <v>79</v>
      </c>
      <c r="K187" s="23" t="s">
        <v>80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 t="s">
        <v>39</v>
      </c>
      <c r="B188" s="2">
        <f t="shared" ref="B188:B207" si="28">$B$182-B159</f>
        <v>0.003703652733</v>
      </c>
      <c r="C188" s="2">
        <f t="shared" ref="C188:C207" si="29">$C$182-C159</f>
        <v>-0.01526224993</v>
      </c>
      <c r="D188" s="2">
        <f t="shared" ref="D188:D207" si="30">$D$182-D159</f>
        <v>0.02861876993</v>
      </c>
      <c r="E188" s="2">
        <f t="shared" ref="E188:E207" si="31">$E$182-E159</f>
        <v>0</v>
      </c>
      <c r="F188" s="2">
        <f t="shared" ref="F188:F207" si="32">$F$182-F159</f>
        <v>0.01517562558</v>
      </c>
      <c r="G188" s="2">
        <f t="shared" ref="G188:G207" si="33">B159-$B$183</f>
        <v>0.008641856377</v>
      </c>
      <c r="H188" s="2">
        <f t="shared" ref="H188:H207" si="34">C159-$C$183</f>
        <v>-0.05341787477</v>
      </c>
      <c r="I188" s="2">
        <f t="shared" ref="I188:I207" si="35">D159-$D$183</f>
        <v>0.02861876993</v>
      </c>
      <c r="J188" s="2">
        <f t="shared" ref="J188:J207" si="36">E159-$E$183</f>
        <v>0.01338490655</v>
      </c>
      <c r="K188" s="2">
        <f t="shared" ref="K188:K207" si="37">F159-$F$183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 t="s">
        <v>40</v>
      </c>
      <c r="B189" s="2">
        <f t="shared" si="28"/>
        <v>0.002469101822</v>
      </c>
      <c r="C189" s="2">
        <f t="shared" si="29"/>
        <v>-0.05341787477</v>
      </c>
      <c r="D189" s="2">
        <f t="shared" si="30"/>
        <v>0.04292815489</v>
      </c>
      <c r="E189" s="2">
        <f t="shared" si="31"/>
        <v>0.008030943927</v>
      </c>
      <c r="F189" s="2">
        <f t="shared" si="32"/>
        <v>0</v>
      </c>
      <c r="G189" s="2">
        <f t="shared" si="33"/>
        <v>0.009876407288</v>
      </c>
      <c r="H189" s="2">
        <f t="shared" si="34"/>
        <v>-0.01526224993</v>
      </c>
      <c r="I189" s="2">
        <f t="shared" si="35"/>
        <v>0.01430938496</v>
      </c>
      <c r="J189" s="2">
        <f t="shared" si="36"/>
        <v>0.005353962618</v>
      </c>
      <c r="K189" s="2">
        <f t="shared" si="37"/>
        <v>0.01517562558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 t="s">
        <v>41</v>
      </c>
      <c r="B190" s="2">
        <f t="shared" si="28"/>
        <v>0.01234550911</v>
      </c>
      <c r="C190" s="2">
        <f t="shared" si="29"/>
        <v>-0.06104899973</v>
      </c>
      <c r="D190" s="2">
        <f t="shared" si="30"/>
        <v>0.02861876993</v>
      </c>
      <c r="E190" s="2">
        <f t="shared" si="31"/>
        <v>0.002676981309</v>
      </c>
      <c r="F190" s="2">
        <f t="shared" si="32"/>
        <v>0.01011708372</v>
      </c>
      <c r="G190" s="2">
        <f t="shared" si="33"/>
        <v>0</v>
      </c>
      <c r="H190" s="2">
        <f t="shared" si="34"/>
        <v>-0.007631124967</v>
      </c>
      <c r="I190" s="2">
        <f t="shared" si="35"/>
        <v>0.02861876993</v>
      </c>
      <c r="J190" s="2">
        <f t="shared" si="36"/>
        <v>0.01070792524</v>
      </c>
      <c r="K190" s="2">
        <f t="shared" si="37"/>
        <v>0.00505854186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 t="s">
        <v>42</v>
      </c>
      <c r="B191" s="2">
        <f t="shared" si="28"/>
        <v>0.004938203644</v>
      </c>
      <c r="C191" s="2">
        <f t="shared" si="29"/>
        <v>-0.01526224993</v>
      </c>
      <c r="D191" s="2">
        <f t="shared" si="30"/>
        <v>0</v>
      </c>
      <c r="E191" s="2">
        <f t="shared" si="31"/>
        <v>0.01070792524</v>
      </c>
      <c r="F191" s="2">
        <f t="shared" si="32"/>
        <v>0</v>
      </c>
      <c r="G191" s="2">
        <f t="shared" si="33"/>
        <v>0.007407305466</v>
      </c>
      <c r="H191" s="2">
        <f t="shared" si="34"/>
        <v>-0.05341787477</v>
      </c>
      <c r="I191" s="2">
        <f t="shared" si="35"/>
        <v>0.05723753986</v>
      </c>
      <c r="J191" s="2">
        <f t="shared" si="36"/>
        <v>0.002676981309</v>
      </c>
      <c r="K191" s="2">
        <f t="shared" si="37"/>
        <v>0.01517562558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 t="s">
        <v>43</v>
      </c>
      <c r="B192" s="2">
        <f t="shared" si="28"/>
        <v>0.001234550911</v>
      </c>
      <c r="C192" s="2">
        <f t="shared" si="29"/>
        <v>-0.03815562483</v>
      </c>
      <c r="D192" s="2">
        <f t="shared" si="30"/>
        <v>0.04292815489</v>
      </c>
      <c r="E192" s="2">
        <f t="shared" si="31"/>
        <v>0</v>
      </c>
      <c r="F192" s="2">
        <f t="shared" si="32"/>
        <v>0.01517562558</v>
      </c>
      <c r="G192" s="2">
        <f t="shared" si="33"/>
        <v>0.0111109582</v>
      </c>
      <c r="H192" s="2">
        <f t="shared" si="34"/>
        <v>-0.03052449987</v>
      </c>
      <c r="I192" s="2">
        <f t="shared" si="35"/>
        <v>0.01430938496</v>
      </c>
      <c r="J192" s="2">
        <f t="shared" si="36"/>
        <v>0.01338490655</v>
      </c>
      <c r="K192" s="2">
        <f t="shared" si="37"/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 t="s">
        <v>44</v>
      </c>
      <c r="B193" s="2">
        <f t="shared" si="28"/>
        <v>0.008641856377</v>
      </c>
      <c r="C193" s="2">
        <f t="shared" si="29"/>
        <v>-0.01526224993</v>
      </c>
      <c r="D193" s="2">
        <f t="shared" si="30"/>
        <v>0.05723753986</v>
      </c>
      <c r="E193" s="2">
        <f t="shared" si="31"/>
        <v>0.005353962618</v>
      </c>
      <c r="F193" s="2">
        <f t="shared" si="32"/>
        <v>0.00505854186</v>
      </c>
      <c r="G193" s="2">
        <f t="shared" si="33"/>
        <v>0.003703652733</v>
      </c>
      <c r="H193" s="2">
        <f t="shared" si="34"/>
        <v>-0.05341787477</v>
      </c>
      <c r="I193" s="2">
        <f t="shared" si="35"/>
        <v>0</v>
      </c>
      <c r="J193" s="2">
        <f t="shared" si="36"/>
        <v>0.008030943927</v>
      </c>
      <c r="K193" s="2">
        <f t="shared" si="37"/>
        <v>0.01011708372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 t="s">
        <v>45</v>
      </c>
      <c r="B194" s="2">
        <f t="shared" si="28"/>
        <v>0.008641856377</v>
      </c>
      <c r="C194" s="2">
        <f t="shared" si="29"/>
        <v>-0.01526224993</v>
      </c>
      <c r="D194" s="2">
        <f t="shared" si="30"/>
        <v>0</v>
      </c>
      <c r="E194" s="2">
        <f t="shared" si="31"/>
        <v>0</v>
      </c>
      <c r="F194" s="2">
        <f t="shared" si="32"/>
        <v>0</v>
      </c>
      <c r="G194" s="2">
        <f t="shared" si="33"/>
        <v>0.003703652733</v>
      </c>
      <c r="H194" s="2">
        <f t="shared" si="34"/>
        <v>-0.05341787477</v>
      </c>
      <c r="I194" s="2">
        <f t="shared" si="35"/>
        <v>0.05723753986</v>
      </c>
      <c r="J194" s="2">
        <f t="shared" si="36"/>
        <v>0.01338490655</v>
      </c>
      <c r="K194" s="2">
        <f t="shared" si="37"/>
        <v>0.01517562558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 t="s">
        <v>46</v>
      </c>
      <c r="B195" s="2">
        <f t="shared" si="28"/>
        <v>0.007407305466</v>
      </c>
      <c r="C195" s="2">
        <f t="shared" si="29"/>
        <v>-0.03815562483</v>
      </c>
      <c r="D195" s="2">
        <f t="shared" si="30"/>
        <v>0.02861876993</v>
      </c>
      <c r="E195" s="2">
        <f t="shared" si="31"/>
        <v>0.002676981309</v>
      </c>
      <c r="F195" s="2">
        <f t="shared" si="32"/>
        <v>0</v>
      </c>
      <c r="G195" s="2">
        <f t="shared" si="33"/>
        <v>0.004938203644</v>
      </c>
      <c r="H195" s="2">
        <f t="shared" si="34"/>
        <v>-0.03052449987</v>
      </c>
      <c r="I195" s="2">
        <f t="shared" si="35"/>
        <v>0.02861876993</v>
      </c>
      <c r="J195" s="2">
        <f t="shared" si="36"/>
        <v>0.01070792524</v>
      </c>
      <c r="K195" s="2">
        <f t="shared" si="37"/>
        <v>0.01517562558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 t="s">
        <v>47</v>
      </c>
      <c r="B196" s="2">
        <f t="shared" si="28"/>
        <v>0.003703652733</v>
      </c>
      <c r="C196" s="2">
        <f t="shared" si="29"/>
        <v>0</v>
      </c>
      <c r="D196" s="2">
        <f t="shared" si="30"/>
        <v>0.05723753986</v>
      </c>
      <c r="E196" s="2">
        <f t="shared" si="31"/>
        <v>0.01338490655</v>
      </c>
      <c r="F196" s="2">
        <f t="shared" si="32"/>
        <v>0</v>
      </c>
      <c r="G196" s="2">
        <f t="shared" si="33"/>
        <v>0.008641856377</v>
      </c>
      <c r="H196" s="2">
        <f t="shared" si="34"/>
        <v>-0.0686801247</v>
      </c>
      <c r="I196" s="2">
        <f t="shared" si="35"/>
        <v>0</v>
      </c>
      <c r="J196" s="2">
        <f t="shared" si="36"/>
        <v>0</v>
      </c>
      <c r="K196" s="2">
        <f t="shared" si="37"/>
        <v>0.01517562558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 t="s">
        <v>48</v>
      </c>
      <c r="B197" s="2">
        <f t="shared" si="28"/>
        <v>0.003703652733</v>
      </c>
      <c r="C197" s="2">
        <f t="shared" si="29"/>
        <v>-0.01526224993</v>
      </c>
      <c r="D197" s="2">
        <f t="shared" si="30"/>
        <v>0.04292815489</v>
      </c>
      <c r="E197" s="2">
        <f t="shared" si="31"/>
        <v>0.005353962618</v>
      </c>
      <c r="F197" s="2">
        <f t="shared" si="32"/>
        <v>0.00505854186</v>
      </c>
      <c r="G197" s="2">
        <f t="shared" si="33"/>
        <v>0.008641856377</v>
      </c>
      <c r="H197" s="2">
        <f t="shared" si="34"/>
        <v>-0.05341787477</v>
      </c>
      <c r="I197" s="2">
        <f t="shared" si="35"/>
        <v>0.01430938496</v>
      </c>
      <c r="J197" s="2">
        <f t="shared" si="36"/>
        <v>0.008030943927</v>
      </c>
      <c r="K197" s="2">
        <f t="shared" si="37"/>
        <v>0.01011708372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 t="s">
        <v>49</v>
      </c>
      <c r="B198" s="2">
        <f t="shared" si="28"/>
        <v>0.009876407288</v>
      </c>
      <c r="C198" s="2">
        <f t="shared" si="29"/>
        <v>-0.0228933749</v>
      </c>
      <c r="D198" s="2">
        <f t="shared" si="30"/>
        <v>0.04292815489</v>
      </c>
      <c r="E198" s="2">
        <f t="shared" si="31"/>
        <v>0.01070792524</v>
      </c>
      <c r="F198" s="2">
        <f t="shared" si="32"/>
        <v>0.01011708372</v>
      </c>
      <c r="G198" s="2">
        <f t="shared" si="33"/>
        <v>0.002469101822</v>
      </c>
      <c r="H198" s="2">
        <f t="shared" si="34"/>
        <v>-0.0457867498</v>
      </c>
      <c r="I198" s="2">
        <f t="shared" si="35"/>
        <v>0.01430938496</v>
      </c>
      <c r="J198" s="2">
        <f t="shared" si="36"/>
        <v>0.002676981309</v>
      </c>
      <c r="K198" s="2">
        <f t="shared" si="37"/>
        <v>0.00505854186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 t="s">
        <v>50</v>
      </c>
      <c r="B199" s="2">
        <f t="shared" si="28"/>
        <v>0.003703652733</v>
      </c>
      <c r="C199" s="2">
        <f t="shared" si="29"/>
        <v>-0.06104899973</v>
      </c>
      <c r="D199" s="2">
        <f t="shared" si="30"/>
        <v>0</v>
      </c>
      <c r="E199" s="2">
        <f t="shared" si="31"/>
        <v>0.005353962618</v>
      </c>
      <c r="F199" s="2">
        <f t="shared" si="32"/>
        <v>0.00505854186</v>
      </c>
      <c r="G199" s="2">
        <f t="shared" si="33"/>
        <v>0.008641856377</v>
      </c>
      <c r="H199" s="2">
        <f t="shared" si="34"/>
        <v>-0.007631124967</v>
      </c>
      <c r="I199" s="2">
        <f t="shared" si="35"/>
        <v>0.05723753986</v>
      </c>
      <c r="J199" s="2">
        <f t="shared" si="36"/>
        <v>0.008030943927</v>
      </c>
      <c r="K199" s="2">
        <f t="shared" si="37"/>
        <v>0.01011708372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 t="s">
        <v>51</v>
      </c>
      <c r="B200" s="2">
        <f t="shared" si="28"/>
        <v>0.008641856377</v>
      </c>
      <c r="C200" s="2">
        <f t="shared" si="29"/>
        <v>-0.01526224993</v>
      </c>
      <c r="D200" s="2">
        <f t="shared" si="30"/>
        <v>0.01430938496</v>
      </c>
      <c r="E200" s="2">
        <f t="shared" si="31"/>
        <v>0.005353962618</v>
      </c>
      <c r="F200" s="2">
        <f t="shared" si="32"/>
        <v>0.00505854186</v>
      </c>
      <c r="G200" s="2">
        <f t="shared" si="33"/>
        <v>0.003703652733</v>
      </c>
      <c r="H200" s="2">
        <f t="shared" si="34"/>
        <v>-0.05341787477</v>
      </c>
      <c r="I200" s="2">
        <f t="shared" si="35"/>
        <v>0.04292815489</v>
      </c>
      <c r="J200" s="2">
        <f t="shared" si="36"/>
        <v>0.008030943927</v>
      </c>
      <c r="K200" s="2">
        <f t="shared" si="37"/>
        <v>0.01011708372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 t="s">
        <v>52</v>
      </c>
      <c r="B201" s="2">
        <f t="shared" si="28"/>
        <v>0.01234550911</v>
      </c>
      <c r="C201" s="2">
        <f t="shared" si="29"/>
        <v>-0.03815562483</v>
      </c>
      <c r="D201" s="2">
        <f t="shared" si="30"/>
        <v>0.02861876993</v>
      </c>
      <c r="E201" s="2">
        <f t="shared" si="31"/>
        <v>0</v>
      </c>
      <c r="F201" s="2">
        <f t="shared" si="32"/>
        <v>0.00505854186</v>
      </c>
      <c r="G201" s="2">
        <f t="shared" si="33"/>
        <v>0</v>
      </c>
      <c r="H201" s="2">
        <f t="shared" si="34"/>
        <v>-0.03052449987</v>
      </c>
      <c r="I201" s="2">
        <f t="shared" si="35"/>
        <v>0.02861876993</v>
      </c>
      <c r="J201" s="2">
        <f t="shared" si="36"/>
        <v>0.01338490655</v>
      </c>
      <c r="K201" s="2">
        <f t="shared" si="37"/>
        <v>0.01011708372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 t="s">
        <v>53</v>
      </c>
      <c r="B202" s="2">
        <f t="shared" si="28"/>
        <v>0.0111109582</v>
      </c>
      <c r="C202" s="2">
        <f t="shared" si="29"/>
        <v>-0.0228933749</v>
      </c>
      <c r="D202" s="2">
        <f t="shared" si="30"/>
        <v>0.05723753986</v>
      </c>
      <c r="E202" s="2">
        <f t="shared" si="31"/>
        <v>0.008030943927</v>
      </c>
      <c r="F202" s="2">
        <f t="shared" si="32"/>
        <v>0</v>
      </c>
      <c r="G202" s="2">
        <f t="shared" si="33"/>
        <v>0.001234550911</v>
      </c>
      <c r="H202" s="2">
        <f t="shared" si="34"/>
        <v>-0.0457867498</v>
      </c>
      <c r="I202" s="2">
        <f t="shared" si="35"/>
        <v>0</v>
      </c>
      <c r="J202" s="2">
        <f t="shared" si="36"/>
        <v>0.005353962618</v>
      </c>
      <c r="K202" s="2">
        <f t="shared" si="37"/>
        <v>0.01517562558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 t="s">
        <v>54</v>
      </c>
      <c r="B203" s="2">
        <f t="shared" si="28"/>
        <v>0</v>
      </c>
      <c r="C203" s="2">
        <f t="shared" si="29"/>
        <v>-0.0686801247</v>
      </c>
      <c r="D203" s="2">
        <f t="shared" si="30"/>
        <v>0.02861876993</v>
      </c>
      <c r="E203" s="2">
        <f t="shared" si="31"/>
        <v>0.005353962618</v>
      </c>
      <c r="F203" s="2">
        <f t="shared" si="32"/>
        <v>0</v>
      </c>
      <c r="G203" s="2">
        <f t="shared" si="33"/>
        <v>0.01234550911</v>
      </c>
      <c r="H203" s="2">
        <f t="shared" si="34"/>
        <v>0</v>
      </c>
      <c r="I203" s="2">
        <f t="shared" si="35"/>
        <v>0.02861876993</v>
      </c>
      <c r="J203" s="2">
        <f t="shared" si="36"/>
        <v>0.008030943927</v>
      </c>
      <c r="K203" s="2">
        <f t="shared" si="37"/>
        <v>0.01517562558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 t="s">
        <v>55</v>
      </c>
      <c r="B204" s="2">
        <f t="shared" si="28"/>
        <v>0.006172754555</v>
      </c>
      <c r="C204" s="2">
        <f t="shared" si="29"/>
        <v>-0.03815562483</v>
      </c>
      <c r="D204" s="2">
        <f t="shared" si="30"/>
        <v>0.04292815489</v>
      </c>
      <c r="E204" s="2">
        <f t="shared" si="31"/>
        <v>0.01070792524</v>
      </c>
      <c r="F204" s="2">
        <f t="shared" si="32"/>
        <v>0</v>
      </c>
      <c r="G204" s="2">
        <f t="shared" si="33"/>
        <v>0.006172754555</v>
      </c>
      <c r="H204" s="2">
        <f t="shared" si="34"/>
        <v>-0.03052449987</v>
      </c>
      <c r="I204" s="2">
        <f t="shared" si="35"/>
        <v>0.01430938496</v>
      </c>
      <c r="J204" s="2">
        <f t="shared" si="36"/>
        <v>0.002676981309</v>
      </c>
      <c r="K204" s="2">
        <f t="shared" si="37"/>
        <v>0.01517562558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 t="s">
        <v>56</v>
      </c>
      <c r="B205" s="2">
        <f t="shared" si="28"/>
        <v>0.009876407288</v>
      </c>
      <c r="C205" s="2">
        <f t="shared" si="29"/>
        <v>-0.03815562483</v>
      </c>
      <c r="D205" s="2">
        <f t="shared" si="30"/>
        <v>0.05723753986</v>
      </c>
      <c r="E205" s="2">
        <f t="shared" si="31"/>
        <v>0.005353962618</v>
      </c>
      <c r="F205" s="2">
        <f t="shared" si="32"/>
        <v>0</v>
      </c>
      <c r="G205" s="2">
        <f t="shared" si="33"/>
        <v>0.002469101822</v>
      </c>
      <c r="H205" s="2">
        <f t="shared" si="34"/>
        <v>-0.03052449987</v>
      </c>
      <c r="I205" s="2">
        <f t="shared" si="35"/>
        <v>0</v>
      </c>
      <c r="J205" s="2">
        <f t="shared" si="36"/>
        <v>0.008030943927</v>
      </c>
      <c r="K205" s="2">
        <f t="shared" si="37"/>
        <v>0.01517562558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 t="s">
        <v>57</v>
      </c>
      <c r="B206" s="2">
        <f t="shared" si="28"/>
        <v>0.004938203644</v>
      </c>
      <c r="C206" s="2">
        <f t="shared" si="29"/>
        <v>-0.03815562483</v>
      </c>
      <c r="D206" s="2">
        <f t="shared" si="30"/>
        <v>0</v>
      </c>
      <c r="E206" s="2">
        <f t="shared" si="31"/>
        <v>0.01070792524</v>
      </c>
      <c r="F206" s="2">
        <f t="shared" si="32"/>
        <v>0.01011708372</v>
      </c>
      <c r="G206" s="2">
        <f t="shared" si="33"/>
        <v>0.007407305466</v>
      </c>
      <c r="H206" s="2">
        <f t="shared" si="34"/>
        <v>-0.03052449987</v>
      </c>
      <c r="I206" s="2">
        <f t="shared" si="35"/>
        <v>0.05723753986</v>
      </c>
      <c r="J206" s="2">
        <f t="shared" si="36"/>
        <v>0.002676981309</v>
      </c>
      <c r="K206" s="2">
        <f t="shared" si="37"/>
        <v>0.00505854186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 t="s">
        <v>58</v>
      </c>
      <c r="B207" s="2">
        <f t="shared" si="28"/>
        <v>0.007407305466</v>
      </c>
      <c r="C207" s="2">
        <f t="shared" si="29"/>
        <v>-0.03052449987</v>
      </c>
      <c r="D207" s="2">
        <f t="shared" si="30"/>
        <v>0.05723753986</v>
      </c>
      <c r="E207" s="2">
        <f t="shared" si="31"/>
        <v>0</v>
      </c>
      <c r="F207" s="2">
        <f t="shared" si="32"/>
        <v>0.00505854186</v>
      </c>
      <c r="G207" s="2">
        <f t="shared" si="33"/>
        <v>0.004938203644</v>
      </c>
      <c r="H207" s="2">
        <f t="shared" si="34"/>
        <v>-0.03815562483</v>
      </c>
      <c r="I207" s="2">
        <f t="shared" si="35"/>
        <v>0</v>
      </c>
      <c r="J207" s="2">
        <f t="shared" si="36"/>
        <v>0.01338490655</v>
      </c>
      <c r="K207" s="2">
        <f t="shared" si="37"/>
        <v>0.01011708372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3"/>
      <c r="D208" s="7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 t="s">
        <v>38</v>
      </c>
      <c r="B209" s="5" t="s">
        <v>81</v>
      </c>
      <c r="C209" s="5" t="s">
        <v>82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 t="s">
        <v>39</v>
      </c>
      <c r="B210" s="2">
        <f t="shared" ref="B210:B229" si="38">((SUMSQ(B188:F188))^0.5)</f>
        <v>0.03599981834</v>
      </c>
      <c r="C210" s="2">
        <f t="shared" ref="C210:C229" si="39">(SUMSQ(G188:K188))^0.5</f>
        <v>0.0626605198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 t="s">
        <v>40</v>
      </c>
      <c r="B211" s="2">
        <f t="shared" si="38"/>
        <v>0.06904265603</v>
      </c>
      <c r="C211" s="2">
        <f t="shared" si="39"/>
        <v>0.0281816025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 t="s">
        <v>41</v>
      </c>
      <c r="B212" s="2">
        <f t="shared" si="38"/>
        <v>0.06933936521</v>
      </c>
      <c r="C212" s="2">
        <f t="shared" si="39"/>
        <v>0.03189853553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 t="s">
        <v>42</v>
      </c>
      <c r="B213" s="2">
        <f t="shared" si="38"/>
        <v>0.01928682947</v>
      </c>
      <c r="C213" s="2">
        <f t="shared" si="39"/>
        <v>0.08013700349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 t="s">
        <v>43</v>
      </c>
      <c r="B214" s="2">
        <f t="shared" si="38"/>
        <v>0.05941802687</v>
      </c>
      <c r="C214" s="2">
        <f t="shared" si="39"/>
        <v>0.03793563899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 t="s">
        <v>44</v>
      </c>
      <c r="B215" s="2">
        <f t="shared" si="38"/>
        <v>0.06031589911</v>
      </c>
      <c r="C215" s="2">
        <f t="shared" si="39"/>
        <v>0.05508210083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 t="s">
        <v>45</v>
      </c>
      <c r="B216" s="2">
        <f t="shared" si="38"/>
        <v>0.01753904087</v>
      </c>
      <c r="C216" s="2">
        <f t="shared" si="39"/>
        <v>0.0809492291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 t="s">
        <v>46</v>
      </c>
      <c r="B217" s="2">
        <f t="shared" si="38"/>
        <v>0.04834170148</v>
      </c>
      <c r="C217" s="2">
        <f t="shared" si="39"/>
        <v>0.04604480659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 t="s">
        <v>47</v>
      </c>
      <c r="B218" s="2">
        <f t="shared" si="38"/>
        <v>0.05889829145</v>
      </c>
      <c r="C218" s="2">
        <f t="shared" si="39"/>
        <v>0.07086565333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 t="s">
        <v>48</v>
      </c>
      <c r="B219" s="2">
        <f t="shared" si="38"/>
        <v>0.04630047041</v>
      </c>
      <c r="C219" s="2">
        <f t="shared" si="39"/>
        <v>0.05744354592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 t="s">
        <v>49</v>
      </c>
      <c r="B220" s="2">
        <f t="shared" si="38"/>
        <v>0.05178312045</v>
      </c>
      <c r="C220" s="2">
        <f t="shared" si="39"/>
        <v>0.0483739237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 t="s">
        <v>50</v>
      </c>
      <c r="B221" s="2">
        <f t="shared" si="38"/>
        <v>0.06160317503</v>
      </c>
      <c r="C221" s="2">
        <f t="shared" si="39"/>
        <v>0.05979885586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 t="s">
        <v>51</v>
      </c>
      <c r="B222" s="2">
        <f t="shared" si="38"/>
        <v>0.02380399576</v>
      </c>
      <c r="C222" s="2">
        <f t="shared" si="39"/>
        <v>0.06983454957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 t="s">
        <v>52</v>
      </c>
      <c r="B223" s="2">
        <f t="shared" si="38"/>
        <v>0.04952662051</v>
      </c>
      <c r="C223" s="2">
        <f t="shared" si="39"/>
        <v>0.04508092934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 t="s">
        <v>53</v>
      </c>
      <c r="B224" s="2">
        <f t="shared" si="38"/>
        <v>0.06315213406</v>
      </c>
      <c r="C224" s="2">
        <f t="shared" si="39"/>
        <v>0.04854807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 t="s">
        <v>54</v>
      </c>
      <c r="B225" s="2">
        <f t="shared" si="38"/>
        <v>0.07459663824</v>
      </c>
      <c r="C225" s="2">
        <f t="shared" si="39"/>
        <v>0.03558428388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 t="s">
        <v>55</v>
      </c>
      <c r="B226" s="2">
        <f t="shared" si="38"/>
        <v>0.05874896383</v>
      </c>
      <c r="C226" s="2">
        <f t="shared" si="39"/>
        <v>0.03757755087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 t="s">
        <v>56</v>
      </c>
      <c r="B227" s="2">
        <f t="shared" si="38"/>
        <v>0.06970076048</v>
      </c>
      <c r="C227" s="2">
        <f t="shared" si="39"/>
        <v>0.03510893374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 t="s">
        <v>57</v>
      </c>
      <c r="B228" s="2">
        <f t="shared" si="38"/>
        <v>0.04119772576</v>
      </c>
      <c r="C228" s="2">
        <f t="shared" si="39"/>
        <v>0.06554009696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 t="s">
        <v>58</v>
      </c>
      <c r="B229" s="2">
        <f t="shared" si="38"/>
        <v>0.06548540357</v>
      </c>
      <c r="C229" s="2">
        <f t="shared" si="39"/>
        <v>0.04197318987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 t="s">
        <v>83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 t="s">
        <v>38</v>
      </c>
      <c r="B232" s="10" t="s">
        <v>84</v>
      </c>
      <c r="C232" s="10" t="s">
        <v>85</v>
      </c>
      <c r="D232" s="1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4" t="s">
        <v>39</v>
      </c>
      <c r="B233" s="9">
        <f t="shared" ref="B233:B252" si="40">C210/(B210+C210)</f>
        <v>0.6351135723</v>
      </c>
      <c r="C233" s="25">
        <f t="shared" ref="C233:C252" si="41">RANK(B233,$B$233:$B$252,0)</f>
        <v>4</v>
      </c>
      <c r="D233" s="26"/>
      <c r="F233" s="2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4" t="s">
        <v>40</v>
      </c>
      <c r="B234" s="9">
        <f t="shared" si="40"/>
        <v>0.2898618403</v>
      </c>
      <c r="C234" s="27">
        <f t="shared" si="41"/>
        <v>20</v>
      </c>
      <c r="D234" s="2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4" t="s">
        <v>41</v>
      </c>
      <c r="B235" s="9">
        <f t="shared" si="40"/>
        <v>0.3150849168</v>
      </c>
      <c r="C235" s="27">
        <f t="shared" si="41"/>
        <v>19</v>
      </c>
      <c r="D235" s="2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8" t="s">
        <v>42</v>
      </c>
      <c r="B236" s="17">
        <f t="shared" si="40"/>
        <v>0.806014022</v>
      </c>
      <c r="C236" s="25">
        <f t="shared" si="41"/>
        <v>2</v>
      </c>
      <c r="D236" s="2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4" t="s">
        <v>43</v>
      </c>
      <c r="B237" s="9">
        <f t="shared" si="40"/>
        <v>0.3896683156</v>
      </c>
      <c r="C237" s="27">
        <f t="shared" si="41"/>
        <v>16</v>
      </c>
      <c r="D237" s="2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4" t="s">
        <v>44</v>
      </c>
      <c r="B238" s="9">
        <f t="shared" si="40"/>
        <v>0.477322838</v>
      </c>
      <c r="C238" s="27">
        <f t="shared" si="41"/>
        <v>11</v>
      </c>
      <c r="D238" s="2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8" t="s">
        <v>45</v>
      </c>
      <c r="B239" s="17">
        <f t="shared" si="40"/>
        <v>0.8219174641</v>
      </c>
      <c r="C239" s="25">
        <f t="shared" si="41"/>
        <v>1</v>
      </c>
      <c r="D239" s="2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4" t="s">
        <v>46</v>
      </c>
      <c r="B240" s="9">
        <f t="shared" si="40"/>
        <v>0.4878325042</v>
      </c>
      <c r="C240" s="27">
        <f t="shared" si="41"/>
        <v>9</v>
      </c>
      <c r="D240" s="2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4" t="s">
        <v>47</v>
      </c>
      <c r="B241" s="9">
        <f t="shared" si="40"/>
        <v>0.5461120456</v>
      </c>
      <c r="C241" s="27">
        <f t="shared" si="41"/>
        <v>7</v>
      </c>
      <c r="D241" s="2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4" t="s">
        <v>48</v>
      </c>
      <c r="B242" s="9">
        <f t="shared" si="40"/>
        <v>0.553704666</v>
      </c>
      <c r="C242" s="27">
        <f t="shared" si="41"/>
        <v>6</v>
      </c>
      <c r="D242" s="2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4" t="s">
        <v>49</v>
      </c>
      <c r="B243" s="9">
        <f t="shared" si="40"/>
        <v>0.482980744</v>
      </c>
      <c r="C243" s="27">
        <f t="shared" si="41"/>
        <v>10</v>
      </c>
      <c r="D243" s="2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4" t="s">
        <v>50</v>
      </c>
      <c r="B244" s="9">
        <f t="shared" si="40"/>
        <v>0.4925688263</v>
      </c>
      <c r="C244" s="27">
        <f t="shared" si="41"/>
        <v>8</v>
      </c>
      <c r="D244" s="2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8" t="s">
        <v>51</v>
      </c>
      <c r="B245" s="17">
        <f t="shared" si="40"/>
        <v>0.7457884926</v>
      </c>
      <c r="C245" s="25">
        <f t="shared" si="41"/>
        <v>3</v>
      </c>
      <c r="D245" s="2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4" t="s">
        <v>52</v>
      </c>
      <c r="B246" s="9">
        <f t="shared" si="40"/>
        <v>0.4765045645</v>
      </c>
      <c r="C246" s="27">
        <f t="shared" si="41"/>
        <v>12</v>
      </c>
      <c r="D246" s="2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4" t="s">
        <v>53</v>
      </c>
      <c r="B247" s="9">
        <f t="shared" si="40"/>
        <v>0.4346283018</v>
      </c>
      <c r="C247" s="27">
        <f t="shared" si="41"/>
        <v>13</v>
      </c>
      <c r="D247" s="2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4" t="s">
        <v>54</v>
      </c>
      <c r="B248" s="9">
        <f t="shared" si="40"/>
        <v>0.3229622987</v>
      </c>
      <c r="C248" s="27">
        <f t="shared" si="41"/>
        <v>18</v>
      </c>
      <c r="D248" s="2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4" t="s">
        <v>55</v>
      </c>
      <c r="B249" s="9">
        <f t="shared" si="40"/>
        <v>0.3901059951</v>
      </c>
      <c r="C249" s="27">
        <f t="shared" si="41"/>
        <v>15</v>
      </c>
      <c r="D249" s="2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4" t="s">
        <v>56</v>
      </c>
      <c r="B250" s="9">
        <f t="shared" si="40"/>
        <v>0.3349779235</v>
      </c>
      <c r="C250" s="27">
        <f t="shared" si="41"/>
        <v>17</v>
      </c>
      <c r="D250" s="2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4" t="s">
        <v>57</v>
      </c>
      <c r="B251" s="9">
        <f t="shared" si="40"/>
        <v>0.6140287978</v>
      </c>
      <c r="C251" s="25">
        <f t="shared" si="41"/>
        <v>5</v>
      </c>
      <c r="D251" s="2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4" t="s">
        <v>58</v>
      </c>
      <c r="B252" s="9">
        <f t="shared" si="40"/>
        <v>0.3905987276</v>
      </c>
      <c r="C252" s="27">
        <f t="shared" si="41"/>
        <v>14</v>
      </c>
      <c r="D252" s="2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 t="s">
        <v>86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 t="s">
        <v>87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conditionalFormatting sqref="C233:C252">
    <cfRule type="colorScale" priority="1">
      <colorScale>
        <cfvo type="min"/>
        <cfvo type="max"/>
        <color rgb="FFFFFFFF"/>
        <color rgb="FF57BB8A"/>
      </colorScale>
    </cfRule>
  </conditionalFormatting>
  <hyperlinks>
    <hyperlink r:id="rId1" ref="A2"/>
    <hyperlink r:id="rId2" ref="A4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38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r="2">
      <c r="A2" s="5" t="s">
        <v>39</v>
      </c>
      <c r="B2" s="7">
        <v>86.0</v>
      </c>
      <c r="C2" s="7">
        <v>3.0</v>
      </c>
      <c r="D2" s="7">
        <v>3.0</v>
      </c>
      <c r="E2" s="7">
        <v>8.0</v>
      </c>
      <c r="F2" s="7">
        <v>1.0</v>
      </c>
    </row>
    <row r="3">
      <c r="A3" s="5" t="s">
        <v>40</v>
      </c>
      <c r="B3" s="7">
        <v>87.0</v>
      </c>
      <c r="C3" s="7">
        <v>8.0</v>
      </c>
      <c r="D3" s="7">
        <v>2.0</v>
      </c>
      <c r="E3" s="7">
        <v>5.0</v>
      </c>
      <c r="F3" s="7">
        <v>4.0</v>
      </c>
    </row>
    <row r="4">
      <c r="A4" s="5" t="s">
        <v>41</v>
      </c>
      <c r="B4" s="7">
        <v>79.0</v>
      </c>
      <c r="C4" s="7">
        <v>9.0</v>
      </c>
      <c r="D4" s="7">
        <v>3.0</v>
      </c>
      <c r="E4" s="7">
        <v>7.0</v>
      </c>
      <c r="F4" s="7">
        <v>2.0</v>
      </c>
    </row>
    <row r="5">
      <c r="A5" s="5" t="s">
        <v>42</v>
      </c>
      <c r="B5" s="7">
        <v>85.0</v>
      </c>
      <c r="C5" s="7">
        <v>3.0</v>
      </c>
      <c r="D5" s="7">
        <v>5.0</v>
      </c>
      <c r="E5" s="7">
        <v>4.0</v>
      </c>
      <c r="F5" s="7">
        <v>4.0</v>
      </c>
    </row>
    <row r="6">
      <c r="A6" s="5" t="s">
        <v>43</v>
      </c>
      <c r="B6" s="7">
        <v>88.0</v>
      </c>
      <c r="C6" s="7">
        <v>6.0</v>
      </c>
      <c r="D6" s="7">
        <v>2.0</v>
      </c>
      <c r="E6" s="7">
        <v>8.0</v>
      </c>
      <c r="F6" s="7">
        <v>1.0</v>
      </c>
    </row>
    <row r="7">
      <c r="A7" s="5" t="s">
        <v>44</v>
      </c>
      <c r="B7" s="7">
        <v>82.0</v>
      </c>
      <c r="C7" s="7">
        <v>3.0</v>
      </c>
      <c r="D7" s="7">
        <v>1.0</v>
      </c>
      <c r="E7" s="7">
        <v>6.0</v>
      </c>
      <c r="F7" s="7">
        <v>3.0</v>
      </c>
    </row>
    <row r="8">
      <c r="A8" s="5" t="s">
        <v>45</v>
      </c>
      <c r="B8" s="7">
        <v>82.0</v>
      </c>
      <c r="C8" s="7">
        <v>3.0</v>
      </c>
      <c r="D8" s="7">
        <v>5.0</v>
      </c>
      <c r="E8" s="7">
        <v>8.0</v>
      </c>
      <c r="F8" s="7">
        <v>4.0</v>
      </c>
    </row>
    <row r="9">
      <c r="A9" s="5" t="s">
        <v>46</v>
      </c>
      <c r="B9" s="7">
        <v>83.0</v>
      </c>
      <c r="C9" s="7">
        <v>6.0</v>
      </c>
      <c r="D9" s="7">
        <v>3.0</v>
      </c>
      <c r="E9" s="7">
        <v>7.0</v>
      </c>
      <c r="F9" s="7">
        <v>4.0</v>
      </c>
    </row>
    <row r="10">
      <c r="A10" s="5" t="s">
        <v>47</v>
      </c>
      <c r="B10" s="7">
        <v>86.0</v>
      </c>
      <c r="C10" s="7">
        <v>1.0</v>
      </c>
      <c r="D10" s="7">
        <v>1.0</v>
      </c>
      <c r="E10" s="7">
        <v>3.0</v>
      </c>
      <c r="F10" s="7">
        <v>4.0</v>
      </c>
    </row>
    <row r="11">
      <c r="A11" s="5" t="s">
        <v>48</v>
      </c>
      <c r="B11" s="7">
        <v>86.0</v>
      </c>
      <c r="C11" s="7">
        <v>3.0</v>
      </c>
      <c r="D11" s="7">
        <v>2.0</v>
      </c>
      <c r="E11" s="7">
        <v>6.0</v>
      </c>
      <c r="F11" s="7">
        <v>3.0</v>
      </c>
    </row>
    <row r="12">
      <c r="A12" s="5" t="s">
        <v>49</v>
      </c>
      <c r="B12" s="7">
        <v>81.0</v>
      </c>
      <c r="C12" s="7">
        <v>4.0</v>
      </c>
      <c r="D12" s="7">
        <v>2.0</v>
      </c>
      <c r="E12" s="7">
        <v>4.0</v>
      </c>
      <c r="F12" s="7">
        <v>2.0</v>
      </c>
    </row>
    <row r="13">
      <c r="A13" s="5" t="s">
        <v>50</v>
      </c>
      <c r="B13" s="7">
        <v>86.0</v>
      </c>
      <c r="C13" s="7">
        <v>9.0</v>
      </c>
      <c r="D13" s="7">
        <v>5.0</v>
      </c>
      <c r="E13" s="7">
        <v>6.0</v>
      </c>
      <c r="F13" s="7">
        <v>3.0</v>
      </c>
    </row>
    <row r="14">
      <c r="A14" s="5" t="s">
        <v>51</v>
      </c>
      <c r="B14" s="7">
        <v>82.0</v>
      </c>
      <c r="C14" s="7">
        <v>3.0</v>
      </c>
      <c r="D14" s="7">
        <v>4.0</v>
      </c>
      <c r="E14" s="7">
        <v>6.0</v>
      </c>
      <c r="F14" s="7">
        <v>3.0</v>
      </c>
    </row>
    <row r="15">
      <c r="A15" s="5" t="s">
        <v>52</v>
      </c>
      <c r="B15" s="7">
        <v>79.0</v>
      </c>
      <c r="C15" s="7">
        <v>6.0</v>
      </c>
      <c r="D15" s="7">
        <v>3.0</v>
      </c>
      <c r="E15" s="7">
        <v>8.0</v>
      </c>
      <c r="F15" s="7">
        <v>3.0</v>
      </c>
    </row>
    <row r="16">
      <c r="A16" s="5" t="s">
        <v>53</v>
      </c>
      <c r="B16" s="7">
        <v>80.0</v>
      </c>
      <c r="C16" s="7">
        <v>4.0</v>
      </c>
      <c r="D16" s="7">
        <v>1.0</v>
      </c>
      <c r="E16" s="7">
        <v>5.0</v>
      </c>
      <c r="F16" s="7">
        <v>4.0</v>
      </c>
    </row>
    <row r="17">
      <c r="A17" s="5" t="s">
        <v>54</v>
      </c>
      <c r="B17" s="7">
        <v>89.0</v>
      </c>
      <c r="C17" s="7">
        <v>10.0</v>
      </c>
      <c r="D17" s="7">
        <v>3.0</v>
      </c>
      <c r="E17" s="7">
        <v>6.0</v>
      </c>
      <c r="F17" s="7">
        <v>4.0</v>
      </c>
    </row>
    <row r="18">
      <c r="A18" s="5" t="s">
        <v>55</v>
      </c>
      <c r="B18" s="7">
        <v>84.0</v>
      </c>
      <c r="C18" s="7">
        <v>6.0</v>
      </c>
      <c r="D18" s="7">
        <v>2.0</v>
      </c>
      <c r="E18" s="7">
        <v>4.0</v>
      </c>
      <c r="F18" s="7">
        <v>4.0</v>
      </c>
    </row>
    <row r="19">
      <c r="A19" s="5" t="s">
        <v>56</v>
      </c>
      <c r="B19" s="7">
        <v>81.0</v>
      </c>
      <c r="C19" s="7">
        <v>6.0</v>
      </c>
      <c r="D19" s="7">
        <v>1.0</v>
      </c>
      <c r="E19" s="7">
        <v>6.0</v>
      </c>
      <c r="F19" s="7">
        <v>4.0</v>
      </c>
    </row>
    <row r="20">
      <c r="A20" s="5" t="s">
        <v>57</v>
      </c>
      <c r="B20" s="7">
        <v>85.0</v>
      </c>
      <c r="C20" s="7">
        <v>6.0</v>
      </c>
      <c r="D20" s="7">
        <v>5.0</v>
      </c>
      <c r="E20" s="7">
        <v>4.0</v>
      </c>
      <c r="F20" s="7">
        <v>2.0</v>
      </c>
    </row>
    <row r="21">
      <c r="A21" s="5" t="s">
        <v>58</v>
      </c>
      <c r="B21" s="7">
        <v>83.0</v>
      </c>
      <c r="C21" s="7">
        <v>5.0</v>
      </c>
      <c r="D21" s="7">
        <v>1.0</v>
      </c>
      <c r="E21" s="7">
        <v>8.0</v>
      </c>
      <c r="F21" s="7">
        <v>3.0</v>
      </c>
    </row>
  </sheetData>
  <drawing r:id="rId1"/>
</worksheet>
</file>