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filterPrivacy="1" defaultThemeVersion="124226"/>
  <xr:revisionPtr revIDLastSave="0" documentId="13_ncr:1_{0FE8D964-4843-B747-8F32-7810509BA87A}" xr6:coauthVersionLast="47" xr6:coauthVersionMax="47" xr10:uidLastSave="{00000000-0000-0000-0000-000000000000}"/>
  <bookViews>
    <workbookView xWindow="39320" yWindow="500" windowWidth="32000" windowHeight="18700" activeTab="1" xr2:uid="{00000000-000D-0000-FFFF-FFFF00000000}"/>
  </bookViews>
  <sheets>
    <sheet name="Plastic bin, SP" sheetId="1" r:id="rId1"/>
    <sheet name="Plastic bin, DSD" sheetId="2" r:id="rId2"/>
    <sheet name="Wood, SP" sheetId="3" r:id="rId3"/>
    <sheet name="Plastic bin, DSD (2)" sheetId="4" r:id="rId4"/>
    <sheet name="Sheet1" sheetId="13" r:id="rId5"/>
    <sheet name="Plastic bin, DSD (3)" sheetId="5" r:id="rId6"/>
    <sheet name="Plastic bin, 60% ethanol" sheetId="6" r:id="rId7"/>
    <sheet name="Wood, SP (2)" sheetId="7" r:id="rId8"/>
    <sheet name="Plastic bin, SP (2)" sheetId="8" r:id="rId9"/>
    <sheet name="Plastic bin, 60% ethanol (2)" sheetId="9" r:id="rId10"/>
    <sheet name="Wood, 60% ethanol" sheetId="10" r:id="rId11"/>
    <sheet name="Wood, 60% ethanol (2)" sheetId="12" r:id="rId12"/>
    <sheet name="Results summary" sheetId="1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3" l="1"/>
  <c r="L20" i="13"/>
  <c r="A10" i="13"/>
  <c r="H12" i="13"/>
  <c r="H5" i="13"/>
  <c r="H6" i="13"/>
  <c r="H7" i="13"/>
  <c r="H8" i="13"/>
  <c r="H9" i="13"/>
  <c r="H10" i="13"/>
  <c r="H4" i="13"/>
  <c r="G5" i="13"/>
  <c r="G6" i="13"/>
  <c r="G7" i="13"/>
  <c r="G8" i="13"/>
  <c r="G9" i="13"/>
  <c r="G10" i="13"/>
  <c r="G4" i="13"/>
  <c r="F5" i="13"/>
  <c r="F6" i="13"/>
  <c r="F7" i="13"/>
  <c r="F8" i="13"/>
  <c r="F9" i="13"/>
  <c r="F10" i="13"/>
  <c r="F4" i="13"/>
  <c r="A7" i="13"/>
  <c r="E5" i="13"/>
  <c r="E6" i="13"/>
  <c r="E7" i="13"/>
  <c r="E8" i="13"/>
  <c r="E9" i="13"/>
  <c r="E10" i="13"/>
  <c r="E4" i="13"/>
  <c r="A6" i="13"/>
  <c r="A5" i="13"/>
  <c r="A4" i="13"/>
  <c r="N127" i="5"/>
  <c r="E127" i="5"/>
  <c r="G24" i="4"/>
  <c r="G41" i="2"/>
  <c r="H28" i="6"/>
  <c r="G28" i="6"/>
  <c r="G33" i="6"/>
  <c r="F10" i="5"/>
  <c r="I105" i="12"/>
  <c r="D105" i="12"/>
  <c r="H29" i="12"/>
  <c r="G29" i="12"/>
  <c r="H29" i="10"/>
  <c r="G29" i="10"/>
  <c r="H29" i="7"/>
  <c r="G29" i="7"/>
  <c r="H33" i="6"/>
  <c r="N49" i="5"/>
  <c r="M49" i="5"/>
  <c r="H30" i="5"/>
  <c r="G30" i="5"/>
  <c r="H39" i="4"/>
  <c r="G39" i="4"/>
  <c r="H27" i="3"/>
  <c r="G27" i="3"/>
  <c r="H41" i="2"/>
  <c r="H14" i="12"/>
  <c r="G14" i="12"/>
  <c r="H14" i="10"/>
  <c r="G14" i="10"/>
  <c r="H14" i="7"/>
  <c r="G14" i="7"/>
  <c r="H17" i="3"/>
  <c r="G17" i="3"/>
  <c r="D30" i="2"/>
  <c r="D29" i="12"/>
  <c r="E29" i="12" s="1"/>
  <c r="D27" i="12"/>
  <c r="E27" i="12" s="1"/>
  <c r="D25" i="12"/>
  <c r="E25" i="12" s="1"/>
  <c r="D24" i="12"/>
  <c r="E24" i="12" s="1"/>
  <c r="D23" i="12"/>
  <c r="E23" i="12" s="1"/>
  <c r="D21" i="12"/>
  <c r="E21" i="12" s="1"/>
  <c r="D19" i="12"/>
  <c r="E19" i="12" s="1"/>
  <c r="D14" i="12"/>
  <c r="D13" i="12"/>
  <c r="E13" i="12" s="1"/>
  <c r="D12" i="12"/>
  <c r="E12" i="12" s="1"/>
  <c r="D11" i="12"/>
  <c r="E11" i="12" s="1"/>
  <c r="D10" i="12"/>
  <c r="E10" i="12" s="1"/>
  <c r="D9" i="12"/>
  <c r="D26" i="3"/>
  <c r="E26" i="3" s="1"/>
  <c r="D21" i="10"/>
  <c r="E21" i="10" s="1"/>
  <c r="D22" i="10"/>
  <c r="E22" i="10" s="1"/>
  <c r="D23" i="10"/>
  <c r="E23" i="10" s="1"/>
  <c r="D24" i="10"/>
  <c r="E24" i="10" s="1"/>
  <c r="D25" i="10"/>
  <c r="E25" i="10" s="1"/>
  <c r="D26" i="10"/>
  <c r="E26" i="10" s="1"/>
  <c r="D27" i="10"/>
  <c r="E27" i="10" s="1"/>
  <c r="D28" i="10"/>
  <c r="D29" i="10"/>
  <c r="D19" i="10"/>
  <c r="E19" i="10" s="1"/>
  <c r="D18" i="10"/>
  <c r="E18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D33" i="9"/>
  <c r="D32" i="9"/>
  <c r="D31" i="9"/>
  <c r="D30" i="9"/>
  <c r="D29" i="9"/>
  <c r="D28" i="9"/>
  <c r="D24" i="9"/>
  <c r="E24" i="9" s="1"/>
  <c r="D23" i="9"/>
  <c r="E23" i="9" s="1"/>
  <c r="D22" i="9"/>
  <c r="E22" i="9" s="1"/>
  <c r="D21" i="9"/>
  <c r="E21" i="9" s="1"/>
  <c r="D20" i="9"/>
  <c r="E20" i="9" s="1"/>
  <c r="D19" i="9"/>
  <c r="E19" i="9" s="1"/>
  <c r="D15" i="9"/>
  <c r="E15" i="9" s="1"/>
  <c r="D14" i="9"/>
  <c r="E14" i="9" s="1"/>
  <c r="D13" i="9"/>
  <c r="E13" i="9" s="1"/>
  <c r="D12" i="9"/>
  <c r="D11" i="9"/>
  <c r="E11" i="9" s="1"/>
  <c r="D10" i="9"/>
  <c r="E10" i="9" s="1"/>
  <c r="D32" i="8"/>
  <c r="D31" i="8"/>
  <c r="D30" i="8"/>
  <c r="D29" i="8"/>
  <c r="D28" i="8"/>
  <c r="D27" i="8"/>
  <c r="D11" i="8"/>
  <c r="E11" i="8"/>
  <c r="D12" i="8"/>
  <c r="E12" i="8"/>
  <c r="D13" i="8"/>
  <c r="E13" i="8"/>
  <c r="D14" i="8"/>
  <c r="E14" i="8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0" i="8"/>
  <c r="E10" i="8" s="1"/>
  <c r="D9" i="8"/>
  <c r="E9" i="8" s="1"/>
  <c r="D12" i="7"/>
  <c r="E12" i="7"/>
  <c r="D11" i="7"/>
  <c r="E11" i="7" s="1"/>
  <c r="D10" i="7"/>
  <c r="D13" i="7"/>
  <c r="D14" i="7"/>
  <c r="E13" i="7"/>
  <c r="D19" i="7"/>
  <c r="D21" i="7"/>
  <c r="E21" i="7"/>
  <c r="D23" i="7"/>
  <c r="E23" i="7"/>
  <c r="D24" i="7"/>
  <c r="E24" i="7"/>
  <c r="D25" i="7"/>
  <c r="D27" i="7"/>
  <c r="E27" i="7"/>
  <c r="D28" i="7"/>
  <c r="E28" i="7"/>
  <c r="D29" i="7"/>
  <c r="D18" i="7"/>
  <c r="E14" i="7"/>
  <c r="E10" i="7"/>
  <c r="D9" i="7"/>
  <c r="E9" i="7" s="1"/>
  <c r="D30" i="6"/>
  <c r="D31" i="6"/>
  <c r="D32" i="6"/>
  <c r="D33" i="6"/>
  <c r="D28" i="6"/>
  <c r="D29" i="6"/>
  <c r="E29" i="6" s="1"/>
  <c r="D12" i="6"/>
  <c r="E12" i="6"/>
  <c r="D13" i="6"/>
  <c r="E13" i="6"/>
  <c r="D14" i="6"/>
  <c r="E14" i="6"/>
  <c r="D15" i="6"/>
  <c r="E15" i="6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1" i="6"/>
  <c r="E11" i="6" s="1"/>
  <c r="D10" i="6"/>
  <c r="E10" i="6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J51" i="5"/>
  <c r="J50" i="5"/>
  <c r="K50" i="5" s="1"/>
  <c r="J49" i="5"/>
  <c r="K49" i="5" s="1"/>
  <c r="J48" i="5"/>
  <c r="J47" i="5"/>
  <c r="J46" i="5"/>
  <c r="J45" i="5"/>
  <c r="J44" i="5"/>
  <c r="J43" i="5"/>
  <c r="K43" i="5" s="1"/>
  <c r="J42" i="5"/>
  <c r="J41" i="5"/>
  <c r="J40" i="5"/>
  <c r="K40" i="5" s="1"/>
  <c r="J39" i="5"/>
  <c r="J38" i="5"/>
  <c r="K38" i="5" s="1"/>
  <c r="J37" i="5"/>
  <c r="K37" i="5" s="1"/>
  <c r="J36" i="5"/>
  <c r="J35" i="5"/>
  <c r="J34" i="5"/>
  <c r="D35" i="5"/>
  <c r="E35" i="5"/>
  <c r="D36" i="5"/>
  <c r="E36" i="5"/>
  <c r="D38" i="5"/>
  <c r="E38" i="5"/>
  <c r="D39" i="5"/>
  <c r="E39" i="5"/>
  <c r="D41" i="5"/>
  <c r="E41" i="5"/>
  <c r="D42" i="5"/>
  <c r="E42" i="5"/>
  <c r="D43" i="5"/>
  <c r="D44" i="5"/>
  <c r="D45" i="5"/>
  <c r="D46" i="5"/>
  <c r="E46" i="5"/>
  <c r="D47" i="5"/>
  <c r="E47" i="5"/>
  <c r="D48" i="5"/>
  <c r="D49" i="5"/>
  <c r="E49" i="5"/>
  <c r="D50" i="5"/>
  <c r="D51" i="5"/>
  <c r="D30" i="5"/>
  <c r="D29" i="5"/>
  <c r="E29" i="5" s="1"/>
  <c r="D28" i="5"/>
  <c r="E28" i="5" s="1"/>
  <c r="D27" i="5"/>
  <c r="E27" i="5" s="1"/>
  <c r="D26" i="5"/>
  <c r="D25" i="5"/>
  <c r="E25" i="5" s="1"/>
  <c r="D24" i="5"/>
  <c r="D23" i="5"/>
  <c r="D22" i="5"/>
  <c r="E22" i="5" s="1"/>
  <c r="D21" i="5"/>
  <c r="E21" i="5" s="1"/>
  <c r="D20" i="5"/>
  <c r="E20" i="5" s="1"/>
  <c r="D19" i="5"/>
  <c r="E19" i="5" s="1"/>
  <c r="D34" i="4"/>
  <c r="E34" i="4"/>
  <c r="D36" i="4"/>
  <c r="E36" i="4"/>
  <c r="D37" i="4"/>
  <c r="E37" i="4"/>
  <c r="D38" i="4"/>
  <c r="E38" i="4"/>
  <c r="D39" i="4"/>
  <c r="E39" i="4"/>
  <c r="D10" i="4"/>
  <c r="E10" i="4"/>
  <c r="D11" i="4"/>
  <c r="E11" i="4"/>
  <c r="D12" i="4"/>
  <c r="E12" i="4"/>
  <c r="D13" i="4"/>
  <c r="E13" i="4"/>
  <c r="D14" i="4"/>
  <c r="E14" i="4"/>
  <c r="D15" i="4"/>
  <c r="E15" i="4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2" i="3"/>
  <c r="E12" i="3"/>
  <c r="D9" i="3"/>
  <c r="E9" i="3"/>
  <c r="D25" i="3"/>
  <c r="E25" i="3"/>
  <c r="D24" i="3"/>
  <c r="E24" i="3" s="1"/>
  <c r="D23" i="3"/>
  <c r="E23" i="3" s="1"/>
  <c r="D21" i="3"/>
  <c r="E21" i="3" s="1"/>
  <c r="D17" i="3"/>
  <c r="D16" i="3"/>
  <c r="E16" i="3" s="1"/>
  <c r="D14" i="3"/>
  <c r="E14" i="3" s="1"/>
  <c r="D13" i="3"/>
  <c r="E13" i="3" s="1"/>
  <c r="D11" i="3"/>
  <c r="E11" i="3" s="1"/>
  <c r="D10" i="3"/>
  <c r="E10" i="3" s="1"/>
  <c r="D41" i="2"/>
  <c r="E41" i="2" s="1"/>
  <c r="D39" i="2"/>
  <c r="E39" i="2" s="1"/>
  <c r="D37" i="2"/>
  <c r="E37" i="2" s="1"/>
  <c r="D35" i="2"/>
  <c r="E35" i="2" s="1"/>
  <c r="D34" i="2"/>
  <c r="E34" i="2" s="1"/>
  <c r="D33" i="2"/>
  <c r="E33" i="2" s="1"/>
  <c r="D32" i="2"/>
  <c r="E32" i="2" s="1"/>
  <c r="D31" i="2"/>
  <c r="E31" i="2" s="1"/>
  <c r="E30" i="2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17" i="2"/>
  <c r="E17" i="2" s="1"/>
  <c r="D16" i="2"/>
  <c r="E16" i="2" s="1"/>
  <c r="D14" i="2"/>
  <c r="E14" i="2" s="1"/>
  <c r="D13" i="2"/>
  <c r="E13" i="2" s="1"/>
  <c r="D11" i="2"/>
  <c r="E11" i="2" s="1"/>
  <c r="D10" i="2"/>
  <c r="E10" i="2" s="1"/>
  <c r="D29" i="1"/>
  <c r="E29" i="1" s="1"/>
  <c r="D27" i="1"/>
  <c r="E27" i="1" s="1"/>
  <c r="D25" i="1"/>
  <c r="E25" i="1" s="1"/>
  <c r="D28" i="1"/>
  <c r="E28" i="1" s="1"/>
  <c r="D26" i="1"/>
  <c r="E26" i="1" s="1"/>
  <c r="D24" i="1"/>
  <c r="E24" i="1" s="1"/>
  <c r="D20" i="1"/>
  <c r="E20" i="1" s="1"/>
  <c r="D19" i="1"/>
  <c r="E19" i="1" s="1"/>
  <c r="D16" i="1"/>
  <c r="D15" i="1"/>
  <c r="E15" i="1" s="1"/>
  <c r="D11" i="1"/>
  <c r="E11" i="1" s="1"/>
  <c r="D12" i="1"/>
  <c r="E12" i="1" s="1"/>
  <c r="D10" i="1"/>
  <c r="E10" i="1" s="1"/>
  <c r="M50" i="5" l="1"/>
  <c r="N50" i="5"/>
  <c r="H24" i="9"/>
  <c r="G24" i="9"/>
  <c r="H23" i="8"/>
  <c r="G23" i="8"/>
  <c r="H24" i="6"/>
  <c r="G24" i="6"/>
  <c r="H24" i="4"/>
  <c r="H26" i="2"/>
  <c r="G26" i="2"/>
  <c r="H29" i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tc={0371518D-91A2-4C32-94F2-AB7B18E76A60}</author>
    <author>tc={DD670B2F-1D46-4A4D-BC06-F6DC2F1F9178}</author>
  </authors>
  <commentList>
    <comment ref="C14" authorId="0" shapeId="0" xr:uid="{0371518D-91A2-4C32-94F2-AB7B18E76A60}">
      <text>
        <t>[Threaded comment]
Your version of Excel allows you to read this threaded comment; however, any edits to it will get removed if the file is opened in a newer version of Excel. Learn more: https://go.microsoft.com/fwlink/?linkid=870924
Comment:
    Half of plate was too dry, nothing grew</t>
      </text>
    </comment>
    <comment ref="B33" authorId="1" shapeId="0" xr:uid="{DD670B2F-1D46-4A4D-BC06-F6DC2F1F9178}">
      <text>
        <t>[Threaded comment]
Your version of Excel allows you to read this threaded comment; however, any edits to it will get removed if the file is opened in a newer version of Excel. Learn more: https://go.microsoft.com/fwlink/?linkid=870924
Comment:
    -2, -3, -4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tc={681CEE14-6957-40F1-ABFD-D469FD1A9C25}</author>
  </authors>
  <commentList>
    <comment ref="C15" authorId="0" shapeId="0" xr:uid="{681CEE14-6957-40F1-ABFD-D469FD1A9C2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Plate blank accidentally??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tc={54F1C073-430D-4D98-9315-3542C6C77606}</author>
  </authors>
  <commentList>
    <comment ref="C9" authorId="0" shapeId="0" xr:uid="{54F1C073-430D-4D98-9315-3542C6C77606}">
      <text>
        <t>[Threaded comment]
Your version of Excel allows you to read this threaded comment; however, any edits to it will get removed if the file is opened in a newer version of Excel. Learn more: https://go.microsoft.com/fwlink/?linkid=870924
Comment:
    Plate kind of dry, not very reliable count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tc={A5D030F2-B92C-4098-BDC5-F6959E4054AE}</author>
  </authors>
  <commentList>
    <comment ref="C12" authorId="0" shapeId="0" xr:uid="{A5D030F2-B92C-4098-BDC5-F6959E4054AE}">
      <text>
        <t>[Threaded comment]
Your version of Excel allows you to read this threaded comment; however, any edits to it will get removed if the file is opened in a newer version of Excel. Learn more: https://go.microsoft.com/fwlink/?linkid=870924
Comment:
    Plating mistake</t>
      </text>
    </comment>
  </commentList>
</comments>
</file>

<file path=xl/sharedStrings.xml><?xml version="1.0" encoding="utf-8"?>
<sst xmlns="http://schemas.openxmlformats.org/spreadsheetml/2006/main" count="1747" uniqueCount="157">
  <si>
    <t>Plastic bin/SaniPrime experiment</t>
  </si>
  <si>
    <t>Inoculation date: 2/14/24</t>
  </si>
  <si>
    <t>Inoculated squares: 1, 4, 7, 10, 11, 14</t>
  </si>
  <si>
    <t>Analyzed without sanintizing: 12, 17, 18</t>
  </si>
  <si>
    <t>Controls (stomached 60s)</t>
  </si>
  <si>
    <t>Sample</t>
  </si>
  <si>
    <t>Dilution</t>
  </si>
  <si>
    <t>Count</t>
  </si>
  <si>
    <t xml:space="preserve">Plate count </t>
  </si>
  <si>
    <t>Log count</t>
  </si>
  <si>
    <t>C1</t>
  </si>
  <si>
    <t>TNTC</t>
  </si>
  <si>
    <t>C2</t>
  </si>
  <si>
    <t>C3</t>
  </si>
  <si>
    <t>Swabbed from bin (no sanitation)</t>
  </si>
  <si>
    <t>NS 12</t>
  </si>
  <si>
    <t>NS 17</t>
  </si>
  <si>
    <t>NS 18</t>
  </si>
  <si>
    <t xml:space="preserve">Swabbed after sanitizing </t>
  </si>
  <si>
    <t>S1</t>
  </si>
  <si>
    <t>S4</t>
  </si>
  <si>
    <t>S7</t>
  </si>
  <si>
    <t>S10</t>
  </si>
  <si>
    <t>S11</t>
  </si>
  <si>
    <t>S14</t>
  </si>
  <si>
    <t>Onion samples (no sanitation)</t>
  </si>
  <si>
    <t>Onion samples (after sanitation)</t>
  </si>
  <si>
    <t>E. coli</t>
  </si>
  <si>
    <t>Mass (g)</t>
  </si>
  <si>
    <t>Diameter (mm)</t>
  </si>
  <si>
    <t>P</t>
  </si>
  <si>
    <t>Total positive: 40/72</t>
  </si>
  <si>
    <t>Total positive: 0/72</t>
  </si>
  <si>
    <t>Inoculation date: 2/21/24</t>
  </si>
  <si>
    <t>Inoculated squares: 20, 26, 28, 31, 34, 36</t>
  </si>
  <si>
    <t>Analyzed without sanintizing: 24, 30, 35</t>
  </si>
  <si>
    <t>NS 1</t>
  </si>
  <si>
    <t>NS 2</t>
  </si>
  <si>
    <t>NS 3</t>
  </si>
  <si>
    <t>S2</t>
  </si>
  <si>
    <t>S3</t>
  </si>
  <si>
    <t>S5</t>
  </si>
  <si>
    <t>S6</t>
  </si>
  <si>
    <t>Total positive: 44/72</t>
  </si>
  <si>
    <t>Total positive: 72/72</t>
  </si>
  <si>
    <t>Wood bin/SaniPrime experiment</t>
  </si>
  <si>
    <t>Inoculated squares: 2, 8, 9, 14, 16, 19</t>
  </si>
  <si>
    <t>Analyzed without sanintizing: 1, 6, 18</t>
  </si>
  <si>
    <t>p</t>
  </si>
  <si>
    <t>Total positive: 59/72</t>
  </si>
  <si>
    <t>Total positive: 14/72</t>
  </si>
  <si>
    <t>Inoculation date: 3/6/24</t>
  </si>
  <si>
    <t>Inoculated squares: 1, 2, 4, 9, 16, 18</t>
  </si>
  <si>
    <t>Analyzed without sanintizing: 7, 8, 15</t>
  </si>
  <si>
    <t>Sanitizer drying time: 90 min</t>
  </si>
  <si>
    <t>Total positive: 36/72</t>
  </si>
  <si>
    <t>Total positive: 62/72</t>
  </si>
  <si>
    <t>Inoculation date: 3/19/24</t>
  </si>
  <si>
    <t>Inoculated squares: 22, 34, 30, 21, 26, 33</t>
  </si>
  <si>
    <t>Analyzed after 15 min dry and dumping: 29, 32, 23, 31, 24, 35</t>
  </si>
  <si>
    <t>Analyzed after 90 min dry and dumping: 27, 25, 20, 19, 28, 36</t>
  </si>
  <si>
    <t>S 1</t>
  </si>
  <si>
    <t>S 2</t>
  </si>
  <si>
    <t>S 3</t>
  </si>
  <si>
    <t>S 4</t>
  </si>
  <si>
    <t>S 5</t>
  </si>
  <si>
    <t>S 6</t>
  </si>
  <si>
    <t>Swabbed (uninoculated, after 15 min drying and dumping)</t>
  </si>
  <si>
    <t>Swabbed (uninoculated, after 90 min drying and dumping)</t>
  </si>
  <si>
    <t>Onion samples (15 min drying time)</t>
  </si>
  <si>
    <t>Onion samples (90min drying time)</t>
  </si>
  <si>
    <t>Total positive: 51/72</t>
  </si>
  <si>
    <t xml:space="preserve">Total positive: 72/72 </t>
  </si>
  <si>
    <t xml:space="preserve">Total positive: 66/72 </t>
  </si>
  <si>
    <t>Plastic bin/60% ethanol experiment</t>
  </si>
  <si>
    <t>Inoculation date: 3/27/24</t>
  </si>
  <si>
    <t>Inoculated squares: 2, 9, 10, 13, 14, 18</t>
  </si>
  <si>
    <t>Analyzed without sanintizing: 4, 6, 12</t>
  </si>
  <si>
    <t>Sanitizer drying time: 15 min</t>
  </si>
  <si>
    <t>Total positive: 3/72</t>
  </si>
  <si>
    <t>Inoculation date: 4/3/24</t>
  </si>
  <si>
    <t>Inoculated squares: 4, 6, 10, 12, 13, 20</t>
  </si>
  <si>
    <t>Analyzed without sanintizing: 8, 17, 19</t>
  </si>
  <si>
    <t>Total positive: 67/72</t>
  </si>
  <si>
    <t>Total positive: 45/72</t>
  </si>
  <si>
    <t>Inoculation date: 4/10/24</t>
  </si>
  <si>
    <t>Inoculated squares: 20, 24, 28, 30, 33, 34</t>
  </si>
  <si>
    <t>Analyzed without sanintizing: 23, 26, 32</t>
  </si>
  <si>
    <t>NS1</t>
  </si>
  <si>
    <t>NS2</t>
  </si>
  <si>
    <t>NS3</t>
  </si>
  <si>
    <t>Total positive: 35/72</t>
  </si>
  <si>
    <t>Total positive: 5/72</t>
  </si>
  <si>
    <t>Inoculation date: 4/17/24</t>
  </si>
  <si>
    <t>Inoculated squares: 2, 3, 5, 7, 9, 16</t>
  </si>
  <si>
    <t>Analyzed without sanintizing: 1, 4, 17</t>
  </si>
  <si>
    <t>Total positive: 49/72</t>
  </si>
  <si>
    <t>Total positive: /72</t>
  </si>
  <si>
    <t>Wood bin/60% ethanol experiment</t>
  </si>
  <si>
    <t>Inoculation date: 4/24/24</t>
  </si>
  <si>
    <t>Inoculated squares: 4, 5, 7, 8, 11, 18</t>
  </si>
  <si>
    <t>Analyzed without sanintizing: 12, 16, 20</t>
  </si>
  <si>
    <t>Total positive: 33/72</t>
  </si>
  <si>
    <t xml:space="preserve">Inoculated squares: </t>
  </si>
  <si>
    <t xml:space="preserve">Analyzed without sanintizing: </t>
  </si>
  <si>
    <t>Total positive: 71/72</t>
  </si>
  <si>
    <r>
      <t>Bin material</t>
    </r>
    <r>
      <rPr>
        <b/>
        <sz val="11"/>
        <color rgb="FF000000"/>
        <rFont val="Times New Roman"/>
        <family val="1"/>
      </rPr>
      <t> </t>
    </r>
  </si>
  <si>
    <r>
      <t>Bin surface post inoculation prior to sanitation (Log CFU/square)</t>
    </r>
    <r>
      <rPr>
        <b/>
        <sz val="11"/>
        <color rgb="FF000000"/>
        <rFont val="Times New Roman"/>
        <family val="1"/>
      </rPr>
      <t> </t>
    </r>
  </si>
  <si>
    <r>
      <t>Sanitizer </t>
    </r>
    <r>
      <rPr>
        <b/>
        <sz val="11"/>
        <color rgb="FF000000"/>
        <rFont val="Times New Roman"/>
        <family val="1"/>
      </rPr>
      <t> </t>
    </r>
  </si>
  <si>
    <r>
      <t>Drying time</t>
    </r>
    <r>
      <rPr>
        <b/>
        <sz val="11"/>
        <color rgb="FF000000"/>
        <rFont val="Times New Roman"/>
        <family val="1"/>
      </rPr>
      <t> </t>
    </r>
  </si>
  <si>
    <t>Bin surface post inoculation and sanitation (Log CFU/square) </t>
  </si>
  <si>
    <t>Bin surface uninoculated post sanitation (Log CFU/square) </t>
  </si>
  <si>
    <r>
      <t>Plastic</t>
    </r>
    <r>
      <rPr>
        <b/>
        <sz val="11"/>
        <color rgb="FF000000"/>
        <rFont val="Times New Roman"/>
        <family val="1"/>
      </rPr>
      <t> </t>
    </r>
  </si>
  <si>
    <r>
      <t>8.19 ± 0.02</t>
    </r>
    <r>
      <rPr>
        <sz val="11"/>
        <color rgb="FF000000"/>
        <rFont val="Times New Roman"/>
        <family val="1"/>
      </rPr>
      <t> </t>
    </r>
  </si>
  <si>
    <r>
      <t>SaniPrime</t>
    </r>
    <r>
      <rPr>
        <sz val="11"/>
        <color rgb="FF000000"/>
        <rFont val="Times New Roman"/>
        <family val="1"/>
      </rPr>
      <t> </t>
    </r>
  </si>
  <si>
    <r>
      <t>15 min</t>
    </r>
    <r>
      <rPr>
        <sz val="11"/>
        <color rgb="FF000000"/>
        <rFont val="Times New Roman"/>
        <family val="1"/>
      </rPr>
      <t> </t>
    </r>
  </si>
  <si>
    <r>
      <t>0.00 ± 0.00</t>
    </r>
    <r>
      <rPr>
        <sz val="11"/>
        <color rgb="FF000000"/>
        <rFont val="Times New Roman"/>
        <family val="1"/>
      </rPr>
      <t> </t>
    </r>
  </si>
  <si>
    <t> </t>
  </si>
  <si>
    <r>
      <t>7.89 ± 0.08</t>
    </r>
    <r>
      <rPr>
        <sz val="11"/>
        <color rgb="FF000000"/>
        <rFont val="Times New Roman"/>
        <family val="1"/>
      </rPr>
      <t> </t>
    </r>
  </si>
  <si>
    <r>
      <t>8.44 ± 0.14</t>
    </r>
    <r>
      <rPr>
        <sz val="11"/>
        <color rgb="FF000000"/>
        <rFont val="Times New Roman"/>
        <family val="1"/>
      </rPr>
      <t> </t>
    </r>
  </si>
  <si>
    <r>
      <t>7.53 ± 0.82</t>
    </r>
    <r>
      <rPr>
        <sz val="11"/>
        <color rgb="FF000000"/>
        <rFont val="Times New Roman"/>
        <family val="1"/>
      </rPr>
      <t> </t>
    </r>
  </si>
  <si>
    <r>
      <t>7.94 ± 0.30</t>
    </r>
    <r>
      <rPr>
        <sz val="11"/>
        <color rgb="FF000000"/>
        <rFont val="Times New Roman"/>
        <family val="1"/>
      </rPr>
      <t> </t>
    </r>
  </si>
  <si>
    <r>
      <t>90 min</t>
    </r>
    <r>
      <rPr>
        <sz val="11"/>
        <color rgb="FF000000"/>
        <rFont val="Times New Roman"/>
        <family val="1"/>
      </rPr>
      <t> </t>
    </r>
  </si>
  <si>
    <r>
      <t>6.44 ± 0.30</t>
    </r>
    <r>
      <rPr>
        <sz val="11"/>
        <color rgb="FF000000"/>
        <rFont val="Times New Roman"/>
        <family val="1"/>
      </rPr>
      <t> </t>
    </r>
  </si>
  <si>
    <r>
      <t>6.03 ± 0.44</t>
    </r>
    <r>
      <rPr>
        <sz val="11"/>
        <color rgb="FF000000"/>
        <rFont val="Times New Roman"/>
        <family val="1"/>
      </rPr>
      <t> </t>
    </r>
  </si>
  <si>
    <r>
      <t>5.29 ± 1.57</t>
    </r>
    <r>
      <rPr>
        <sz val="11"/>
        <color rgb="FF000000"/>
        <rFont val="Times New Roman"/>
        <family val="1"/>
      </rPr>
      <t> </t>
    </r>
  </si>
  <si>
    <r>
      <t>2.22 ± 1.87</t>
    </r>
    <r>
      <rPr>
        <sz val="11"/>
        <color rgb="FF000000"/>
        <rFont val="Times New Roman"/>
        <family val="1"/>
      </rPr>
      <t> </t>
    </r>
  </si>
  <si>
    <r>
      <t>7.85 ± 0.29</t>
    </r>
    <r>
      <rPr>
        <sz val="11"/>
        <color rgb="FF000000"/>
        <rFont val="Times New Roman"/>
        <family val="1"/>
      </rPr>
      <t> </t>
    </r>
  </si>
  <si>
    <r>
      <t>60% ethanol</t>
    </r>
    <r>
      <rPr>
        <sz val="11"/>
        <color rgb="FF000000"/>
        <rFont val="Times New Roman"/>
        <family val="1"/>
      </rPr>
      <t> </t>
    </r>
  </si>
  <si>
    <r>
      <t>0.38 ± 0.94</t>
    </r>
    <r>
      <rPr>
        <sz val="11"/>
        <color rgb="FF000000"/>
        <rFont val="Times New Roman"/>
        <family val="1"/>
      </rPr>
      <t> </t>
    </r>
  </si>
  <si>
    <r>
      <t>7.48 ± 0.04</t>
    </r>
    <r>
      <rPr>
        <sz val="11"/>
        <color rgb="FF000000"/>
        <rFont val="Times New Roman"/>
        <family val="1"/>
      </rPr>
      <t> </t>
    </r>
  </si>
  <si>
    <r>
      <t>Wood</t>
    </r>
    <r>
      <rPr>
        <b/>
        <sz val="11"/>
        <color rgb="FF000000"/>
        <rFont val="Times New Roman"/>
        <family val="1"/>
      </rPr>
      <t> </t>
    </r>
  </si>
  <si>
    <r>
      <t>6.98 ± 0.31</t>
    </r>
    <r>
      <rPr>
        <sz val="11"/>
        <color rgb="FF000000"/>
        <rFont val="Times New Roman"/>
        <family val="1"/>
      </rPr>
      <t> </t>
    </r>
  </si>
  <si>
    <r>
      <t>3.28 ± 1.87</t>
    </r>
    <r>
      <rPr>
        <sz val="11"/>
        <color rgb="FF000000"/>
        <rFont val="Times New Roman"/>
        <family val="1"/>
      </rPr>
      <t> </t>
    </r>
  </si>
  <si>
    <r>
      <t>7.42 ± 0.24</t>
    </r>
    <r>
      <rPr>
        <sz val="11"/>
        <color rgb="FF000000"/>
        <rFont val="Times New Roman"/>
        <family val="1"/>
      </rPr>
      <t> </t>
    </r>
  </si>
  <si>
    <r>
      <t>3.61 ± 2.09</t>
    </r>
    <r>
      <rPr>
        <sz val="11"/>
        <color rgb="FF000000"/>
        <rFont val="Times New Roman"/>
        <family val="1"/>
      </rPr>
      <t> </t>
    </r>
  </si>
  <si>
    <r>
      <t>6.60 ± 0.54</t>
    </r>
    <r>
      <rPr>
        <sz val="11"/>
        <color rgb="FF000000"/>
        <rFont val="Times New Roman"/>
        <family val="1"/>
      </rPr>
      <t> </t>
    </r>
  </si>
  <si>
    <r>
      <t>3.41 ± 1.77</t>
    </r>
    <r>
      <rPr>
        <sz val="11"/>
        <color rgb="FF000000"/>
        <rFont val="Times New Roman"/>
        <family val="1"/>
      </rPr>
      <t> </t>
    </r>
  </si>
  <si>
    <r>
      <t xml:space="preserve">7.01 </t>
    </r>
    <r>
      <rPr>
        <sz val="11"/>
        <color rgb="FF000000"/>
        <rFont val="Times New Roman"/>
        <family val="1"/>
      </rPr>
      <t>± 0.47</t>
    </r>
    <r>
      <rPr>
        <sz val="11"/>
        <color rgb="FF000000"/>
        <rFont val="Times New Roman"/>
        <family val="1"/>
      </rPr>
      <t> </t>
    </r>
  </si>
  <si>
    <r>
      <t>4.93 ± 0.65</t>
    </r>
    <r>
      <rPr>
        <sz val="11"/>
        <color rgb="FF000000"/>
        <rFont val="Times New Roman"/>
        <family val="1"/>
      </rPr>
      <t> </t>
    </r>
  </si>
  <si>
    <r>
      <t>Positive samples without sanitizing</t>
    </r>
    <r>
      <rPr>
        <b/>
        <sz val="11"/>
        <color rgb="FF000000"/>
        <rFont val="Times New Roman"/>
        <family val="1"/>
      </rPr>
      <t> </t>
    </r>
  </si>
  <si>
    <t>Positive samples after sanitizing </t>
  </si>
  <si>
    <t>p-value </t>
  </si>
  <si>
    <r>
      <t>&lt;0.0001</t>
    </r>
    <r>
      <rPr>
        <sz val="11"/>
        <color rgb="FF000000"/>
        <rFont val="Times New Roman"/>
        <family val="1"/>
      </rPr>
      <t> </t>
    </r>
  </si>
  <si>
    <t>&lt;0.0001 </t>
  </si>
  <si>
    <t>Swabbed after sanitizing and 90 min drying (inoculated)</t>
  </si>
  <si>
    <t>Pin surface area calculation</t>
  </si>
  <si>
    <t>Estimate 1 mm radius</t>
  </si>
  <si>
    <t>mm2</t>
  </si>
  <si>
    <t>cm2</t>
  </si>
  <si>
    <t>cm2 per square inoculated</t>
  </si>
  <si>
    <r>
      <t xml:space="preserve">  3.28 ± 1.87</t>
    </r>
    <r>
      <rPr>
        <vertAlign val="superscript"/>
        <sz val="12"/>
        <color rgb="FF000000"/>
        <rFont val="Times New Roman"/>
        <family val="1"/>
      </rPr>
      <t>B</t>
    </r>
  </si>
  <si>
    <r>
      <t xml:space="preserve">  3.61 ± 2.09</t>
    </r>
    <r>
      <rPr>
        <vertAlign val="superscript"/>
        <sz val="12"/>
        <color rgb="FF000000"/>
        <rFont val="Times New Roman"/>
        <family val="1"/>
      </rPr>
      <t>B</t>
    </r>
  </si>
  <si>
    <t>Plastic bin/DrySanDuo experiment</t>
  </si>
  <si>
    <t>Plastic bin/DrySanDuo experiment (extended drying time)</t>
  </si>
  <si>
    <t>Plastic bin/DrySanDuo experiment (wet and dry)</t>
  </si>
  <si>
    <t>DrySanDuo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</si>
</sst>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Courier New"/>
      <family val="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2" fontId="2" fillId="2" borderId="0" xfId="0" applyNumberFormat="1" applyFont="1" applyFill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0" fontId="2" fillId="3" borderId="0" xfId="0" applyFont="1" applyFill="1"/>
    <xf numFmtId="2" fontId="2" fillId="3" borderId="0" xfId="0" applyNumberFormat="1" applyFont="1" applyFill="1"/>
    <xf numFmtId="0" fontId="3" fillId="3" borderId="0" xfId="0" applyFont="1" applyFill="1"/>
    <xf numFmtId="0" fontId="5" fillId="0" borderId="0" xfId="0" applyFont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2" fontId="2" fillId="4" borderId="0" xfId="0" applyNumberFormat="1" applyFont="1" applyFill="1"/>
    <xf numFmtId="0" fontId="6" fillId="0" borderId="0" xfId="0" applyFont="1"/>
    <xf numFmtId="0" fontId="7" fillId="0" borderId="0" xfId="0" applyFont="1"/>
    <xf numFmtId="2" fontId="7" fillId="0" borderId="0" xfId="0" applyNumberFormat="1" applyFont="1"/>
    <xf numFmtId="0" fontId="6" fillId="4" borderId="0" xfId="0" applyFont="1" applyFill="1"/>
    <xf numFmtId="0" fontId="7" fillId="4" borderId="0" xfId="0" applyFont="1" applyFill="1"/>
    <xf numFmtId="2" fontId="7" fillId="4" borderId="0" xfId="0" applyNumberFormat="1" applyFont="1" applyFill="1"/>
    <xf numFmtId="0" fontId="2" fillId="5" borderId="0" xfId="0" applyFont="1" applyFill="1"/>
    <xf numFmtId="0" fontId="3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3" fillId="6" borderId="0" xfId="0" applyFont="1" applyFill="1"/>
    <xf numFmtId="2" fontId="2" fillId="6" borderId="0" xfId="0" applyNumberFormat="1" applyFont="1" applyFill="1"/>
    <xf numFmtId="0" fontId="0" fillId="6" borderId="0" xfId="0" applyFill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0" fontId="0" fillId="0" borderId="0" xfId="0" applyNumberFormat="1"/>
    <xf numFmtId="0" fontId="4" fillId="0" borderId="0" xfId="0" applyFont="1" applyAlignment="1">
      <alignment horizontal="center" wrapText="1"/>
    </xf>
    <xf numFmtId="0" fontId="9" fillId="0" borderId="4" xfId="0" applyFont="1" applyBorder="1"/>
    <xf numFmtId="0" fontId="9" fillId="0" borderId="0" xfId="0" applyFont="1"/>
    <xf numFmtId="0" fontId="9" fillId="0" borderId="5" xfId="0" applyFont="1" applyBorder="1"/>
    <xf numFmtId="0" fontId="8" fillId="0" borderId="4" xfId="0" applyFont="1" applyBorder="1"/>
    <xf numFmtId="0" fontId="0" fillId="0" borderId="4" xfId="0" applyBorder="1"/>
    <xf numFmtId="0" fontId="8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8" fillId="0" borderId="12" xfId="0" applyFont="1" applyBorder="1"/>
    <xf numFmtId="0" fontId="10" fillId="0" borderId="13" xfId="0" applyFont="1" applyBorder="1"/>
    <xf numFmtId="0" fontId="9" fillId="0" borderId="13" xfId="0" applyFont="1" applyBorder="1"/>
    <xf numFmtId="0" fontId="9" fillId="0" borderId="14" xfId="0" applyFont="1" applyBorder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0" fillId="0" borderId="14" xfId="0" applyFont="1" applyBorder="1"/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10" fontId="9" fillId="0" borderId="0" xfId="0" applyNumberFormat="1" applyFont="1"/>
    <xf numFmtId="10" fontId="9" fillId="0" borderId="7" xfId="0" applyNumberFormat="1" applyFont="1" applyBorder="1"/>
    <xf numFmtId="10" fontId="9" fillId="0" borderId="10" xfId="0" applyNumberFormat="1" applyFont="1" applyBorder="1"/>
    <xf numFmtId="10" fontId="10" fillId="0" borderId="13" xfId="0" applyNumberFormat="1" applyFont="1" applyBorder="1"/>
    <xf numFmtId="10" fontId="9" fillId="0" borderId="13" xfId="0" applyNumberFormat="1" applyFont="1" applyBorder="1"/>
    <xf numFmtId="2" fontId="2" fillId="7" borderId="0" xfId="0" applyNumberFormat="1" applyFont="1" applyFill="1"/>
    <xf numFmtId="0" fontId="13" fillId="0" borderId="15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24-02-15T17:46:02.20" personId="{00000000-0000-0000-0000-000000000000}" id="{0371518D-91A2-4C32-94F2-AB7B18E76A60}">
    <text>Half of plate was too dry, nothing grew</text>
  </threadedComment>
  <threadedComment ref="B33" dT="2024-05-09T20:55:32.80" personId="{00000000-0000-0000-0000-000000000000}" id="{DD670B2F-1D46-4A4D-BC06-F6DC2F1F9178}">
    <text>-2, -3, -4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5" dT="2024-04-04T17:56:09.30" personId="{00000000-0000-0000-0000-000000000000}" id="{681CEE14-6957-40F1-ABFD-D469FD1A9C25}">
    <text xml:space="preserve">Plate blank accidentally??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24-04-04T17:55:10.79" personId="{00000000-0000-0000-0000-000000000000}" id="{54F1C073-430D-4D98-9315-3542C6C77606}">
    <text>Plate kind of dry, not very reliable count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2" dT="2024-04-18T18:38:46.37" personId="{00000000-0000-0000-0000-000000000000}" id="{A5D030F2-B92C-4098-BDC5-F6959E4054AE}">
    <text>Plating mistake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workbookViewId="0">
      <selection activeCell="B65" sqref="B65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 t="s">
        <v>1</v>
      </c>
    </row>
    <row r="4" spans="1:5" x14ac:dyDescent="0.2">
      <c r="A4" t="s">
        <v>2</v>
      </c>
    </row>
    <row r="5" spans="1:5" x14ac:dyDescent="0.2">
      <c r="A5" s="1" t="s">
        <v>3</v>
      </c>
    </row>
    <row r="7" spans="1:5" x14ac:dyDescent="0.2">
      <c r="A7" s="4" t="s">
        <v>4</v>
      </c>
    </row>
    <row r="8" spans="1:5" x14ac:dyDescent="0.2">
      <c r="A8" s="2" t="s">
        <v>5</v>
      </c>
      <c r="B8" s="2" t="s">
        <v>6</v>
      </c>
      <c r="C8" s="3" t="s">
        <v>7</v>
      </c>
      <c r="D8" s="2" t="s">
        <v>8</v>
      </c>
      <c r="E8" s="2" t="s">
        <v>9</v>
      </c>
    </row>
    <row r="9" spans="1:5" x14ac:dyDescent="0.2">
      <c r="A9" s="2" t="s">
        <v>10</v>
      </c>
      <c r="B9" s="2">
        <v>-5</v>
      </c>
      <c r="C9" s="3" t="s">
        <v>11</v>
      </c>
      <c r="D9" s="2"/>
      <c r="E9" s="5"/>
    </row>
    <row r="10" spans="1:5" x14ac:dyDescent="0.2">
      <c r="A10" s="2" t="s">
        <v>10</v>
      </c>
      <c r="B10" s="2">
        <v>-7</v>
      </c>
      <c r="C10" s="3">
        <v>351</v>
      </c>
      <c r="D10" s="2">
        <f>C10/10^B10</f>
        <v>3510000000</v>
      </c>
      <c r="E10" s="5">
        <f>LOG10(D10)</f>
        <v>9.5453071164658247</v>
      </c>
    </row>
    <row r="11" spans="1:5" x14ac:dyDescent="0.2">
      <c r="A11" s="6" t="s">
        <v>10</v>
      </c>
      <c r="B11" s="6">
        <v>-7</v>
      </c>
      <c r="C11" s="7">
        <v>45</v>
      </c>
      <c r="D11" s="6">
        <f t="shared" ref="D11:D12" si="0">C11/10^B11</f>
        <v>450000000</v>
      </c>
      <c r="E11" s="8">
        <f t="shared" ref="E11:E15" si="1">LOG10(D11)</f>
        <v>8.653212513775344</v>
      </c>
    </row>
    <row r="12" spans="1:5" x14ac:dyDescent="0.2">
      <c r="A12" s="2" t="s">
        <v>10</v>
      </c>
      <c r="B12" s="2">
        <v>-8</v>
      </c>
      <c r="C12" s="3">
        <v>6</v>
      </c>
      <c r="D12" s="2">
        <f t="shared" si="0"/>
        <v>600000000</v>
      </c>
      <c r="E12" s="5">
        <f t="shared" si="1"/>
        <v>8.7781512503836439</v>
      </c>
    </row>
    <row r="13" spans="1:5" x14ac:dyDescent="0.2">
      <c r="A13" s="2" t="s">
        <v>12</v>
      </c>
      <c r="B13" s="2">
        <v>-5</v>
      </c>
      <c r="C13" s="3" t="s">
        <v>11</v>
      </c>
      <c r="D13" s="2"/>
      <c r="E13" s="5"/>
    </row>
    <row r="14" spans="1:5" x14ac:dyDescent="0.2">
      <c r="A14" s="2" t="s">
        <v>12</v>
      </c>
      <c r="B14" s="2">
        <v>-7</v>
      </c>
      <c r="C14" s="3"/>
      <c r="D14" s="2"/>
      <c r="E14" s="5"/>
    </row>
    <row r="15" spans="1:5" x14ac:dyDescent="0.2">
      <c r="A15" s="9" t="s">
        <v>12</v>
      </c>
      <c r="B15" s="6">
        <v>-7</v>
      </c>
      <c r="C15" s="9">
        <v>66</v>
      </c>
      <c r="D15" s="6">
        <f t="shared" ref="D15:D16" si="2">C15/10^B15</f>
        <v>660000000</v>
      </c>
      <c r="E15" s="8">
        <f t="shared" si="1"/>
        <v>8.8195439355418692</v>
      </c>
    </row>
    <row r="16" spans="1:5" x14ac:dyDescent="0.2">
      <c r="A16" t="s">
        <v>12</v>
      </c>
      <c r="B16" s="2">
        <v>-8</v>
      </c>
      <c r="C16">
        <v>0</v>
      </c>
      <c r="D16" s="2">
        <f t="shared" si="2"/>
        <v>0</v>
      </c>
    </row>
    <row r="17" spans="1:8" x14ac:dyDescent="0.2">
      <c r="A17" t="s">
        <v>13</v>
      </c>
      <c r="B17" s="2">
        <v>-5</v>
      </c>
      <c r="C17" t="s">
        <v>11</v>
      </c>
    </row>
    <row r="18" spans="1:8" x14ac:dyDescent="0.2">
      <c r="A18" t="s">
        <v>13</v>
      </c>
      <c r="B18" s="2">
        <v>-7</v>
      </c>
      <c r="C18" t="s">
        <v>11</v>
      </c>
    </row>
    <row r="19" spans="1:8" x14ac:dyDescent="0.2">
      <c r="A19" s="9" t="s">
        <v>13</v>
      </c>
      <c r="B19" s="6">
        <v>-7</v>
      </c>
      <c r="C19" s="9">
        <v>71</v>
      </c>
      <c r="D19" s="6">
        <f t="shared" ref="D19:D20" si="3">C19/10^B19</f>
        <v>710000000</v>
      </c>
      <c r="E19" s="8">
        <f t="shared" ref="E19:E20" si="4">LOG10(D19)</f>
        <v>8.8512583487190746</v>
      </c>
    </row>
    <row r="20" spans="1:8" x14ac:dyDescent="0.2">
      <c r="A20" t="s">
        <v>13</v>
      </c>
      <c r="B20" s="2">
        <v>-8</v>
      </c>
      <c r="C20">
        <v>8</v>
      </c>
      <c r="D20" s="2">
        <f t="shared" si="3"/>
        <v>800000000</v>
      </c>
      <c r="E20" s="5">
        <f t="shared" si="4"/>
        <v>8.9030899869919438</v>
      </c>
    </row>
    <row r="22" spans="1:8" x14ac:dyDescent="0.2">
      <c r="A22" s="4" t="s">
        <v>14</v>
      </c>
    </row>
    <row r="23" spans="1:8" x14ac:dyDescent="0.2">
      <c r="A23" s="2" t="s">
        <v>5</v>
      </c>
      <c r="B23" s="2" t="s">
        <v>6</v>
      </c>
      <c r="C23" s="3" t="s">
        <v>7</v>
      </c>
      <c r="D23" s="2" t="s">
        <v>8</v>
      </c>
      <c r="E23" s="2" t="s">
        <v>9</v>
      </c>
    </row>
    <row r="24" spans="1:8" x14ac:dyDescent="0.2">
      <c r="A24" s="9" t="s">
        <v>15</v>
      </c>
      <c r="B24" s="6">
        <v>-6</v>
      </c>
      <c r="C24" s="9">
        <v>164</v>
      </c>
      <c r="D24" s="6">
        <f t="shared" ref="D24:D25" si="5">C24/10^B24</f>
        <v>164000000</v>
      </c>
      <c r="E24" s="8">
        <f t="shared" ref="E24:E29" si="6">LOG10(D24)</f>
        <v>8.214843848047698</v>
      </c>
    </row>
    <row r="25" spans="1:8" x14ac:dyDescent="0.2">
      <c r="A25" t="s">
        <v>15</v>
      </c>
      <c r="B25" s="2">
        <v>-7</v>
      </c>
      <c r="C25">
        <v>15</v>
      </c>
      <c r="D25" s="2">
        <f t="shared" si="5"/>
        <v>150000000</v>
      </c>
      <c r="E25" s="5">
        <f t="shared" si="6"/>
        <v>8.1760912590556813</v>
      </c>
    </row>
    <row r="26" spans="1:8" x14ac:dyDescent="0.2">
      <c r="A26" s="9" t="s">
        <v>16</v>
      </c>
      <c r="B26" s="6">
        <v>-6</v>
      </c>
      <c r="C26" s="9">
        <v>153</v>
      </c>
      <c r="D26" s="6">
        <f t="shared" ref="D26:D27" si="7">C26/10^B26</f>
        <v>153000000</v>
      </c>
      <c r="E26" s="8">
        <f t="shared" si="6"/>
        <v>8.1846914308175993</v>
      </c>
    </row>
    <row r="27" spans="1:8" x14ac:dyDescent="0.2">
      <c r="A27" t="s">
        <v>16</v>
      </c>
      <c r="B27" s="2">
        <v>-7</v>
      </c>
      <c r="C27">
        <v>9</v>
      </c>
      <c r="D27" s="2">
        <f t="shared" si="7"/>
        <v>90000000</v>
      </c>
      <c r="E27" s="5">
        <f t="shared" si="6"/>
        <v>7.9542425094393252</v>
      </c>
    </row>
    <row r="28" spans="1:8" x14ac:dyDescent="0.2">
      <c r="A28" s="9" t="s">
        <v>17</v>
      </c>
      <c r="B28" s="6">
        <v>-6</v>
      </c>
      <c r="C28" s="9">
        <v>147</v>
      </c>
      <c r="D28" s="6">
        <f t="shared" ref="D28:D29" si="8">C28/10^B28</f>
        <v>147000000</v>
      </c>
      <c r="E28" s="8">
        <f t="shared" si="6"/>
        <v>8.1673173347481764</v>
      </c>
    </row>
    <row r="29" spans="1:8" x14ac:dyDescent="0.2">
      <c r="A29" t="s">
        <v>17</v>
      </c>
      <c r="B29" s="2">
        <v>-7</v>
      </c>
      <c r="C29">
        <v>2</v>
      </c>
      <c r="D29" s="2">
        <f t="shared" si="8"/>
        <v>20000000</v>
      </c>
      <c r="E29" s="5">
        <f t="shared" si="6"/>
        <v>7.3010299956639813</v>
      </c>
      <c r="G29" s="10">
        <f>AVERAGE(E24,E26, E28)</f>
        <v>8.1889508712044918</v>
      </c>
      <c r="H29">
        <f>STDEV(E24, E26, E28)</f>
        <v>2.4047858343509788E-2</v>
      </c>
    </row>
    <row r="31" spans="1:8" x14ac:dyDescent="0.2">
      <c r="A31" s="4" t="s">
        <v>18</v>
      </c>
    </row>
    <row r="32" spans="1:8" x14ac:dyDescent="0.2">
      <c r="A32" s="2" t="s">
        <v>5</v>
      </c>
      <c r="B32" s="2" t="s">
        <v>6</v>
      </c>
      <c r="C32" s="3" t="s">
        <v>7</v>
      </c>
      <c r="D32" s="2" t="s">
        <v>8</v>
      </c>
      <c r="E32" s="2" t="s">
        <v>9</v>
      </c>
    </row>
    <row r="33" spans="1:5" x14ac:dyDescent="0.2">
      <c r="A33" s="9" t="s">
        <v>19</v>
      </c>
      <c r="B33" s="6">
        <v>-2</v>
      </c>
      <c r="C33" s="7">
        <v>0</v>
      </c>
      <c r="D33" s="6">
        <v>0</v>
      </c>
      <c r="E33" s="6"/>
    </row>
    <row r="34" spans="1:5" x14ac:dyDescent="0.2">
      <c r="A34" t="s">
        <v>19</v>
      </c>
      <c r="B34" s="3">
        <v>-3</v>
      </c>
      <c r="C34" s="3">
        <v>0</v>
      </c>
      <c r="D34" s="2">
        <v>0</v>
      </c>
    </row>
    <row r="35" spans="1:5" x14ac:dyDescent="0.2">
      <c r="A35" t="s">
        <v>19</v>
      </c>
      <c r="B35" s="3">
        <v>-4</v>
      </c>
      <c r="C35" s="3">
        <v>0</v>
      </c>
      <c r="D35" s="2">
        <v>0</v>
      </c>
    </row>
    <row r="36" spans="1:5" x14ac:dyDescent="0.2">
      <c r="A36" s="9" t="s">
        <v>20</v>
      </c>
      <c r="B36" s="6">
        <v>-2</v>
      </c>
      <c r="C36" s="7">
        <v>0</v>
      </c>
      <c r="D36" s="6">
        <v>0</v>
      </c>
      <c r="E36" s="9"/>
    </row>
    <row r="37" spans="1:5" x14ac:dyDescent="0.2">
      <c r="A37" t="s">
        <v>20</v>
      </c>
      <c r="B37" s="3">
        <v>-3</v>
      </c>
      <c r="C37" s="3">
        <v>0</v>
      </c>
      <c r="D37" s="2">
        <v>0</v>
      </c>
    </row>
    <row r="38" spans="1:5" x14ac:dyDescent="0.2">
      <c r="A38" t="s">
        <v>20</v>
      </c>
      <c r="B38" s="3">
        <v>-4</v>
      </c>
      <c r="C38" s="3">
        <v>0</v>
      </c>
      <c r="D38" s="2">
        <v>0</v>
      </c>
    </row>
    <row r="39" spans="1:5" x14ac:dyDescent="0.2">
      <c r="A39" s="9" t="s">
        <v>21</v>
      </c>
      <c r="B39" s="6">
        <v>-2</v>
      </c>
      <c r="C39" s="7">
        <v>0</v>
      </c>
      <c r="D39" s="6">
        <v>0</v>
      </c>
      <c r="E39" s="9"/>
    </row>
    <row r="40" spans="1:5" x14ac:dyDescent="0.2">
      <c r="A40" t="s">
        <v>21</v>
      </c>
      <c r="B40" s="3">
        <v>-3</v>
      </c>
      <c r="C40" s="3">
        <v>0</v>
      </c>
      <c r="D40" s="2">
        <v>0</v>
      </c>
    </row>
    <row r="41" spans="1:5" x14ac:dyDescent="0.2">
      <c r="A41" t="s">
        <v>21</v>
      </c>
      <c r="B41" s="3">
        <v>-4</v>
      </c>
      <c r="C41" s="3">
        <v>0</v>
      </c>
      <c r="D41" s="2">
        <v>0</v>
      </c>
    </row>
    <row r="42" spans="1:5" x14ac:dyDescent="0.2">
      <c r="A42" s="9" t="s">
        <v>22</v>
      </c>
      <c r="B42" s="6">
        <v>-2</v>
      </c>
      <c r="C42" s="7">
        <v>0</v>
      </c>
      <c r="D42" s="6">
        <v>0</v>
      </c>
      <c r="E42" s="9"/>
    </row>
    <row r="43" spans="1:5" x14ac:dyDescent="0.2">
      <c r="A43" t="s">
        <v>22</v>
      </c>
      <c r="B43" s="3">
        <v>-3</v>
      </c>
      <c r="C43" s="3">
        <v>0</v>
      </c>
      <c r="D43" s="2">
        <v>0</v>
      </c>
    </row>
    <row r="44" spans="1:5" x14ac:dyDescent="0.2">
      <c r="A44" t="s">
        <v>22</v>
      </c>
      <c r="B44" s="3">
        <v>-4</v>
      </c>
      <c r="C44" s="3">
        <v>0</v>
      </c>
      <c r="D44" s="2">
        <v>0</v>
      </c>
    </row>
    <row r="45" spans="1:5" x14ac:dyDescent="0.2">
      <c r="A45" s="9" t="s">
        <v>23</v>
      </c>
      <c r="B45" s="6">
        <v>-2</v>
      </c>
      <c r="C45" s="7">
        <v>0</v>
      </c>
      <c r="D45" s="6">
        <v>0</v>
      </c>
      <c r="E45" s="9"/>
    </row>
    <row r="46" spans="1:5" x14ac:dyDescent="0.2">
      <c r="A46" t="s">
        <v>23</v>
      </c>
      <c r="B46" s="3">
        <v>-3</v>
      </c>
      <c r="C46" s="3">
        <v>0</v>
      </c>
      <c r="D46" s="2">
        <v>0</v>
      </c>
    </row>
    <row r="47" spans="1:5" x14ac:dyDescent="0.2">
      <c r="A47" t="s">
        <v>23</v>
      </c>
      <c r="B47" s="3">
        <v>-4</v>
      </c>
      <c r="C47" s="3">
        <v>0</v>
      </c>
      <c r="D47" s="2">
        <v>0</v>
      </c>
    </row>
    <row r="48" spans="1:5" x14ac:dyDescent="0.2">
      <c r="A48" s="9" t="s">
        <v>24</v>
      </c>
      <c r="B48" s="6">
        <v>-2</v>
      </c>
      <c r="C48" s="7">
        <v>0</v>
      </c>
      <c r="D48" s="6">
        <v>0</v>
      </c>
      <c r="E48" s="9"/>
    </row>
    <row r="49" spans="1:7" x14ac:dyDescent="0.2">
      <c r="A49" t="s">
        <v>24</v>
      </c>
      <c r="B49" s="3">
        <v>-3</v>
      </c>
      <c r="C49" s="3">
        <v>0</v>
      </c>
      <c r="D49" s="2">
        <v>0</v>
      </c>
    </row>
    <row r="50" spans="1:7" x14ac:dyDescent="0.2">
      <c r="A50" t="s">
        <v>24</v>
      </c>
      <c r="B50" s="3">
        <v>-4</v>
      </c>
      <c r="C50" s="3">
        <v>0</v>
      </c>
      <c r="D50" s="2">
        <v>0</v>
      </c>
    </row>
    <row r="52" spans="1:7" x14ac:dyDescent="0.2">
      <c r="A52" s="4" t="s">
        <v>25</v>
      </c>
      <c r="F52" s="4" t="s">
        <v>26</v>
      </c>
    </row>
    <row r="53" spans="1:7" x14ac:dyDescent="0.2">
      <c r="A53" t="s">
        <v>5</v>
      </c>
      <c r="B53" t="s">
        <v>27</v>
      </c>
      <c r="C53" t="s">
        <v>28</v>
      </c>
      <c r="D53" t="s">
        <v>29</v>
      </c>
      <c r="F53" t="s">
        <v>5</v>
      </c>
      <c r="G53" t="s">
        <v>27</v>
      </c>
    </row>
    <row r="54" spans="1:7" x14ac:dyDescent="0.2">
      <c r="A54">
        <v>1</v>
      </c>
      <c r="B54" t="s">
        <v>30</v>
      </c>
      <c r="C54" s="11">
        <v>281.3</v>
      </c>
      <c r="D54" s="10">
        <v>80.599999999999994</v>
      </c>
      <c r="F54">
        <v>73</v>
      </c>
    </row>
    <row r="55" spans="1:7" x14ac:dyDescent="0.2">
      <c r="A55">
        <v>2</v>
      </c>
      <c r="B55" t="s">
        <v>30</v>
      </c>
      <c r="C55" s="11">
        <v>453.4</v>
      </c>
      <c r="D55" s="10">
        <v>100.1</v>
      </c>
      <c r="F55">
        <v>74</v>
      </c>
    </row>
    <row r="56" spans="1:7" x14ac:dyDescent="0.2">
      <c r="A56">
        <v>3</v>
      </c>
      <c r="B56" t="s">
        <v>30</v>
      </c>
      <c r="C56" s="11">
        <v>243.3</v>
      </c>
      <c r="D56">
        <v>77.650000000000006</v>
      </c>
      <c r="F56">
        <v>75</v>
      </c>
    </row>
    <row r="57" spans="1:7" x14ac:dyDescent="0.2">
      <c r="A57">
        <v>4</v>
      </c>
      <c r="C57" s="11">
        <v>263</v>
      </c>
      <c r="D57">
        <v>80.430000000000007</v>
      </c>
      <c r="F57">
        <v>76</v>
      </c>
    </row>
    <row r="58" spans="1:7" x14ac:dyDescent="0.2">
      <c r="A58">
        <v>5</v>
      </c>
      <c r="B58" t="s">
        <v>30</v>
      </c>
      <c r="C58" s="11">
        <v>352</v>
      </c>
      <c r="D58">
        <v>89.67</v>
      </c>
      <c r="F58">
        <v>77</v>
      </c>
    </row>
    <row r="59" spans="1:7" x14ac:dyDescent="0.2">
      <c r="A59">
        <v>6</v>
      </c>
      <c r="C59" s="11">
        <v>239.5</v>
      </c>
      <c r="D59">
        <v>80.959999999999994</v>
      </c>
      <c r="F59">
        <v>78</v>
      </c>
    </row>
    <row r="60" spans="1:7" x14ac:dyDescent="0.2">
      <c r="A60">
        <v>7</v>
      </c>
      <c r="C60" s="11">
        <v>252.1</v>
      </c>
      <c r="D60">
        <v>83.01</v>
      </c>
      <c r="F60">
        <v>79</v>
      </c>
    </row>
    <row r="61" spans="1:7" x14ac:dyDescent="0.2">
      <c r="A61">
        <v>8</v>
      </c>
      <c r="C61" s="11">
        <v>257</v>
      </c>
      <c r="D61">
        <v>84.25</v>
      </c>
      <c r="F61">
        <v>80</v>
      </c>
    </row>
    <row r="62" spans="1:7" x14ac:dyDescent="0.2">
      <c r="A62">
        <v>9</v>
      </c>
      <c r="C62" s="11">
        <v>281.60000000000002</v>
      </c>
      <c r="D62">
        <v>83.33</v>
      </c>
      <c r="F62">
        <v>81</v>
      </c>
    </row>
    <row r="63" spans="1:7" x14ac:dyDescent="0.2">
      <c r="A63">
        <v>10</v>
      </c>
      <c r="C63" s="11">
        <v>245</v>
      </c>
      <c r="D63">
        <v>77.47</v>
      </c>
      <c r="F63">
        <v>82</v>
      </c>
    </row>
    <row r="64" spans="1:7" x14ac:dyDescent="0.2">
      <c r="A64">
        <v>11</v>
      </c>
      <c r="F64">
        <v>83</v>
      </c>
    </row>
    <row r="65" spans="1:6" x14ac:dyDescent="0.2">
      <c r="A65">
        <v>12</v>
      </c>
      <c r="B65" t="s">
        <v>30</v>
      </c>
      <c r="F65">
        <v>84</v>
      </c>
    </row>
    <row r="66" spans="1:6" x14ac:dyDescent="0.2">
      <c r="A66">
        <v>13</v>
      </c>
      <c r="B66" t="s">
        <v>30</v>
      </c>
      <c r="F66">
        <v>85</v>
      </c>
    </row>
    <row r="67" spans="1:6" x14ac:dyDescent="0.2">
      <c r="A67">
        <v>14</v>
      </c>
      <c r="B67" t="s">
        <v>30</v>
      </c>
      <c r="F67">
        <v>86</v>
      </c>
    </row>
    <row r="68" spans="1:6" x14ac:dyDescent="0.2">
      <c r="A68">
        <v>15</v>
      </c>
      <c r="B68" t="s">
        <v>30</v>
      </c>
      <c r="F68">
        <v>87</v>
      </c>
    </row>
    <row r="69" spans="1:6" x14ac:dyDescent="0.2">
      <c r="A69">
        <v>16</v>
      </c>
      <c r="F69">
        <v>88</v>
      </c>
    </row>
    <row r="70" spans="1:6" x14ac:dyDescent="0.2">
      <c r="A70">
        <v>17</v>
      </c>
      <c r="B70" t="s">
        <v>30</v>
      </c>
      <c r="F70">
        <v>89</v>
      </c>
    </row>
    <row r="71" spans="1:6" x14ac:dyDescent="0.2">
      <c r="A71">
        <v>18</v>
      </c>
      <c r="F71">
        <v>90</v>
      </c>
    </row>
    <row r="72" spans="1:6" x14ac:dyDescent="0.2">
      <c r="A72">
        <v>19</v>
      </c>
      <c r="F72">
        <v>91</v>
      </c>
    </row>
    <row r="73" spans="1:6" x14ac:dyDescent="0.2">
      <c r="A73">
        <v>20</v>
      </c>
      <c r="B73" t="s">
        <v>30</v>
      </c>
      <c r="F73">
        <v>92</v>
      </c>
    </row>
    <row r="74" spans="1:6" x14ac:dyDescent="0.2">
      <c r="A74">
        <v>21</v>
      </c>
      <c r="F74">
        <v>93</v>
      </c>
    </row>
    <row r="75" spans="1:6" x14ac:dyDescent="0.2">
      <c r="A75">
        <v>22</v>
      </c>
      <c r="B75" t="s">
        <v>30</v>
      </c>
      <c r="F75">
        <v>94</v>
      </c>
    </row>
    <row r="76" spans="1:6" x14ac:dyDescent="0.2">
      <c r="A76">
        <v>23</v>
      </c>
      <c r="B76" t="s">
        <v>30</v>
      </c>
      <c r="F76">
        <v>95</v>
      </c>
    </row>
    <row r="77" spans="1:6" x14ac:dyDescent="0.2">
      <c r="A77">
        <v>24</v>
      </c>
      <c r="B77" t="s">
        <v>30</v>
      </c>
      <c r="F77">
        <v>96</v>
      </c>
    </row>
    <row r="78" spans="1:6" x14ac:dyDescent="0.2">
      <c r="A78">
        <v>25</v>
      </c>
      <c r="F78">
        <v>97</v>
      </c>
    </row>
    <row r="79" spans="1:6" x14ac:dyDescent="0.2">
      <c r="A79">
        <v>26</v>
      </c>
      <c r="B79" t="s">
        <v>30</v>
      </c>
      <c r="F79">
        <v>98</v>
      </c>
    </row>
    <row r="80" spans="1:6" x14ac:dyDescent="0.2">
      <c r="A80">
        <v>27</v>
      </c>
      <c r="B80" t="s">
        <v>30</v>
      </c>
      <c r="F80">
        <v>99</v>
      </c>
    </row>
    <row r="81" spans="1:6" x14ac:dyDescent="0.2">
      <c r="A81">
        <v>28</v>
      </c>
      <c r="B81" t="s">
        <v>30</v>
      </c>
      <c r="F81">
        <v>100</v>
      </c>
    </row>
    <row r="82" spans="1:6" x14ac:dyDescent="0.2">
      <c r="A82">
        <v>29</v>
      </c>
      <c r="F82">
        <v>101</v>
      </c>
    </row>
    <row r="83" spans="1:6" x14ac:dyDescent="0.2">
      <c r="A83">
        <v>30</v>
      </c>
      <c r="F83">
        <v>102</v>
      </c>
    </row>
    <row r="84" spans="1:6" x14ac:dyDescent="0.2">
      <c r="A84">
        <v>31</v>
      </c>
      <c r="B84" t="s">
        <v>30</v>
      </c>
      <c r="F84">
        <v>103</v>
      </c>
    </row>
    <row r="85" spans="1:6" x14ac:dyDescent="0.2">
      <c r="A85">
        <v>32</v>
      </c>
      <c r="B85" t="s">
        <v>30</v>
      </c>
      <c r="F85">
        <v>104</v>
      </c>
    </row>
    <row r="86" spans="1:6" x14ac:dyDescent="0.2">
      <c r="A86">
        <v>33</v>
      </c>
      <c r="B86" t="s">
        <v>30</v>
      </c>
      <c r="F86">
        <v>105</v>
      </c>
    </row>
    <row r="87" spans="1:6" x14ac:dyDescent="0.2">
      <c r="A87">
        <v>34</v>
      </c>
      <c r="F87">
        <v>106</v>
      </c>
    </row>
    <row r="88" spans="1:6" x14ac:dyDescent="0.2">
      <c r="A88">
        <v>35</v>
      </c>
      <c r="B88" t="s">
        <v>30</v>
      </c>
      <c r="F88">
        <v>107</v>
      </c>
    </row>
    <row r="89" spans="1:6" x14ac:dyDescent="0.2">
      <c r="A89">
        <v>36</v>
      </c>
      <c r="B89" t="s">
        <v>30</v>
      </c>
      <c r="F89">
        <v>108</v>
      </c>
    </row>
    <row r="90" spans="1:6" x14ac:dyDescent="0.2">
      <c r="A90">
        <v>37</v>
      </c>
      <c r="F90">
        <v>109</v>
      </c>
    </row>
    <row r="91" spans="1:6" x14ac:dyDescent="0.2">
      <c r="A91">
        <v>38</v>
      </c>
      <c r="B91" t="s">
        <v>30</v>
      </c>
      <c r="F91">
        <v>110</v>
      </c>
    </row>
    <row r="92" spans="1:6" x14ac:dyDescent="0.2">
      <c r="A92">
        <v>39</v>
      </c>
      <c r="B92" t="s">
        <v>30</v>
      </c>
      <c r="F92">
        <v>111</v>
      </c>
    </row>
    <row r="93" spans="1:6" x14ac:dyDescent="0.2">
      <c r="A93">
        <v>40</v>
      </c>
      <c r="F93">
        <v>112</v>
      </c>
    </row>
    <row r="94" spans="1:6" x14ac:dyDescent="0.2">
      <c r="A94">
        <v>41</v>
      </c>
      <c r="F94">
        <v>113</v>
      </c>
    </row>
    <row r="95" spans="1:6" x14ac:dyDescent="0.2">
      <c r="A95">
        <v>42</v>
      </c>
      <c r="F95">
        <v>114</v>
      </c>
    </row>
    <row r="96" spans="1:6" x14ac:dyDescent="0.2">
      <c r="A96">
        <v>43</v>
      </c>
      <c r="B96" t="s">
        <v>30</v>
      </c>
      <c r="F96">
        <v>115</v>
      </c>
    </row>
    <row r="97" spans="1:6" x14ac:dyDescent="0.2">
      <c r="A97">
        <v>44</v>
      </c>
      <c r="B97" t="s">
        <v>30</v>
      </c>
      <c r="F97">
        <v>116</v>
      </c>
    </row>
    <row r="98" spans="1:6" x14ac:dyDescent="0.2">
      <c r="A98">
        <v>45</v>
      </c>
      <c r="F98">
        <v>117</v>
      </c>
    </row>
    <row r="99" spans="1:6" x14ac:dyDescent="0.2">
      <c r="A99">
        <v>46</v>
      </c>
      <c r="B99" t="s">
        <v>30</v>
      </c>
      <c r="F99">
        <v>118</v>
      </c>
    </row>
    <row r="100" spans="1:6" x14ac:dyDescent="0.2">
      <c r="A100">
        <v>47</v>
      </c>
      <c r="B100" t="s">
        <v>30</v>
      </c>
      <c r="F100">
        <v>119</v>
      </c>
    </row>
    <row r="101" spans="1:6" x14ac:dyDescent="0.2">
      <c r="A101">
        <v>48</v>
      </c>
      <c r="B101" t="s">
        <v>30</v>
      </c>
      <c r="F101">
        <v>120</v>
      </c>
    </row>
    <row r="102" spans="1:6" x14ac:dyDescent="0.2">
      <c r="A102">
        <v>49</v>
      </c>
      <c r="F102">
        <v>121</v>
      </c>
    </row>
    <row r="103" spans="1:6" x14ac:dyDescent="0.2">
      <c r="A103">
        <v>50</v>
      </c>
      <c r="B103" t="s">
        <v>30</v>
      </c>
      <c r="F103">
        <v>122</v>
      </c>
    </row>
    <row r="104" spans="1:6" x14ac:dyDescent="0.2">
      <c r="A104">
        <v>51</v>
      </c>
      <c r="F104">
        <v>123</v>
      </c>
    </row>
    <row r="105" spans="1:6" x14ac:dyDescent="0.2">
      <c r="A105">
        <v>52</v>
      </c>
      <c r="B105" t="s">
        <v>30</v>
      </c>
      <c r="F105">
        <v>124</v>
      </c>
    </row>
    <row r="106" spans="1:6" x14ac:dyDescent="0.2">
      <c r="A106">
        <v>53</v>
      </c>
      <c r="F106">
        <v>125</v>
      </c>
    </row>
    <row r="107" spans="1:6" x14ac:dyDescent="0.2">
      <c r="A107">
        <v>54</v>
      </c>
      <c r="F107">
        <v>126</v>
      </c>
    </row>
    <row r="108" spans="1:6" x14ac:dyDescent="0.2">
      <c r="A108">
        <v>55</v>
      </c>
      <c r="F108">
        <v>127</v>
      </c>
    </row>
    <row r="109" spans="1:6" x14ac:dyDescent="0.2">
      <c r="A109">
        <v>56</v>
      </c>
      <c r="F109">
        <v>128</v>
      </c>
    </row>
    <row r="110" spans="1:6" x14ac:dyDescent="0.2">
      <c r="A110">
        <v>57</v>
      </c>
      <c r="B110" t="s">
        <v>30</v>
      </c>
      <c r="F110">
        <v>129</v>
      </c>
    </row>
    <row r="111" spans="1:6" x14ac:dyDescent="0.2">
      <c r="A111">
        <v>58</v>
      </c>
      <c r="F111">
        <v>130</v>
      </c>
    </row>
    <row r="112" spans="1:6" x14ac:dyDescent="0.2">
      <c r="A112">
        <v>59</v>
      </c>
      <c r="B112" t="s">
        <v>30</v>
      </c>
      <c r="F112">
        <v>131</v>
      </c>
    </row>
    <row r="113" spans="1:9" x14ac:dyDescent="0.2">
      <c r="A113">
        <v>60</v>
      </c>
      <c r="B113" t="s">
        <v>30</v>
      </c>
      <c r="F113">
        <v>132</v>
      </c>
    </row>
    <row r="114" spans="1:9" x14ac:dyDescent="0.2">
      <c r="A114">
        <v>61</v>
      </c>
      <c r="B114" t="s">
        <v>30</v>
      </c>
      <c r="F114">
        <v>133</v>
      </c>
    </row>
    <row r="115" spans="1:9" x14ac:dyDescent="0.2">
      <c r="A115">
        <v>62</v>
      </c>
      <c r="B115" t="s">
        <v>30</v>
      </c>
      <c r="F115">
        <v>134</v>
      </c>
    </row>
    <row r="116" spans="1:9" x14ac:dyDescent="0.2">
      <c r="A116">
        <v>63</v>
      </c>
      <c r="B116" t="s">
        <v>30</v>
      </c>
      <c r="F116">
        <v>135</v>
      </c>
    </row>
    <row r="117" spans="1:9" x14ac:dyDescent="0.2">
      <c r="A117">
        <v>64</v>
      </c>
      <c r="B117" t="s">
        <v>30</v>
      </c>
      <c r="F117">
        <v>136</v>
      </c>
    </row>
    <row r="118" spans="1:9" x14ac:dyDescent="0.2">
      <c r="A118">
        <v>65</v>
      </c>
      <c r="F118">
        <v>137</v>
      </c>
    </row>
    <row r="119" spans="1:9" x14ac:dyDescent="0.2">
      <c r="A119">
        <v>66</v>
      </c>
      <c r="F119">
        <v>138</v>
      </c>
    </row>
    <row r="120" spans="1:9" x14ac:dyDescent="0.2">
      <c r="A120">
        <v>67</v>
      </c>
      <c r="B120" t="s">
        <v>30</v>
      </c>
      <c r="F120">
        <v>139</v>
      </c>
    </row>
    <row r="121" spans="1:9" x14ac:dyDescent="0.2">
      <c r="A121">
        <v>68</v>
      </c>
      <c r="B121" t="s">
        <v>30</v>
      </c>
      <c r="F121">
        <v>140</v>
      </c>
    </row>
    <row r="122" spans="1:9" x14ac:dyDescent="0.2">
      <c r="A122">
        <v>69</v>
      </c>
      <c r="B122" t="s">
        <v>30</v>
      </c>
      <c r="F122">
        <v>141</v>
      </c>
    </row>
    <row r="123" spans="1:9" x14ac:dyDescent="0.2">
      <c r="A123">
        <v>70</v>
      </c>
      <c r="F123">
        <v>142</v>
      </c>
    </row>
    <row r="124" spans="1:9" x14ac:dyDescent="0.2">
      <c r="A124">
        <v>71</v>
      </c>
      <c r="F124">
        <v>143</v>
      </c>
    </row>
    <row r="125" spans="1:9" x14ac:dyDescent="0.2">
      <c r="A125">
        <v>72</v>
      </c>
      <c r="D125" t="s">
        <v>31</v>
      </c>
      <c r="F125">
        <v>144</v>
      </c>
      <c r="I125" t="s">
        <v>32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CA8C-04CF-47CB-8449-F85088F2FDFB}">
  <dimension ref="A1:I108"/>
  <sheetViews>
    <sheetView workbookViewId="0">
      <selection activeCell="G33" sqref="G33"/>
    </sheetView>
  </sheetViews>
  <sheetFormatPr baseColWidth="10" defaultColWidth="8.83203125" defaultRowHeight="15" x14ac:dyDescent="0.2"/>
  <sheetData>
    <row r="1" spans="1:5" x14ac:dyDescent="0.2">
      <c r="A1" t="s">
        <v>74</v>
      </c>
    </row>
    <row r="2" spans="1:5" x14ac:dyDescent="0.2">
      <c r="A2" t="s">
        <v>93</v>
      </c>
    </row>
    <row r="4" spans="1:5" x14ac:dyDescent="0.2">
      <c r="A4" t="s">
        <v>94</v>
      </c>
    </row>
    <row r="5" spans="1:5" x14ac:dyDescent="0.2">
      <c r="A5" s="1" t="s">
        <v>95</v>
      </c>
    </row>
    <row r="6" spans="1:5" x14ac:dyDescent="0.2">
      <c r="A6" s="1" t="s">
        <v>78</v>
      </c>
    </row>
    <row r="8" spans="1:5" x14ac:dyDescent="0.2">
      <c r="A8" s="4" t="s">
        <v>4</v>
      </c>
    </row>
    <row r="9" spans="1:5" x14ac:dyDescent="0.2">
      <c r="A9" s="2" t="s">
        <v>5</v>
      </c>
      <c r="B9" s="2" t="s">
        <v>6</v>
      </c>
      <c r="C9" s="3" t="s">
        <v>7</v>
      </c>
      <c r="D9" s="2" t="s">
        <v>8</v>
      </c>
      <c r="E9" s="2" t="s">
        <v>9</v>
      </c>
    </row>
    <row r="10" spans="1:5" x14ac:dyDescent="0.2">
      <c r="A10" s="18" t="s">
        <v>10</v>
      </c>
      <c r="B10" s="18">
        <v>-6</v>
      </c>
      <c r="C10" s="19">
        <v>60</v>
      </c>
      <c r="D10" s="18">
        <f>C10/10^B10</f>
        <v>60000000</v>
      </c>
      <c r="E10" s="20">
        <f>LOG10(D10)</f>
        <v>7.7781512503836439</v>
      </c>
    </row>
    <row r="11" spans="1:5" x14ac:dyDescent="0.2">
      <c r="A11" s="2" t="s">
        <v>10</v>
      </c>
      <c r="B11" s="2">
        <v>-7</v>
      </c>
      <c r="C11" s="3">
        <v>3</v>
      </c>
      <c r="D11" s="2">
        <f t="shared" ref="D11" si="0">C11/10^B11</f>
        <v>30000000</v>
      </c>
      <c r="E11" s="5">
        <f t="shared" ref="E11:E15" si="1">LOG10(D11)</f>
        <v>7.4771212547196626</v>
      </c>
    </row>
    <row r="12" spans="1:5" x14ac:dyDescent="0.2">
      <c r="A12" s="2" t="s">
        <v>12</v>
      </c>
      <c r="B12" s="2">
        <v>-6</v>
      </c>
      <c r="C12" s="21">
        <v>0</v>
      </c>
      <c r="D12" s="2">
        <f>C12/10^B12</f>
        <v>0</v>
      </c>
      <c r="E12" s="5"/>
    </row>
    <row r="13" spans="1:5" x14ac:dyDescent="0.2">
      <c r="A13" s="17" t="s">
        <v>12</v>
      </c>
      <c r="B13" s="18">
        <v>-7</v>
      </c>
      <c r="C13" s="17">
        <v>14</v>
      </c>
      <c r="D13" s="18">
        <f t="shared" ref="D13:D15" si="2">C13/10^B13</f>
        <v>140000000</v>
      </c>
      <c r="E13" s="20">
        <f t="shared" si="1"/>
        <v>8.1461280356782382</v>
      </c>
    </row>
    <row r="14" spans="1:5" x14ac:dyDescent="0.2">
      <c r="A14" s="17" t="s">
        <v>13</v>
      </c>
      <c r="B14" s="18">
        <v>-6</v>
      </c>
      <c r="C14" s="17">
        <v>187</v>
      </c>
      <c r="D14" s="18">
        <f t="shared" si="2"/>
        <v>187000000</v>
      </c>
      <c r="E14" s="20">
        <f t="shared" si="1"/>
        <v>8.2718416065364995</v>
      </c>
    </row>
    <row r="15" spans="1:5" x14ac:dyDescent="0.2">
      <c r="A15" t="s">
        <v>13</v>
      </c>
      <c r="B15" s="2">
        <v>-7</v>
      </c>
      <c r="C15">
        <v>11</v>
      </c>
      <c r="D15" s="2">
        <f t="shared" si="2"/>
        <v>110000000</v>
      </c>
      <c r="E15" s="5">
        <f t="shared" si="1"/>
        <v>8.0413926851582254</v>
      </c>
    </row>
    <row r="17" spans="1:8" x14ac:dyDescent="0.2">
      <c r="A17" s="4" t="s">
        <v>14</v>
      </c>
    </row>
    <row r="18" spans="1:8" x14ac:dyDescent="0.2">
      <c r="A18" s="2" t="s">
        <v>5</v>
      </c>
      <c r="B18" s="2" t="s">
        <v>6</v>
      </c>
      <c r="C18" s="3" t="s">
        <v>7</v>
      </c>
      <c r="D18" s="2" t="s">
        <v>8</v>
      </c>
      <c r="E18" s="2" t="s">
        <v>9</v>
      </c>
    </row>
    <row r="19" spans="1:8" x14ac:dyDescent="0.2">
      <c r="A19" s="17" t="s">
        <v>36</v>
      </c>
      <c r="B19" s="18">
        <v>-6</v>
      </c>
      <c r="C19" s="17">
        <v>31</v>
      </c>
      <c r="D19" s="18">
        <f t="shared" ref="D19:D24" si="3">C19/10^B19</f>
        <v>31000000</v>
      </c>
      <c r="E19" s="20">
        <f t="shared" ref="E19:E24" si="4">LOG10(D19)</f>
        <v>7.4913616938342731</v>
      </c>
    </row>
    <row r="20" spans="1:8" x14ac:dyDescent="0.2">
      <c r="A20" t="s">
        <v>36</v>
      </c>
      <c r="B20" s="2">
        <v>-7</v>
      </c>
      <c r="C20">
        <v>5</v>
      </c>
      <c r="D20" s="2">
        <f t="shared" si="3"/>
        <v>50000000</v>
      </c>
      <c r="E20" s="5">
        <f t="shared" si="4"/>
        <v>7.6989700043360187</v>
      </c>
    </row>
    <row r="21" spans="1:8" x14ac:dyDescent="0.2">
      <c r="A21" s="17" t="s">
        <v>37</v>
      </c>
      <c r="B21" s="18">
        <v>-6</v>
      </c>
      <c r="C21" s="17">
        <v>27</v>
      </c>
      <c r="D21" s="18">
        <f t="shared" si="3"/>
        <v>27000000</v>
      </c>
      <c r="E21" s="20">
        <f t="shared" si="4"/>
        <v>7.4313637641589869</v>
      </c>
    </row>
    <row r="22" spans="1:8" x14ac:dyDescent="0.2">
      <c r="A22" t="s">
        <v>37</v>
      </c>
      <c r="B22" s="2">
        <v>-7</v>
      </c>
      <c r="C22">
        <v>3</v>
      </c>
      <c r="D22" s="2">
        <f t="shared" si="3"/>
        <v>30000000</v>
      </c>
      <c r="E22" s="5">
        <f t="shared" si="4"/>
        <v>7.4771212547196626</v>
      </c>
    </row>
    <row r="23" spans="1:8" x14ac:dyDescent="0.2">
      <c r="A23" s="17" t="s">
        <v>38</v>
      </c>
      <c r="B23" s="18">
        <v>-6</v>
      </c>
      <c r="C23" s="17">
        <v>32</v>
      </c>
      <c r="D23" s="18">
        <f t="shared" si="3"/>
        <v>32000000</v>
      </c>
      <c r="E23" s="20">
        <f t="shared" si="4"/>
        <v>7.5051499783199063</v>
      </c>
    </row>
    <row r="24" spans="1:8" x14ac:dyDescent="0.2">
      <c r="A24" t="s">
        <v>38</v>
      </c>
      <c r="B24" s="2">
        <v>-7</v>
      </c>
      <c r="C24">
        <v>6</v>
      </c>
      <c r="D24" s="2">
        <f t="shared" si="3"/>
        <v>60000000</v>
      </c>
      <c r="E24" s="5">
        <f t="shared" si="4"/>
        <v>7.7781512503836439</v>
      </c>
      <c r="G24" s="10">
        <f>AVERAGE(E19,E21,E23)</f>
        <v>7.4759584787710551</v>
      </c>
      <c r="H24">
        <f>STDEV(E19,E21,E23)</f>
        <v>3.9230672002440452E-2</v>
      </c>
    </row>
    <row r="26" spans="1:8" x14ac:dyDescent="0.2">
      <c r="A26" s="4" t="s">
        <v>18</v>
      </c>
    </row>
    <row r="27" spans="1:8" x14ac:dyDescent="0.2">
      <c r="A27" s="2" t="s">
        <v>5</v>
      </c>
      <c r="B27" s="2" t="s">
        <v>6</v>
      </c>
      <c r="C27" s="3" t="s">
        <v>7</v>
      </c>
      <c r="D27" s="2" t="s">
        <v>8</v>
      </c>
      <c r="E27" s="2" t="s">
        <v>9</v>
      </c>
    </row>
    <row r="28" spans="1:8" x14ac:dyDescent="0.2">
      <c r="A28" s="17" t="s">
        <v>19</v>
      </c>
      <c r="B28" s="18">
        <v>-2</v>
      </c>
      <c r="C28" s="19">
        <v>0</v>
      </c>
      <c r="D28" s="18">
        <f t="shared" ref="D28:D33" si="5">C28/10^B28</f>
        <v>0</v>
      </c>
      <c r="E28" s="18"/>
    </row>
    <row r="29" spans="1:8" x14ac:dyDescent="0.2">
      <c r="A29" s="17" t="s">
        <v>39</v>
      </c>
      <c r="B29" s="18">
        <v>-2</v>
      </c>
      <c r="C29" s="19">
        <v>0</v>
      </c>
      <c r="D29" s="18">
        <f t="shared" si="5"/>
        <v>0</v>
      </c>
      <c r="E29" s="20"/>
    </row>
    <row r="30" spans="1:8" x14ac:dyDescent="0.2">
      <c r="A30" s="17" t="s">
        <v>40</v>
      </c>
      <c r="B30" s="18">
        <v>-2</v>
      </c>
      <c r="C30" s="19">
        <v>0</v>
      </c>
      <c r="D30" s="18">
        <f t="shared" si="5"/>
        <v>0</v>
      </c>
      <c r="E30" s="17"/>
    </row>
    <row r="31" spans="1:8" x14ac:dyDescent="0.2">
      <c r="A31" s="17" t="s">
        <v>20</v>
      </c>
      <c r="B31" s="18">
        <v>-2</v>
      </c>
      <c r="C31" s="19">
        <v>0</v>
      </c>
      <c r="D31" s="18">
        <f t="shared" si="5"/>
        <v>0</v>
      </c>
      <c r="E31" s="17"/>
    </row>
    <row r="32" spans="1:8" x14ac:dyDescent="0.2">
      <c r="A32" s="17" t="s">
        <v>41</v>
      </c>
      <c r="B32" s="18">
        <v>-2</v>
      </c>
      <c r="C32" s="19">
        <v>0</v>
      </c>
      <c r="D32" s="18">
        <f t="shared" si="5"/>
        <v>0</v>
      </c>
      <c r="E32" s="17"/>
    </row>
    <row r="33" spans="1:7" x14ac:dyDescent="0.2">
      <c r="A33" s="17" t="s">
        <v>42</v>
      </c>
      <c r="B33" s="18">
        <v>-2</v>
      </c>
      <c r="C33" s="19">
        <v>0</v>
      </c>
      <c r="D33" s="18">
        <f t="shared" si="5"/>
        <v>0</v>
      </c>
      <c r="E33" s="17"/>
    </row>
    <row r="35" spans="1:7" x14ac:dyDescent="0.2">
      <c r="A35" s="4" t="s">
        <v>25</v>
      </c>
      <c r="F35" s="4" t="s">
        <v>26</v>
      </c>
    </row>
    <row r="36" spans="1:7" x14ac:dyDescent="0.2">
      <c r="A36" t="s">
        <v>5</v>
      </c>
      <c r="B36" t="s">
        <v>27</v>
      </c>
      <c r="C36" t="s">
        <v>28</v>
      </c>
      <c r="D36" t="s">
        <v>29</v>
      </c>
      <c r="F36" t="s">
        <v>5</v>
      </c>
      <c r="G36" t="s">
        <v>27</v>
      </c>
    </row>
    <row r="37" spans="1:7" x14ac:dyDescent="0.2">
      <c r="A37">
        <v>1</v>
      </c>
      <c r="B37" t="s">
        <v>48</v>
      </c>
      <c r="C37" s="11"/>
      <c r="D37" s="10"/>
      <c r="F37">
        <v>73</v>
      </c>
    </row>
    <row r="38" spans="1:7" x14ac:dyDescent="0.2">
      <c r="A38">
        <v>2</v>
      </c>
      <c r="C38" s="11"/>
      <c r="D38" s="10"/>
      <c r="F38">
        <v>74</v>
      </c>
    </row>
    <row r="39" spans="1:7" x14ac:dyDescent="0.2">
      <c r="A39">
        <v>3</v>
      </c>
      <c r="B39" t="s">
        <v>48</v>
      </c>
      <c r="C39" s="11"/>
      <c r="F39">
        <v>75</v>
      </c>
    </row>
    <row r="40" spans="1:7" x14ac:dyDescent="0.2">
      <c r="A40">
        <v>4</v>
      </c>
      <c r="C40" s="11"/>
      <c r="F40">
        <v>76</v>
      </c>
    </row>
    <row r="41" spans="1:7" x14ac:dyDescent="0.2">
      <c r="A41">
        <v>5</v>
      </c>
      <c r="B41" t="s">
        <v>48</v>
      </c>
      <c r="C41" s="11"/>
      <c r="F41">
        <v>77</v>
      </c>
    </row>
    <row r="42" spans="1:7" x14ac:dyDescent="0.2">
      <c r="A42">
        <v>6</v>
      </c>
      <c r="B42" t="s">
        <v>48</v>
      </c>
      <c r="C42" s="11"/>
      <c r="F42">
        <v>78</v>
      </c>
    </row>
    <row r="43" spans="1:7" x14ac:dyDescent="0.2">
      <c r="A43">
        <v>7</v>
      </c>
      <c r="B43" t="s">
        <v>48</v>
      </c>
      <c r="C43" s="11"/>
      <c r="F43">
        <v>79</v>
      </c>
    </row>
    <row r="44" spans="1:7" x14ac:dyDescent="0.2">
      <c r="A44">
        <v>8</v>
      </c>
      <c r="B44" t="s">
        <v>48</v>
      </c>
      <c r="C44" s="11"/>
      <c r="F44">
        <v>80</v>
      </c>
    </row>
    <row r="45" spans="1:7" x14ac:dyDescent="0.2">
      <c r="A45">
        <v>9</v>
      </c>
      <c r="B45" t="s">
        <v>48</v>
      </c>
      <c r="C45" s="11"/>
      <c r="F45">
        <v>81</v>
      </c>
    </row>
    <row r="46" spans="1:7" x14ac:dyDescent="0.2">
      <c r="A46">
        <v>10</v>
      </c>
      <c r="C46" s="11"/>
      <c r="F46">
        <v>82</v>
      </c>
    </row>
    <row r="47" spans="1:7" x14ac:dyDescent="0.2">
      <c r="A47">
        <v>11</v>
      </c>
      <c r="B47" t="s">
        <v>48</v>
      </c>
      <c r="F47">
        <v>83</v>
      </c>
    </row>
    <row r="48" spans="1:7" x14ac:dyDescent="0.2">
      <c r="A48">
        <v>12</v>
      </c>
      <c r="B48" t="s">
        <v>48</v>
      </c>
      <c r="F48">
        <v>84</v>
      </c>
    </row>
    <row r="49" spans="1:7" x14ac:dyDescent="0.2">
      <c r="A49">
        <v>13</v>
      </c>
      <c r="B49" t="s">
        <v>48</v>
      </c>
      <c r="F49">
        <v>85</v>
      </c>
    </row>
    <row r="50" spans="1:7" x14ac:dyDescent="0.2">
      <c r="A50">
        <v>14</v>
      </c>
      <c r="F50">
        <v>86</v>
      </c>
    </row>
    <row r="51" spans="1:7" x14ac:dyDescent="0.2">
      <c r="A51">
        <v>15</v>
      </c>
      <c r="B51" t="s">
        <v>48</v>
      </c>
      <c r="F51">
        <v>87</v>
      </c>
    </row>
    <row r="52" spans="1:7" x14ac:dyDescent="0.2">
      <c r="A52">
        <v>16</v>
      </c>
      <c r="B52" t="s">
        <v>48</v>
      </c>
      <c r="F52">
        <v>88</v>
      </c>
    </row>
    <row r="53" spans="1:7" x14ac:dyDescent="0.2">
      <c r="A53">
        <v>17</v>
      </c>
      <c r="B53" t="s">
        <v>48</v>
      </c>
      <c r="F53">
        <v>89</v>
      </c>
    </row>
    <row r="54" spans="1:7" x14ac:dyDescent="0.2">
      <c r="A54">
        <v>18</v>
      </c>
      <c r="F54">
        <v>90</v>
      </c>
    </row>
    <row r="55" spans="1:7" x14ac:dyDescent="0.2">
      <c r="A55">
        <v>19</v>
      </c>
      <c r="F55">
        <v>91</v>
      </c>
    </row>
    <row r="56" spans="1:7" x14ac:dyDescent="0.2">
      <c r="A56">
        <v>20</v>
      </c>
      <c r="B56" t="s">
        <v>48</v>
      </c>
      <c r="F56">
        <v>92</v>
      </c>
    </row>
    <row r="57" spans="1:7" x14ac:dyDescent="0.2">
      <c r="A57">
        <v>21</v>
      </c>
      <c r="B57" t="s">
        <v>48</v>
      </c>
      <c r="F57">
        <v>93</v>
      </c>
    </row>
    <row r="58" spans="1:7" x14ac:dyDescent="0.2">
      <c r="A58">
        <v>22</v>
      </c>
      <c r="B58" t="s">
        <v>48</v>
      </c>
      <c r="F58">
        <v>94</v>
      </c>
    </row>
    <row r="59" spans="1:7" x14ac:dyDescent="0.2">
      <c r="A59">
        <v>23</v>
      </c>
      <c r="B59" t="s">
        <v>48</v>
      </c>
      <c r="F59">
        <v>95</v>
      </c>
    </row>
    <row r="60" spans="1:7" x14ac:dyDescent="0.2">
      <c r="A60">
        <v>24</v>
      </c>
      <c r="B60" t="s">
        <v>48</v>
      </c>
      <c r="F60">
        <v>96</v>
      </c>
    </row>
    <row r="61" spans="1:7" x14ac:dyDescent="0.2">
      <c r="A61">
        <v>25</v>
      </c>
      <c r="B61" t="s">
        <v>48</v>
      </c>
      <c r="F61">
        <v>97</v>
      </c>
    </row>
    <row r="62" spans="1:7" x14ac:dyDescent="0.2">
      <c r="A62">
        <v>26</v>
      </c>
      <c r="B62" t="s">
        <v>48</v>
      </c>
      <c r="F62">
        <v>98</v>
      </c>
    </row>
    <row r="63" spans="1:7" x14ac:dyDescent="0.2">
      <c r="A63">
        <v>27</v>
      </c>
      <c r="B63" t="s">
        <v>48</v>
      </c>
      <c r="F63">
        <v>99</v>
      </c>
      <c r="G63" t="s">
        <v>48</v>
      </c>
    </row>
    <row r="64" spans="1:7" x14ac:dyDescent="0.2">
      <c r="A64">
        <v>28</v>
      </c>
      <c r="F64">
        <v>100</v>
      </c>
    </row>
    <row r="65" spans="1:6" x14ac:dyDescent="0.2">
      <c r="A65">
        <v>29</v>
      </c>
      <c r="F65">
        <v>101</v>
      </c>
    </row>
    <row r="66" spans="1:6" x14ac:dyDescent="0.2">
      <c r="A66">
        <v>30</v>
      </c>
      <c r="B66" t="s">
        <v>48</v>
      </c>
      <c r="F66">
        <v>102</v>
      </c>
    </row>
    <row r="67" spans="1:6" x14ac:dyDescent="0.2">
      <c r="A67">
        <v>31</v>
      </c>
      <c r="B67" t="s">
        <v>48</v>
      </c>
      <c r="F67">
        <v>103</v>
      </c>
    </row>
    <row r="68" spans="1:6" x14ac:dyDescent="0.2">
      <c r="A68">
        <v>32</v>
      </c>
      <c r="B68" t="s">
        <v>48</v>
      </c>
      <c r="F68">
        <v>104</v>
      </c>
    </row>
    <row r="69" spans="1:6" x14ac:dyDescent="0.2">
      <c r="A69">
        <v>33</v>
      </c>
      <c r="F69">
        <v>105</v>
      </c>
    </row>
    <row r="70" spans="1:6" x14ac:dyDescent="0.2">
      <c r="A70">
        <v>34</v>
      </c>
      <c r="B70" t="s">
        <v>48</v>
      </c>
      <c r="F70">
        <v>106</v>
      </c>
    </row>
    <row r="71" spans="1:6" x14ac:dyDescent="0.2">
      <c r="A71">
        <v>35</v>
      </c>
      <c r="F71">
        <v>107</v>
      </c>
    </row>
    <row r="72" spans="1:6" x14ac:dyDescent="0.2">
      <c r="A72">
        <v>36</v>
      </c>
      <c r="B72" t="s">
        <v>48</v>
      </c>
      <c r="F72">
        <v>108</v>
      </c>
    </row>
    <row r="73" spans="1:6" x14ac:dyDescent="0.2">
      <c r="A73">
        <v>37</v>
      </c>
      <c r="F73">
        <v>109</v>
      </c>
    </row>
    <row r="74" spans="1:6" x14ac:dyDescent="0.2">
      <c r="A74">
        <v>38</v>
      </c>
      <c r="B74" t="s">
        <v>48</v>
      </c>
      <c r="F74">
        <v>110</v>
      </c>
    </row>
    <row r="75" spans="1:6" x14ac:dyDescent="0.2">
      <c r="A75">
        <v>39</v>
      </c>
      <c r="B75" t="s">
        <v>48</v>
      </c>
      <c r="F75">
        <v>111</v>
      </c>
    </row>
    <row r="76" spans="1:6" x14ac:dyDescent="0.2">
      <c r="A76">
        <v>40</v>
      </c>
      <c r="F76">
        <v>112</v>
      </c>
    </row>
    <row r="77" spans="1:6" x14ac:dyDescent="0.2">
      <c r="A77">
        <v>41</v>
      </c>
      <c r="F77">
        <v>113</v>
      </c>
    </row>
    <row r="78" spans="1:6" x14ac:dyDescent="0.2">
      <c r="A78">
        <v>42</v>
      </c>
      <c r="B78" t="s">
        <v>48</v>
      </c>
      <c r="F78">
        <v>114</v>
      </c>
    </row>
    <row r="79" spans="1:6" x14ac:dyDescent="0.2">
      <c r="A79">
        <v>43</v>
      </c>
      <c r="B79" t="s">
        <v>48</v>
      </c>
      <c r="F79">
        <v>115</v>
      </c>
    </row>
    <row r="80" spans="1:6" x14ac:dyDescent="0.2">
      <c r="A80">
        <v>44</v>
      </c>
      <c r="B80" t="s">
        <v>48</v>
      </c>
      <c r="F80">
        <v>116</v>
      </c>
    </row>
    <row r="81" spans="1:6" x14ac:dyDescent="0.2">
      <c r="A81">
        <v>45</v>
      </c>
      <c r="B81" t="s">
        <v>48</v>
      </c>
      <c r="F81">
        <v>117</v>
      </c>
    </row>
    <row r="82" spans="1:6" x14ac:dyDescent="0.2">
      <c r="A82">
        <v>46</v>
      </c>
      <c r="B82" t="s">
        <v>48</v>
      </c>
      <c r="F82">
        <v>118</v>
      </c>
    </row>
    <row r="83" spans="1:6" x14ac:dyDescent="0.2">
      <c r="A83">
        <v>47</v>
      </c>
      <c r="B83" t="s">
        <v>48</v>
      </c>
      <c r="F83">
        <v>119</v>
      </c>
    </row>
    <row r="84" spans="1:6" x14ac:dyDescent="0.2">
      <c r="A84">
        <v>48</v>
      </c>
      <c r="B84" t="s">
        <v>48</v>
      </c>
      <c r="F84">
        <v>120</v>
      </c>
    </row>
    <row r="85" spans="1:6" x14ac:dyDescent="0.2">
      <c r="A85">
        <v>49</v>
      </c>
      <c r="B85" t="s">
        <v>48</v>
      </c>
      <c r="F85">
        <v>121</v>
      </c>
    </row>
    <row r="86" spans="1:6" x14ac:dyDescent="0.2">
      <c r="A86">
        <v>50</v>
      </c>
      <c r="F86">
        <v>122</v>
      </c>
    </row>
    <row r="87" spans="1:6" x14ac:dyDescent="0.2">
      <c r="A87">
        <v>51</v>
      </c>
      <c r="B87" t="s">
        <v>48</v>
      </c>
      <c r="F87">
        <v>123</v>
      </c>
    </row>
    <row r="88" spans="1:6" x14ac:dyDescent="0.2">
      <c r="A88">
        <v>52</v>
      </c>
      <c r="B88" t="s">
        <v>48</v>
      </c>
      <c r="F88">
        <v>124</v>
      </c>
    </row>
    <row r="89" spans="1:6" x14ac:dyDescent="0.2">
      <c r="A89">
        <v>53</v>
      </c>
      <c r="F89">
        <v>125</v>
      </c>
    </row>
    <row r="90" spans="1:6" x14ac:dyDescent="0.2">
      <c r="A90">
        <v>54</v>
      </c>
      <c r="B90" t="s">
        <v>48</v>
      </c>
      <c r="F90">
        <v>126</v>
      </c>
    </row>
    <row r="91" spans="1:6" x14ac:dyDescent="0.2">
      <c r="A91">
        <v>55</v>
      </c>
      <c r="F91">
        <v>127</v>
      </c>
    </row>
    <row r="92" spans="1:6" x14ac:dyDescent="0.2">
      <c r="A92">
        <v>56</v>
      </c>
      <c r="B92" t="s">
        <v>48</v>
      </c>
      <c r="F92">
        <v>128</v>
      </c>
    </row>
    <row r="93" spans="1:6" x14ac:dyDescent="0.2">
      <c r="A93">
        <v>57</v>
      </c>
      <c r="B93" t="s">
        <v>48</v>
      </c>
      <c r="F93">
        <v>129</v>
      </c>
    </row>
    <row r="94" spans="1:6" x14ac:dyDescent="0.2">
      <c r="A94">
        <v>58</v>
      </c>
      <c r="F94">
        <v>130</v>
      </c>
    </row>
    <row r="95" spans="1:6" x14ac:dyDescent="0.2">
      <c r="A95">
        <v>59</v>
      </c>
      <c r="F95">
        <v>131</v>
      </c>
    </row>
    <row r="96" spans="1:6" x14ac:dyDescent="0.2">
      <c r="A96">
        <v>60</v>
      </c>
      <c r="B96" t="s">
        <v>48</v>
      </c>
      <c r="F96">
        <v>132</v>
      </c>
    </row>
    <row r="97" spans="1:9" x14ac:dyDescent="0.2">
      <c r="A97">
        <v>61</v>
      </c>
      <c r="B97" t="s">
        <v>48</v>
      </c>
      <c r="F97">
        <v>133</v>
      </c>
    </row>
    <row r="98" spans="1:9" x14ac:dyDescent="0.2">
      <c r="A98">
        <v>62</v>
      </c>
      <c r="B98" t="s">
        <v>48</v>
      </c>
      <c r="F98">
        <v>134</v>
      </c>
    </row>
    <row r="99" spans="1:9" x14ac:dyDescent="0.2">
      <c r="A99">
        <v>63</v>
      </c>
      <c r="F99">
        <v>135</v>
      </c>
    </row>
    <row r="100" spans="1:9" x14ac:dyDescent="0.2">
      <c r="A100">
        <v>64</v>
      </c>
      <c r="B100" t="s">
        <v>48</v>
      </c>
      <c r="F100">
        <v>136</v>
      </c>
    </row>
    <row r="101" spans="1:9" x14ac:dyDescent="0.2">
      <c r="A101">
        <v>65</v>
      </c>
      <c r="F101">
        <v>137</v>
      </c>
    </row>
    <row r="102" spans="1:9" x14ac:dyDescent="0.2">
      <c r="A102">
        <v>66</v>
      </c>
      <c r="B102" t="s">
        <v>48</v>
      </c>
      <c r="F102">
        <v>138</v>
      </c>
    </row>
    <row r="103" spans="1:9" x14ac:dyDescent="0.2">
      <c r="A103">
        <v>67</v>
      </c>
      <c r="F103">
        <v>139</v>
      </c>
    </row>
    <row r="104" spans="1:9" x14ac:dyDescent="0.2">
      <c r="A104">
        <v>68</v>
      </c>
      <c r="F104">
        <v>140</v>
      </c>
    </row>
    <row r="105" spans="1:9" x14ac:dyDescent="0.2">
      <c r="A105">
        <v>69</v>
      </c>
      <c r="B105" t="s">
        <v>48</v>
      </c>
      <c r="F105">
        <v>141</v>
      </c>
    </row>
    <row r="106" spans="1:9" x14ac:dyDescent="0.2">
      <c r="A106">
        <v>70</v>
      </c>
      <c r="B106" t="s">
        <v>48</v>
      </c>
      <c r="F106">
        <v>142</v>
      </c>
    </row>
    <row r="107" spans="1:9" x14ac:dyDescent="0.2">
      <c r="A107">
        <v>71</v>
      </c>
      <c r="F107">
        <v>143</v>
      </c>
    </row>
    <row r="108" spans="1:9" x14ac:dyDescent="0.2">
      <c r="A108">
        <v>72</v>
      </c>
      <c r="B108" t="s">
        <v>48</v>
      </c>
      <c r="D108" t="s">
        <v>96</v>
      </c>
      <c r="F108">
        <v>144</v>
      </c>
      <c r="I108" t="s">
        <v>97</v>
      </c>
    </row>
  </sheetData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8417-C201-4C44-85FF-6025C8A4FC49}">
  <dimension ref="A1:I104"/>
  <sheetViews>
    <sheetView topLeftCell="B2" workbookViewId="0">
      <selection activeCell="H30" sqref="H30"/>
    </sheetView>
  </sheetViews>
  <sheetFormatPr baseColWidth="10" defaultColWidth="8.83203125" defaultRowHeight="15" x14ac:dyDescent="0.2"/>
  <sheetData>
    <row r="1" spans="1:8" x14ac:dyDescent="0.2">
      <c r="A1" t="s">
        <v>98</v>
      </c>
    </row>
    <row r="2" spans="1:8" x14ac:dyDescent="0.2">
      <c r="A2" t="s">
        <v>99</v>
      </c>
    </row>
    <row r="4" spans="1:8" x14ac:dyDescent="0.2">
      <c r="A4" t="s">
        <v>100</v>
      </c>
    </row>
    <row r="5" spans="1:8" x14ac:dyDescent="0.2">
      <c r="A5" s="1" t="s">
        <v>101</v>
      </c>
    </row>
    <row r="6" spans="1:8" x14ac:dyDescent="0.2">
      <c r="H6" s="16"/>
    </row>
    <row r="7" spans="1:8" x14ac:dyDescent="0.2">
      <c r="A7" s="4" t="s">
        <v>14</v>
      </c>
    </row>
    <row r="8" spans="1:8" x14ac:dyDescent="0.2">
      <c r="A8" s="2" t="s">
        <v>5</v>
      </c>
      <c r="B8" s="2" t="s">
        <v>6</v>
      </c>
      <c r="C8" s="3" t="s">
        <v>7</v>
      </c>
      <c r="D8" s="2" t="s">
        <v>8</v>
      </c>
      <c r="E8" s="2" t="s">
        <v>9</v>
      </c>
    </row>
    <row r="9" spans="1:8" x14ac:dyDescent="0.2">
      <c r="A9" s="15" t="s">
        <v>36</v>
      </c>
      <c r="B9" s="13">
        <v>-5</v>
      </c>
      <c r="C9" s="15">
        <v>107</v>
      </c>
      <c r="D9" s="13">
        <f>C9/10^B9</f>
        <v>10700000</v>
      </c>
      <c r="E9" s="14">
        <f t="shared" ref="E9:E14" si="0">LOG10(D9)</f>
        <v>7.0293837776852097</v>
      </c>
    </row>
    <row r="10" spans="1:8" x14ac:dyDescent="0.2">
      <c r="A10" s="3" t="s">
        <v>36</v>
      </c>
      <c r="B10" s="2">
        <v>-6</v>
      </c>
      <c r="C10" s="3">
        <v>17</v>
      </c>
      <c r="D10" s="2">
        <f>C10/10^B10</f>
        <v>17000000</v>
      </c>
      <c r="E10" s="5">
        <f t="shared" si="0"/>
        <v>7.2304489213782741</v>
      </c>
    </row>
    <row r="11" spans="1:8" x14ac:dyDescent="0.2">
      <c r="A11" s="15" t="s">
        <v>37</v>
      </c>
      <c r="B11" s="13">
        <v>-5</v>
      </c>
      <c r="C11" s="15">
        <v>60</v>
      </c>
      <c r="D11" s="13">
        <f>C11/10^B11</f>
        <v>5999999.9999999991</v>
      </c>
      <c r="E11" s="14">
        <f t="shared" si="0"/>
        <v>6.7781512503836439</v>
      </c>
    </row>
    <row r="12" spans="1:8" x14ac:dyDescent="0.2">
      <c r="A12" s="3" t="s">
        <v>37</v>
      </c>
      <c r="B12" s="2">
        <v>-6</v>
      </c>
      <c r="C12" s="3">
        <v>4</v>
      </c>
      <c r="D12" s="2">
        <f>C12/10^B12</f>
        <v>4000000</v>
      </c>
      <c r="E12" s="5">
        <f t="shared" si="0"/>
        <v>6.6020599913279625</v>
      </c>
    </row>
    <row r="13" spans="1:8" x14ac:dyDescent="0.2">
      <c r="A13" s="15" t="s">
        <v>38</v>
      </c>
      <c r="B13" s="13">
        <v>-5</v>
      </c>
      <c r="C13" s="15">
        <v>10</v>
      </c>
      <c r="D13" s="13">
        <f t="shared" ref="D13" si="1">C13/10^B13</f>
        <v>999999.99999999988</v>
      </c>
      <c r="E13" s="14">
        <f t="shared" si="0"/>
        <v>6</v>
      </c>
    </row>
    <row r="14" spans="1:8" x14ac:dyDescent="0.2">
      <c r="A14" s="3" t="s">
        <v>38</v>
      </c>
      <c r="B14" s="2">
        <v>-6</v>
      </c>
      <c r="C14" s="3">
        <v>1</v>
      </c>
      <c r="D14" s="2">
        <f>C14/10^B14</f>
        <v>1000000</v>
      </c>
      <c r="E14" s="5">
        <f t="shared" si="0"/>
        <v>6</v>
      </c>
      <c r="G14" s="10">
        <f>AVERAGE(E9,E11,E13)</f>
        <v>6.6025116760229521</v>
      </c>
      <c r="H14">
        <f>STDEV(E9,E11,E13)</f>
        <v>0.53669794624311007</v>
      </c>
    </row>
    <row r="16" spans="1:8" x14ac:dyDescent="0.2">
      <c r="A16" s="4" t="s">
        <v>18</v>
      </c>
    </row>
    <row r="17" spans="1:8" x14ac:dyDescent="0.2">
      <c r="A17" s="2" t="s">
        <v>5</v>
      </c>
      <c r="B17" s="2" t="s">
        <v>6</v>
      </c>
      <c r="C17" s="3" t="s">
        <v>7</v>
      </c>
      <c r="D17" s="2" t="s">
        <v>8</v>
      </c>
      <c r="E17" s="2" t="s">
        <v>9</v>
      </c>
    </row>
    <row r="18" spans="1:8" x14ac:dyDescent="0.2">
      <c r="A18" s="12" t="s">
        <v>19</v>
      </c>
      <c r="B18" s="12">
        <v>-2</v>
      </c>
      <c r="C18" s="12">
        <v>21</v>
      </c>
      <c r="D18" s="13">
        <f>C18/10^B18</f>
        <v>2100</v>
      </c>
      <c r="E18" s="14">
        <f>LOG10(D18)</f>
        <v>3.3222192947339191</v>
      </c>
    </row>
    <row r="19" spans="1:8" x14ac:dyDescent="0.2">
      <c r="A19" t="s">
        <v>19</v>
      </c>
      <c r="B19">
        <v>-3</v>
      </c>
      <c r="C19">
        <v>1</v>
      </c>
      <c r="D19" s="2">
        <f t="shared" ref="D19:D29" si="2">C19/10^B19</f>
        <v>1000</v>
      </c>
      <c r="E19" s="5">
        <f>LOG10(D19)</f>
        <v>3</v>
      </c>
    </row>
    <row r="20" spans="1:8" x14ac:dyDescent="0.2">
      <c r="A20" t="s">
        <v>39</v>
      </c>
      <c r="B20">
        <v>-2</v>
      </c>
      <c r="C20" t="s">
        <v>11</v>
      </c>
      <c r="D20" s="2"/>
      <c r="E20" s="5"/>
    </row>
    <row r="21" spans="1:8" x14ac:dyDescent="0.2">
      <c r="A21" s="12" t="s">
        <v>39</v>
      </c>
      <c r="B21" s="12">
        <v>-3</v>
      </c>
      <c r="C21" s="12">
        <v>118</v>
      </c>
      <c r="D21" s="13">
        <f t="shared" si="2"/>
        <v>118000</v>
      </c>
      <c r="E21" s="14">
        <f>LOG10(D21)</f>
        <v>5.071882007306125</v>
      </c>
    </row>
    <row r="22" spans="1:8" x14ac:dyDescent="0.2">
      <c r="A22" s="12" t="s">
        <v>40</v>
      </c>
      <c r="B22" s="12">
        <v>-2</v>
      </c>
      <c r="C22" s="15">
        <v>89</v>
      </c>
      <c r="D22" s="13">
        <f t="shared" si="2"/>
        <v>8900</v>
      </c>
      <c r="E22" s="14">
        <f>LOG10(D22)</f>
        <v>3.9493900066449128</v>
      </c>
    </row>
    <row r="23" spans="1:8" x14ac:dyDescent="0.2">
      <c r="A23" t="s">
        <v>40</v>
      </c>
      <c r="B23">
        <v>-3</v>
      </c>
      <c r="C23" s="3">
        <v>12</v>
      </c>
      <c r="D23" s="2">
        <f t="shared" si="2"/>
        <v>12000</v>
      </c>
      <c r="E23" s="5">
        <f>LOG10(D23)</f>
        <v>4.0791812460476251</v>
      </c>
    </row>
    <row r="24" spans="1:8" x14ac:dyDescent="0.2">
      <c r="A24" s="12" t="s">
        <v>20</v>
      </c>
      <c r="B24" s="12">
        <v>-2</v>
      </c>
      <c r="C24" s="15">
        <v>66</v>
      </c>
      <c r="D24" s="13">
        <f t="shared" si="2"/>
        <v>6600</v>
      </c>
      <c r="E24" s="14">
        <f t="shared" ref="E24:E27" si="3">LOG10(D24)</f>
        <v>3.8195439355418688</v>
      </c>
    </row>
    <row r="25" spans="1:8" x14ac:dyDescent="0.2">
      <c r="A25" t="s">
        <v>20</v>
      </c>
      <c r="B25">
        <v>-3</v>
      </c>
      <c r="C25" s="3">
        <v>10</v>
      </c>
      <c r="D25" s="2">
        <f t="shared" si="2"/>
        <v>10000</v>
      </c>
      <c r="E25" s="5">
        <f t="shared" si="3"/>
        <v>4</v>
      </c>
    </row>
    <row r="26" spans="1:8" x14ac:dyDescent="0.2">
      <c r="A26" s="12" t="s">
        <v>41</v>
      </c>
      <c r="B26" s="12">
        <v>-2</v>
      </c>
      <c r="C26" s="15">
        <v>191</v>
      </c>
      <c r="D26" s="13">
        <f t="shared" si="2"/>
        <v>19100</v>
      </c>
      <c r="E26" s="14">
        <f t="shared" si="3"/>
        <v>4.2810333672477272</v>
      </c>
    </row>
    <row r="27" spans="1:8" x14ac:dyDescent="0.2">
      <c r="A27" t="s">
        <v>41</v>
      </c>
      <c r="B27">
        <v>-3</v>
      </c>
      <c r="C27" s="3">
        <v>20</v>
      </c>
      <c r="D27" s="2">
        <f t="shared" si="2"/>
        <v>20000</v>
      </c>
      <c r="E27" s="5">
        <f t="shared" si="3"/>
        <v>4.3010299956639813</v>
      </c>
    </row>
    <row r="28" spans="1:8" x14ac:dyDescent="0.2">
      <c r="A28" s="12" t="s">
        <v>42</v>
      </c>
      <c r="B28" s="12">
        <v>-2</v>
      </c>
      <c r="C28" s="15">
        <v>0</v>
      </c>
      <c r="D28" s="13">
        <f t="shared" si="2"/>
        <v>0</v>
      </c>
      <c r="E28" s="14">
        <v>0</v>
      </c>
    </row>
    <row r="29" spans="1:8" x14ac:dyDescent="0.2">
      <c r="A29" t="s">
        <v>42</v>
      </c>
      <c r="B29">
        <v>-3</v>
      </c>
      <c r="C29" s="3">
        <v>0</v>
      </c>
      <c r="D29" s="2">
        <f t="shared" si="2"/>
        <v>0</v>
      </c>
      <c r="E29" s="5"/>
      <c r="G29" s="10">
        <f>AVERAGE(E18,E21,E22,E24,E26,E28)</f>
        <v>3.4073447685790921</v>
      </c>
      <c r="H29">
        <f>STDEV(E18,E21,E22,E24,E26,E28)</f>
        <v>1.7672001526803851</v>
      </c>
    </row>
    <row r="31" spans="1:8" x14ac:dyDescent="0.2">
      <c r="A31" s="4" t="s">
        <v>25</v>
      </c>
      <c r="F31" s="4" t="s">
        <v>26</v>
      </c>
    </row>
    <row r="32" spans="1:8" x14ac:dyDescent="0.2">
      <c r="A32" t="s">
        <v>5</v>
      </c>
      <c r="B32" t="s">
        <v>27</v>
      </c>
      <c r="C32" t="s">
        <v>28</v>
      </c>
      <c r="D32" t="s">
        <v>29</v>
      </c>
      <c r="F32" t="s">
        <v>5</v>
      </c>
      <c r="G32" t="s">
        <v>27</v>
      </c>
    </row>
    <row r="33" spans="1:7" x14ac:dyDescent="0.2">
      <c r="A33">
        <v>1</v>
      </c>
      <c r="B33" t="s">
        <v>48</v>
      </c>
      <c r="C33" s="11"/>
      <c r="D33" s="10"/>
      <c r="F33">
        <v>73</v>
      </c>
    </row>
    <row r="34" spans="1:7" x14ac:dyDescent="0.2">
      <c r="A34">
        <v>2</v>
      </c>
      <c r="B34" t="s">
        <v>48</v>
      </c>
      <c r="C34" s="11"/>
      <c r="D34" s="10"/>
      <c r="F34">
        <v>74</v>
      </c>
    </row>
    <row r="35" spans="1:7" x14ac:dyDescent="0.2">
      <c r="A35">
        <v>3</v>
      </c>
      <c r="B35" t="s">
        <v>48</v>
      </c>
      <c r="C35" s="11"/>
      <c r="F35">
        <v>75</v>
      </c>
    </row>
    <row r="36" spans="1:7" x14ac:dyDescent="0.2">
      <c r="A36">
        <v>4</v>
      </c>
      <c r="B36" t="s">
        <v>48</v>
      </c>
      <c r="C36" s="11"/>
      <c r="F36">
        <v>76</v>
      </c>
    </row>
    <row r="37" spans="1:7" x14ac:dyDescent="0.2">
      <c r="A37">
        <v>5</v>
      </c>
      <c r="B37" t="s">
        <v>48</v>
      </c>
      <c r="C37" s="11"/>
      <c r="F37">
        <v>77</v>
      </c>
    </row>
    <row r="38" spans="1:7" x14ac:dyDescent="0.2">
      <c r="A38">
        <v>6</v>
      </c>
      <c r="B38" t="s">
        <v>48</v>
      </c>
      <c r="C38" s="11"/>
      <c r="F38">
        <v>78</v>
      </c>
    </row>
    <row r="39" spans="1:7" x14ac:dyDescent="0.2">
      <c r="A39">
        <v>7</v>
      </c>
      <c r="C39" s="11"/>
      <c r="F39">
        <v>79</v>
      </c>
    </row>
    <row r="40" spans="1:7" x14ac:dyDescent="0.2">
      <c r="A40">
        <v>8</v>
      </c>
      <c r="B40" t="s">
        <v>48</v>
      </c>
      <c r="C40" s="11"/>
      <c r="F40">
        <v>80</v>
      </c>
    </row>
    <row r="41" spans="1:7" x14ac:dyDescent="0.2">
      <c r="A41">
        <v>9</v>
      </c>
      <c r="B41" t="s">
        <v>48</v>
      </c>
      <c r="C41" s="11"/>
      <c r="D41" s="10"/>
      <c r="F41">
        <v>81</v>
      </c>
      <c r="G41" t="s">
        <v>48</v>
      </c>
    </row>
    <row r="42" spans="1:7" x14ac:dyDescent="0.2">
      <c r="A42">
        <v>10</v>
      </c>
      <c r="B42" t="s">
        <v>48</v>
      </c>
      <c r="D42" s="10"/>
      <c r="F42">
        <v>82</v>
      </c>
      <c r="G42" t="s">
        <v>48</v>
      </c>
    </row>
    <row r="43" spans="1:7" x14ac:dyDescent="0.2">
      <c r="A43">
        <v>11</v>
      </c>
      <c r="B43" t="s">
        <v>48</v>
      </c>
      <c r="F43">
        <v>83</v>
      </c>
      <c r="G43" t="s">
        <v>48</v>
      </c>
    </row>
    <row r="44" spans="1:7" x14ac:dyDescent="0.2">
      <c r="A44">
        <v>12</v>
      </c>
      <c r="B44" t="s">
        <v>48</v>
      </c>
      <c r="F44">
        <v>84</v>
      </c>
      <c r="G44" t="s">
        <v>48</v>
      </c>
    </row>
    <row r="45" spans="1:7" x14ac:dyDescent="0.2">
      <c r="A45">
        <v>13</v>
      </c>
      <c r="B45" t="s">
        <v>48</v>
      </c>
      <c r="F45">
        <v>85</v>
      </c>
    </row>
    <row r="46" spans="1:7" x14ac:dyDescent="0.2">
      <c r="A46">
        <v>14</v>
      </c>
      <c r="F46">
        <v>86</v>
      </c>
      <c r="G46" t="s">
        <v>48</v>
      </c>
    </row>
    <row r="47" spans="1:7" x14ac:dyDescent="0.2">
      <c r="A47">
        <v>15</v>
      </c>
      <c r="B47" t="s">
        <v>48</v>
      </c>
      <c r="F47">
        <v>87</v>
      </c>
    </row>
    <row r="48" spans="1:7" x14ac:dyDescent="0.2">
      <c r="A48">
        <v>16</v>
      </c>
      <c r="B48" t="s">
        <v>48</v>
      </c>
      <c r="F48">
        <v>88</v>
      </c>
    </row>
    <row r="49" spans="1:7" x14ac:dyDescent="0.2">
      <c r="A49">
        <v>17</v>
      </c>
      <c r="B49" t="s">
        <v>48</v>
      </c>
      <c r="F49">
        <v>89</v>
      </c>
    </row>
    <row r="50" spans="1:7" x14ac:dyDescent="0.2">
      <c r="A50">
        <v>18</v>
      </c>
      <c r="B50" t="s">
        <v>48</v>
      </c>
      <c r="F50">
        <v>90</v>
      </c>
    </row>
    <row r="51" spans="1:7" x14ac:dyDescent="0.2">
      <c r="A51">
        <v>19</v>
      </c>
      <c r="B51" t="s">
        <v>48</v>
      </c>
      <c r="F51">
        <v>91</v>
      </c>
      <c r="G51" t="s">
        <v>48</v>
      </c>
    </row>
    <row r="52" spans="1:7" x14ac:dyDescent="0.2">
      <c r="A52">
        <v>20</v>
      </c>
      <c r="B52" t="s">
        <v>48</v>
      </c>
      <c r="F52">
        <v>92</v>
      </c>
    </row>
    <row r="53" spans="1:7" x14ac:dyDescent="0.2">
      <c r="A53">
        <v>21</v>
      </c>
      <c r="B53" t="s">
        <v>48</v>
      </c>
      <c r="F53">
        <v>93</v>
      </c>
    </row>
    <row r="54" spans="1:7" x14ac:dyDescent="0.2">
      <c r="A54">
        <v>22</v>
      </c>
      <c r="B54" t="s">
        <v>48</v>
      </c>
      <c r="F54">
        <v>94</v>
      </c>
    </row>
    <row r="55" spans="1:7" x14ac:dyDescent="0.2">
      <c r="A55">
        <v>23</v>
      </c>
      <c r="B55" t="s">
        <v>48</v>
      </c>
      <c r="F55">
        <v>95</v>
      </c>
    </row>
    <row r="56" spans="1:7" x14ac:dyDescent="0.2">
      <c r="A56">
        <v>24</v>
      </c>
      <c r="B56" t="s">
        <v>48</v>
      </c>
      <c r="F56">
        <v>96</v>
      </c>
    </row>
    <row r="57" spans="1:7" x14ac:dyDescent="0.2">
      <c r="A57">
        <v>25</v>
      </c>
      <c r="B57" t="s">
        <v>48</v>
      </c>
      <c r="F57">
        <v>97</v>
      </c>
      <c r="G57" t="s">
        <v>48</v>
      </c>
    </row>
    <row r="58" spans="1:7" x14ac:dyDescent="0.2">
      <c r="A58">
        <v>26</v>
      </c>
      <c r="B58" t="s">
        <v>48</v>
      </c>
      <c r="F58">
        <v>98</v>
      </c>
    </row>
    <row r="59" spans="1:7" x14ac:dyDescent="0.2">
      <c r="A59">
        <v>27</v>
      </c>
      <c r="B59" t="s">
        <v>48</v>
      </c>
      <c r="F59">
        <v>99</v>
      </c>
    </row>
    <row r="60" spans="1:7" x14ac:dyDescent="0.2">
      <c r="A60">
        <v>28</v>
      </c>
      <c r="F60">
        <v>100</v>
      </c>
    </row>
    <row r="61" spans="1:7" x14ac:dyDescent="0.2">
      <c r="A61">
        <v>29</v>
      </c>
      <c r="B61" t="s">
        <v>48</v>
      </c>
      <c r="F61">
        <v>101</v>
      </c>
    </row>
    <row r="62" spans="1:7" x14ac:dyDescent="0.2">
      <c r="A62">
        <v>30</v>
      </c>
      <c r="B62" t="s">
        <v>48</v>
      </c>
      <c r="F62">
        <v>102</v>
      </c>
    </row>
    <row r="63" spans="1:7" x14ac:dyDescent="0.2">
      <c r="A63">
        <v>31</v>
      </c>
      <c r="B63" t="s">
        <v>48</v>
      </c>
      <c r="F63">
        <v>103</v>
      </c>
    </row>
    <row r="64" spans="1:7" x14ac:dyDescent="0.2">
      <c r="A64">
        <v>32</v>
      </c>
      <c r="B64" t="s">
        <v>48</v>
      </c>
      <c r="F64">
        <v>104</v>
      </c>
    </row>
    <row r="65" spans="1:7" x14ac:dyDescent="0.2">
      <c r="A65">
        <v>33</v>
      </c>
      <c r="F65">
        <v>105</v>
      </c>
    </row>
    <row r="66" spans="1:7" x14ac:dyDescent="0.2">
      <c r="A66">
        <v>34</v>
      </c>
      <c r="B66" t="s">
        <v>48</v>
      </c>
      <c r="F66">
        <v>106</v>
      </c>
    </row>
    <row r="67" spans="1:7" x14ac:dyDescent="0.2">
      <c r="A67">
        <v>35</v>
      </c>
      <c r="F67">
        <v>107</v>
      </c>
      <c r="G67" t="s">
        <v>48</v>
      </c>
    </row>
    <row r="68" spans="1:7" x14ac:dyDescent="0.2">
      <c r="A68">
        <v>36</v>
      </c>
      <c r="B68" t="s">
        <v>48</v>
      </c>
      <c r="F68">
        <v>108</v>
      </c>
      <c r="G68" t="s">
        <v>48</v>
      </c>
    </row>
    <row r="69" spans="1:7" x14ac:dyDescent="0.2">
      <c r="A69">
        <v>37</v>
      </c>
      <c r="B69" t="s">
        <v>48</v>
      </c>
      <c r="F69">
        <v>109</v>
      </c>
    </row>
    <row r="70" spans="1:7" x14ac:dyDescent="0.2">
      <c r="A70">
        <v>38</v>
      </c>
      <c r="B70" t="s">
        <v>48</v>
      </c>
      <c r="F70">
        <v>110</v>
      </c>
      <c r="G70" t="s">
        <v>48</v>
      </c>
    </row>
    <row r="71" spans="1:7" x14ac:dyDescent="0.2">
      <c r="A71">
        <v>39</v>
      </c>
      <c r="B71" t="s">
        <v>48</v>
      </c>
      <c r="F71">
        <v>111</v>
      </c>
    </row>
    <row r="72" spans="1:7" x14ac:dyDescent="0.2">
      <c r="A72">
        <v>40</v>
      </c>
      <c r="B72" t="s">
        <v>48</v>
      </c>
      <c r="F72">
        <v>112</v>
      </c>
      <c r="G72" t="s">
        <v>48</v>
      </c>
    </row>
    <row r="73" spans="1:7" x14ac:dyDescent="0.2">
      <c r="A73">
        <v>41</v>
      </c>
      <c r="B73" t="s">
        <v>48</v>
      </c>
      <c r="F73">
        <v>113</v>
      </c>
    </row>
    <row r="74" spans="1:7" x14ac:dyDescent="0.2">
      <c r="A74">
        <v>42</v>
      </c>
      <c r="B74" t="s">
        <v>48</v>
      </c>
      <c r="F74">
        <v>114</v>
      </c>
    </row>
    <row r="75" spans="1:7" x14ac:dyDescent="0.2">
      <c r="A75">
        <v>43</v>
      </c>
      <c r="B75" t="s">
        <v>48</v>
      </c>
      <c r="F75">
        <v>115</v>
      </c>
      <c r="G75" t="s">
        <v>48</v>
      </c>
    </row>
    <row r="76" spans="1:7" x14ac:dyDescent="0.2">
      <c r="A76">
        <v>44</v>
      </c>
      <c r="B76" t="s">
        <v>48</v>
      </c>
      <c r="F76">
        <v>116</v>
      </c>
      <c r="G76" t="s">
        <v>48</v>
      </c>
    </row>
    <row r="77" spans="1:7" x14ac:dyDescent="0.2">
      <c r="A77">
        <v>45</v>
      </c>
      <c r="B77" t="s">
        <v>48</v>
      </c>
      <c r="F77">
        <v>117</v>
      </c>
      <c r="G77" t="s">
        <v>48</v>
      </c>
    </row>
    <row r="78" spans="1:7" x14ac:dyDescent="0.2">
      <c r="A78">
        <v>46</v>
      </c>
      <c r="B78" t="s">
        <v>48</v>
      </c>
      <c r="F78">
        <v>118</v>
      </c>
      <c r="G78" t="s">
        <v>48</v>
      </c>
    </row>
    <row r="79" spans="1:7" x14ac:dyDescent="0.2">
      <c r="A79">
        <v>47</v>
      </c>
      <c r="B79" t="s">
        <v>48</v>
      </c>
      <c r="F79">
        <v>119</v>
      </c>
    </row>
    <row r="80" spans="1:7" x14ac:dyDescent="0.2">
      <c r="A80">
        <v>48</v>
      </c>
      <c r="B80" t="s">
        <v>48</v>
      </c>
      <c r="F80">
        <v>120</v>
      </c>
      <c r="G80" t="s">
        <v>48</v>
      </c>
    </row>
    <row r="81" spans="1:7" x14ac:dyDescent="0.2">
      <c r="A81">
        <v>49</v>
      </c>
      <c r="B81" t="s">
        <v>48</v>
      </c>
      <c r="F81">
        <v>121</v>
      </c>
      <c r="G81" t="s">
        <v>48</v>
      </c>
    </row>
    <row r="82" spans="1:7" x14ac:dyDescent="0.2">
      <c r="A82">
        <v>50</v>
      </c>
      <c r="B82" t="s">
        <v>48</v>
      </c>
      <c r="F82">
        <v>122</v>
      </c>
    </row>
    <row r="83" spans="1:7" x14ac:dyDescent="0.2">
      <c r="A83">
        <v>51</v>
      </c>
      <c r="B83" t="s">
        <v>48</v>
      </c>
      <c r="F83">
        <v>123</v>
      </c>
      <c r="G83" t="s">
        <v>48</v>
      </c>
    </row>
    <row r="84" spans="1:7" x14ac:dyDescent="0.2">
      <c r="A84">
        <v>52</v>
      </c>
      <c r="B84" t="s">
        <v>48</v>
      </c>
      <c r="F84">
        <v>124</v>
      </c>
      <c r="G84" t="s">
        <v>48</v>
      </c>
    </row>
    <row r="85" spans="1:7" x14ac:dyDescent="0.2">
      <c r="A85">
        <v>53</v>
      </c>
      <c r="B85" t="s">
        <v>48</v>
      </c>
      <c r="F85">
        <v>125</v>
      </c>
    </row>
    <row r="86" spans="1:7" x14ac:dyDescent="0.2">
      <c r="A86">
        <v>54</v>
      </c>
      <c r="B86" t="s">
        <v>48</v>
      </c>
      <c r="F86">
        <v>126</v>
      </c>
      <c r="G86" t="s">
        <v>48</v>
      </c>
    </row>
    <row r="87" spans="1:7" x14ac:dyDescent="0.2">
      <c r="A87">
        <v>55</v>
      </c>
      <c r="B87" t="s">
        <v>48</v>
      </c>
      <c r="F87">
        <v>127</v>
      </c>
      <c r="G87" t="s">
        <v>48</v>
      </c>
    </row>
    <row r="88" spans="1:7" x14ac:dyDescent="0.2">
      <c r="A88">
        <v>56</v>
      </c>
      <c r="B88" t="s">
        <v>48</v>
      </c>
      <c r="F88">
        <v>128</v>
      </c>
      <c r="G88" t="s">
        <v>48</v>
      </c>
    </row>
    <row r="89" spans="1:7" x14ac:dyDescent="0.2">
      <c r="A89">
        <v>57</v>
      </c>
      <c r="B89" t="s">
        <v>48</v>
      </c>
      <c r="F89">
        <v>129</v>
      </c>
      <c r="G89" t="s">
        <v>48</v>
      </c>
    </row>
    <row r="90" spans="1:7" x14ac:dyDescent="0.2">
      <c r="A90">
        <v>58</v>
      </c>
      <c r="B90" t="s">
        <v>48</v>
      </c>
      <c r="F90">
        <v>130</v>
      </c>
      <c r="G90" t="s">
        <v>48</v>
      </c>
    </row>
    <row r="91" spans="1:7" x14ac:dyDescent="0.2">
      <c r="A91">
        <v>59</v>
      </c>
      <c r="B91" t="s">
        <v>48</v>
      </c>
      <c r="F91">
        <v>131</v>
      </c>
      <c r="G91" t="s">
        <v>48</v>
      </c>
    </row>
    <row r="92" spans="1:7" x14ac:dyDescent="0.2">
      <c r="A92">
        <v>60</v>
      </c>
      <c r="B92" t="s">
        <v>48</v>
      </c>
      <c r="F92">
        <v>132</v>
      </c>
      <c r="G92" t="s">
        <v>48</v>
      </c>
    </row>
    <row r="93" spans="1:7" x14ac:dyDescent="0.2">
      <c r="A93">
        <v>61</v>
      </c>
      <c r="B93" t="s">
        <v>48</v>
      </c>
      <c r="F93">
        <v>133</v>
      </c>
      <c r="G93" t="s">
        <v>48</v>
      </c>
    </row>
    <row r="94" spans="1:7" x14ac:dyDescent="0.2">
      <c r="A94">
        <v>62</v>
      </c>
      <c r="B94" t="s">
        <v>48</v>
      </c>
      <c r="F94">
        <v>134</v>
      </c>
    </row>
    <row r="95" spans="1:7" x14ac:dyDescent="0.2">
      <c r="A95">
        <v>63</v>
      </c>
      <c r="B95" t="s">
        <v>48</v>
      </c>
      <c r="F95">
        <v>135</v>
      </c>
      <c r="G95" t="s">
        <v>48</v>
      </c>
    </row>
    <row r="96" spans="1:7" x14ac:dyDescent="0.2">
      <c r="A96">
        <v>64</v>
      </c>
      <c r="B96" t="s">
        <v>48</v>
      </c>
      <c r="F96">
        <v>136</v>
      </c>
    </row>
    <row r="97" spans="1:9" x14ac:dyDescent="0.2">
      <c r="A97">
        <v>65</v>
      </c>
      <c r="B97" t="s">
        <v>48</v>
      </c>
      <c r="F97">
        <v>137</v>
      </c>
      <c r="G97" t="s">
        <v>48</v>
      </c>
    </row>
    <row r="98" spans="1:9" x14ac:dyDescent="0.2">
      <c r="A98">
        <v>66</v>
      </c>
      <c r="B98" t="s">
        <v>48</v>
      </c>
      <c r="F98">
        <v>138</v>
      </c>
      <c r="G98" t="s">
        <v>48</v>
      </c>
    </row>
    <row r="99" spans="1:9" x14ac:dyDescent="0.2">
      <c r="A99">
        <v>67</v>
      </c>
      <c r="B99" t="s">
        <v>48</v>
      </c>
      <c r="F99">
        <v>139</v>
      </c>
      <c r="G99" t="s">
        <v>48</v>
      </c>
    </row>
    <row r="100" spans="1:9" x14ac:dyDescent="0.2">
      <c r="A100">
        <v>68</v>
      </c>
      <c r="B100" t="s">
        <v>48</v>
      </c>
      <c r="F100">
        <v>140</v>
      </c>
    </row>
    <row r="101" spans="1:9" x14ac:dyDescent="0.2">
      <c r="A101">
        <v>69</v>
      </c>
      <c r="B101" t="s">
        <v>48</v>
      </c>
      <c r="F101">
        <v>141</v>
      </c>
    </row>
    <row r="102" spans="1:9" x14ac:dyDescent="0.2">
      <c r="A102">
        <v>70</v>
      </c>
      <c r="B102" t="s">
        <v>48</v>
      </c>
      <c r="F102">
        <v>142</v>
      </c>
    </row>
    <row r="103" spans="1:9" x14ac:dyDescent="0.2">
      <c r="A103">
        <v>71</v>
      </c>
      <c r="B103" t="s">
        <v>48</v>
      </c>
      <c r="F103">
        <v>143</v>
      </c>
      <c r="G103" t="s">
        <v>48</v>
      </c>
    </row>
    <row r="104" spans="1:9" x14ac:dyDescent="0.2">
      <c r="A104">
        <v>72</v>
      </c>
      <c r="B104" t="s">
        <v>48</v>
      </c>
      <c r="D104" t="s">
        <v>83</v>
      </c>
      <c r="F104">
        <v>144</v>
      </c>
      <c r="G104" t="s">
        <v>48</v>
      </c>
      <c r="I104" t="s">
        <v>102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AF82-9F4A-43B8-AF9A-93A24B98BBE3}">
  <dimension ref="A1:I105"/>
  <sheetViews>
    <sheetView workbookViewId="0">
      <selection activeCell="I94" sqref="I94"/>
    </sheetView>
  </sheetViews>
  <sheetFormatPr baseColWidth="10" defaultColWidth="8.83203125" defaultRowHeight="15" x14ac:dyDescent="0.2"/>
  <sheetData>
    <row r="1" spans="1:8" x14ac:dyDescent="0.2">
      <c r="A1" t="s">
        <v>98</v>
      </c>
    </row>
    <row r="2" spans="1:8" x14ac:dyDescent="0.2">
      <c r="A2" t="s">
        <v>99</v>
      </c>
    </row>
    <row r="4" spans="1:8" x14ac:dyDescent="0.2">
      <c r="A4" t="s">
        <v>103</v>
      </c>
    </row>
    <row r="5" spans="1:8" x14ac:dyDescent="0.2">
      <c r="A5" s="1" t="s">
        <v>104</v>
      </c>
    </row>
    <row r="6" spans="1:8" x14ac:dyDescent="0.2">
      <c r="H6" s="16"/>
    </row>
    <row r="7" spans="1:8" x14ac:dyDescent="0.2">
      <c r="A7" s="4" t="s">
        <v>14</v>
      </c>
    </row>
    <row r="8" spans="1:8" x14ac:dyDescent="0.2">
      <c r="A8" s="2" t="s">
        <v>5</v>
      </c>
      <c r="B8" s="2" t="s">
        <v>6</v>
      </c>
      <c r="C8" s="3" t="s">
        <v>7</v>
      </c>
      <c r="D8" s="2" t="s">
        <v>8</v>
      </c>
      <c r="E8" s="2" t="s">
        <v>9</v>
      </c>
    </row>
    <row r="9" spans="1:8" x14ac:dyDescent="0.2">
      <c r="A9" s="3" t="s">
        <v>36</v>
      </c>
      <c r="B9" s="2">
        <v>-5</v>
      </c>
      <c r="C9" s="21">
        <v>0</v>
      </c>
      <c r="D9" s="2">
        <f>C9/10^B9</f>
        <v>0</v>
      </c>
      <c r="E9" s="5"/>
    </row>
    <row r="10" spans="1:8" x14ac:dyDescent="0.2">
      <c r="A10" s="28" t="s">
        <v>36</v>
      </c>
      <c r="B10" s="27">
        <v>-6</v>
      </c>
      <c r="C10" s="28">
        <v>6</v>
      </c>
      <c r="D10" s="27">
        <f>C10/10^B10</f>
        <v>6000000</v>
      </c>
      <c r="E10" s="29">
        <f>LOG10(D10)</f>
        <v>6.7781512503836439</v>
      </c>
    </row>
    <row r="11" spans="1:8" x14ac:dyDescent="0.2">
      <c r="A11" s="3" t="s">
        <v>37</v>
      </c>
      <c r="B11" s="2">
        <v>-5</v>
      </c>
      <c r="C11" s="3">
        <v>259</v>
      </c>
      <c r="D11" s="2">
        <f>C11/10^B11</f>
        <v>25899999.999999996</v>
      </c>
      <c r="E11" s="5">
        <f>LOG10(D11)</f>
        <v>7.4132997640812519</v>
      </c>
    </row>
    <row r="12" spans="1:8" x14ac:dyDescent="0.2">
      <c r="A12" s="28" t="s">
        <v>37</v>
      </c>
      <c r="B12" s="27">
        <v>-6</v>
      </c>
      <c r="C12" s="28">
        <v>36</v>
      </c>
      <c r="D12" s="27">
        <f>C12/10^B12</f>
        <v>36000000</v>
      </c>
      <c r="E12" s="29">
        <f>LOG10(D12)</f>
        <v>7.5563025007672868</v>
      </c>
    </row>
    <row r="13" spans="1:8" x14ac:dyDescent="0.2">
      <c r="A13" s="28" t="s">
        <v>38</v>
      </c>
      <c r="B13" s="27">
        <v>-5</v>
      </c>
      <c r="C13" s="28">
        <v>50</v>
      </c>
      <c r="D13" s="27">
        <f t="shared" ref="D13" si="0">C13/10^B13</f>
        <v>5000000</v>
      </c>
      <c r="E13" s="29">
        <f>LOG10(D13)</f>
        <v>6.6989700043360187</v>
      </c>
    </row>
    <row r="14" spans="1:8" x14ac:dyDescent="0.2">
      <c r="A14" s="3" t="s">
        <v>38</v>
      </c>
      <c r="B14" s="2">
        <v>-6</v>
      </c>
      <c r="C14" s="3">
        <v>0</v>
      </c>
      <c r="D14" s="2">
        <f>C14/10^B14</f>
        <v>0</v>
      </c>
      <c r="E14" s="5"/>
      <c r="G14" s="10">
        <f>AVERAGE(E10,E12,E13)</f>
        <v>7.0111412518289837</v>
      </c>
      <c r="H14">
        <f>STDEV(E10,E12,E13)</f>
        <v>0.47378054829149746</v>
      </c>
    </row>
    <row r="16" spans="1:8" x14ac:dyDescent="0.2">
      <c r="A16" s="4" t="s">
        <v>18</v>
      </c>
    </row>
    <row r="17" spans="1:8" x14ac:dyDescent="0.2">
      <c r="A17" s="2" t="s">
        <v>5</v>
      </c>
      <c r="B17" s="2" t="s">
        <v>6</v>
      </c>
      <c r="C17" s="3" t="s">
        <v>7</v>
      </c>
      <c r="D17" s="2" t="s">
        <v>8</v>
      </c>
      <c r="E17" s="2" t="s">
        <v>9</v>
      </c>
    </row>
    <row r="18" spans="1:8" x14ac:dyDescent="0.2">
      <c r="A18" t="s">
        <v>19</v>
      </c>
      <c r="B18">
        <v>-2</v>
      </c>
      <c r="C18" t="s">
        <v>11</v>
      </c>
      <c r="D18" s="2"/>
      <c r="E18" s="5"/>
    </row>
    <row r="19" spans="1:8" x14ac:dyDescent="0.2">
      <c r="A19" s="30" t="s">
        <v>19</v>
      </c>
      <c r="B19" s="30">
        <v>-3</v>
      </c>
      <c r="C19" s="30">
        <v>140</v>
      </c>
      <c r="D19" s="27">
        <f t="shared" ref="D19:D29" si="1">C19/10^B19</f>
        <v>140000</v>
      </c>
      <c r="E19" s="29">
        <f>LOG10(D19)</f>
        <v>5.1461280356782382</v>
      </c>
    </row>
    <row r="20" spans="1:8" x14ac:dyDescent="0.2">
      <c r="A20" t="s">
        <v>39</v>
      </c>
      <c r="B20">
        <v>-2</v>
      </c>
      <c r="C20" t="s">
        <v>11</v>
      </c>
      <c r="D20" s="2"/>
      <c r="E20" s="5"/>
    </row>
    <row r="21" spans="1:8" x14ac:dyDescent="0.2">
      <c r="A21" s="30" t="s">
        <v>39</v>
      </c>
      <c r="B21" s="30">
        <v>-3</v>
      </c>
      <c r="C21" s="30">
        <v>33</v>
      </c>
      <c r="D21" s="27">
        <f t="shared" si="1"/>
        <v>33000</v>
      </c>
      <c r="E21" s="29">
        <f>LOG10(D21)</f>
        <v>4.5185139398778871</v>
      </c>
    </row>
    <row r="22" spans="1:8" x14ac:dyDescent="0.2">
      <c r="A22" t="s">
        <v>40</v>
      </c>
      <c r="B22">
        <v>-2</v>
      </c>
      <c r="C22" s="3" t="s">
        <v>11</v>
      </c>
      <c r="D22" s="2"/>
      <c r="E22" s="5"/>
    </row>
    <row r="23" spans="1:8" x14ac:dyDescent="0.2">
      <c r="A23" s="30" t="s">
        <v>40</v>
      </c>
      <c r="B23" s="30">
        <v>-3</v>
      </c>
      <c r="C23" s="28">
        <v>646</v>
      </c>
      <c r="D23" s="27">
        <f t="shared" si="1"/>
        <v>646000</v>
      </c>
      <c r="E23" s="29">
        <f>LOG10(D23)</f>
        <v>5.8102325179950842</v>
      </c>
    </row>
    <row r="24" spans="1:8" x14ac:dyDescent="0.2">
      <c r="A24" s="30" t="s">
        <v>20</v>
      </c>
      <c r="B24" s="30">
        <v>-2</v>
      </c>
      <c r="C24" s="28">
        <v>78</v>
      </c>
      <c r="D24" s="27">
        <f t="shared" si="1"/>
        <v>7800</v>
      </c>
      <c r="E24" s="29">
        <f t="shared" ref="E24:E29" si="2">LOG10(D24)</f>
        <v>3.8920946026904804</v>
      </c>
    </row>
    <row r="25" spans="1:8" x14ac:dyDescent="0.2">
      <c r="A25" t="s">
        <v>20</v>
      </c>
      <c r="B25">
        <v>-3</v>
      </c>
      <c r="C25" s="3">
        <v>5</v>
      </c>
      <c r="D25" s="2">
        <f t="shared" si="1"/>
        <v>5000</v>
      </c>
      <c r="E25" s="5">
        <f t="shared" si="2"/>
        <v>3.6989700043360187</v>
      </c>
    </row>
    <row r="26" spans="1:8" x14ac:dyDescent="0.2">
      <c r="A26" t="s">
        <v>41</v>
      </c>
      <c r="B26">
        <v>-2</v>
      </c>
      <c r="C26" s="3" t="s">
        <v>11</v>
      </c>
      <c r="D26" s="2"/>
      <c r="E26" s="5"/>
    </row>
    <row r="27" spans="1:8" x14ac:dyDescent="0.2">
      <c r="A27" s="30" t="s">
        <v>41</v>
      </c>
      <c r="B27" s="30">
        <v>-3</v>
      </c>
      <c r="C27" s="28">
        <v>151</v>
      </c>
      <c r="D27" s="27">
        <f t="shared" si="1"/>
        <v>151000</v>
      </c>
      <c r="E27" s="29">
        <f t="shared" si="2"/>
        <v>5.1789769472931697</v>
      </c>
    </row>
    <row r="28" spans="1:8" x14ac:dyDescent="0.2">
      <c r="A28" t="s">
        <v>42</v>
      </c>
      <c r="B28">
        <v>-2</v>
      </c>
      <c r="C28" s="3" t="s">
        <v>11</v>
      </c>
      <c r="D28" s="2"/>
      <c r="E28" s="5"/>
    </row>
    <row r="29" spans="1:8" x14ac:dyDescent="0.2">
      <c r="A29" s="30" t="s">
        <v>42</v>
      </c>
      <c r="B29" s="30">
        <v>-3</v>
      </c>
      <c r="C29" s="28">
        <v>108</v>
      </c>
      <c r="D29" s="27">
        <f t="shared" si="1"/>
        <v>108000</v>
      </c>
      <c r="E29" s="29">
        <f t="shared" si="2"/>
        <v>5.0334237554869494</v>
      </c>
      <c r="G29" s="10">
        <f>AVERAGE(E19,E21,E23,E24,E27,E29)</f>
        <v>4.9298949665036345</v>
      </c>
      <c r="H29">
        <f>STDEV(E19,E21,E23,E24,E27,E29)</f>
        <v>0.65433553048438353</v>
      </c>
    </row>
    <row r="31" spans="1:8" x14ac:dyDescent="0.2">
      <c r="A31" s="4" t="s">
        <v>25</v>
      </c>
      <c r="F31" s="4" t="s">
        <v>26</v>
      </c>
    </row>
    <row r="32" spans="1:8" x14ac:dyDescent="0.2">
      <c r="A32" t="s">
        <v>5</v>
      </c>
      <c r="B32" t="s">
        <v>27</v>
      </c>
      <c r="C32" t="s">
        <v>28</v>
      </c>
      <c r="D32" t="s">
        <v>29</v>
      </c>
      <c r="F32" t="s">
        <v>5</v>
      </c>
      <c r="G32" t="s">
        <v>27</v>
      </c>
    </row>
    <row r="33" spans="1:7" x14ac:dyDescent="0.2">
      <c r="A33">
        <v>1</v>
      </c>
      <c r="B33" t="s">
        <v>48</v>
      </c>
      <c r="C33" s="11"/>
      <c r="D33" s="10"/>
      <c r="F33">
        <v>73</v>
      </c>
      <c r="G33" t="s">
        <v>48</v>
      </c>
    </row>
    <row r="34" spans="1:7" x14ac:dyDescent="0.2">
      <c r="A34">
        <v>2</v>
      </c>
      <c r="B34" t="s">
        <v>48</v>
      </c>
      <c r="C34" s="11"/>
      <c r="D34" s="10"/>
      <c r="F34">
        <v>74</v>
      </c>
      <c r="G34" t="s">
        <v>48</v>
      </c>
    </row>
    <row r="35" spans="1:7" x14ac:dyDescent="0.2">
      <c r="A35">
        <v>3</v>
      </c>
      <c r="B35" t="s">
        <v>48</v>
      </c>
      <c r="C35" s="11"/>
      <c r="F35">
        <v>75</v>
      </c>
    </row>
    <row r="36" spans="1:7" x14ac:dyDescent="0.2">
      <c r="A36">
        <v>4</v>
      </c>
      <c r="B36" t="s">
        <v>48</v>
      </c>
      <c r="C36" s="11"/>
      <c r="F36">
        <v>76</v>
      </c>
      <c r="G36" t="s">
        <v>48</v>
      </c>
    </row>
    <row r="37" spans="1:7" x14ac:dyDescent="0.2">
      <c r="A37">
        <v>5</v>
      </c>
      <c r="B37" t="s">
        <v>48</v>
      </c>
      <c r="C37" s="11"/>
      <c r="F37">
        <v>77</v>
      </c>
      <c r="G37" t="s">
        <v>48</v>
      </c>
    </row>
    <row r="38" spans="1:7" x14ac:dyDescent="0.2">
      <c r="A38">
        <v>6</v>
      </c>
      <c r="B38" t="s">
        <v>48</v>
      </c>
      <c r="C38" s="11"/>
      <c r="F38">
        <v>78</v>
      </c>
      <c r="G38" t="s">
        <v>48</v>
      </c>
    </row>
    <row r="39" spans="1:7" x14ac:dyDescent="0.2">
      <c r="A39">
        <v>7</v>
      </c>
      <c r="B39" t="s">
        <v>48</v>
      </c>
      <c r="C39" s="11"/>
      <c r="F39">
        <v>79</v>
      </c>
      <c r="G39" t="s">
        <v>48</v>
      </c>
    </row>
    <row r="40" spans="1:7" x14ac:dyDescent="0.2">
      <c r="A40">
        <v>8</v>
      </c>
      <c r="B40" t="s">
        <v>48</v>
      </c>
      <c r="C40" s="11"/>
      <c r="F40">
        <v>80</v>
      </c>
      <c r="G40" t="s">
        <v>48</v>
      </c>
    </row>
    <row r="41" spans="1:7" x14ac:dyDescent="0.2">
      <c r="A41">
        <v>9</v>
      </c>
      <c r="B41" t="s">
        <v>48</v>
      </c>
      <c r="C41" s="11"/>
      <c r="D41" s="10"/>
      <c r="F41">
        <v>81</v>
      </c>
    </row>
    <row r="42" spans="1:7" x14ac:dyDescent="0.2">
      <c r="A42">
        <v>10</v>
      </c>
      <c r="B42" t="s">
        <v>48</v>
      </c>
      <c r="D42" s="10"/>
      <c r="F42">
        <v>82</v>
      </c>
      <c r="G42" t="s">
        <v>48</v>
      </c>
    </row>
    <row r="43" spans="1:7" x14ac:dyDescent="0.2">
      <c r="A43">
        <v>11</v>
      </c>
      <c r="F43">
        <v>83</v>
      </c>
      <c r="G43" t="s">
        <v>48</v>
      </c>
    </row>
    <row r="44" spans="1:7" x14ac:dyDescent="0.2">
      <c r="A44">
        <v>12</v>
      </c>
      <c r="B44" t="s">
        <v>48</v>
      </c>
      <c r="F44">
        <v>84</v>
      </c>
      <c r="G44" t="s">
        <v>48</v>
      </c>
    </row>
    <row r="45" spans="1:7" x14ac:dyDescent="0.2">
      <c r="A45">
        <v>13</v>
      </c>
      <c r="B45" t="s">
        <v>48</v>
      </c>
      <c r="F45">
        <v>85</v>
      </c>
      <c r="G45" t="s">
        <v>48</v>
      </c>
    </row>
    <row r="46" spans="1:7" x14ac:dyDescent="0.2">
      <c r="A46">
        <v>14</v>
      </c>
      <c r="B46" t="s">
        <v>48</v>
      </c>
      <c r="F46">
        <v>86</v>
      </c>
    </row>
    <row r="47" spans="1:7" x14ac:dyDescent="0.2">
      <c r="A47">
        <v>15</v>
      </c>
      <c r="B47" t="s">
        <v>48</v>
      </c>
      <c r="F47">
        <v>87</v>
      </c>
      <c r="G47" t="s">
        <v>48</v>
      </c>
    </row>
    <row r="48" spans="1:7" x14ac:dyDescent="0.2">
      <c r="A48">
        <v>16</v>
      </c>
      <c r="B48" t="s">
        <v>48</v>
      </c>
      <c r="F48">
        <v>88</v>
      </c>
      <c r="G48" t="s">
        <v>48</v>
      </c>
    </row>
    <row r="49" spans="1:7" x14ac:dyDescent="0.2">
      <c r="A49">
        <v>17</v>
      </c>
      <c r="B49" t="s">
        <v>48</v>
      </c>
      <c r="F49">
        <v>89</v>
      </c>
      <c r="G49" t="s">
        <v>48</v>
      </c>
    </row>
    <row r="50" spans="1:7" x14ac:dyDescent="0.2">
      <c r="A50">
        <v>18</v>
      </c>
      <c r="B50" t="s">
        <v>48</v>
      </c>
      <c r="F50">
        <v>90</v>
      </c>
    </row>
    <row r="51" spans="1:7" x14ac:dyDescent="0.2">
      <c r="A51">
        <v>19</v>
      </c>
      <c r="B51" t="s">
        <v>48</v>
      </c>
      <c r="F51">
        <v>91</v>
      </c>
    </row>
    <row r="52" spans="1:7" x14ac:dyDescent="0.2">
      <c r="A52">
        <v>20</v>
      </c>
      <c r="B52" t="s">
        <v>48</v>
      </c>
      <c r="F52">
        <v>92</v>
      </c>
      <c r="G52" t="s">
        <v>48</v>
      </c>
    </row>
    <row r="53" spans="1:7" x14ac:dyDescent="0.2">
      <c r="A53">
        <v>21</v>
      </c>
      <c r="B53" t="s">
        <v>48</v>
      </c>
      <c r="F53">
        <v>93</v>
      </c>
      <c r="G53" t="s">
        <v>48</v>
      </c>
    </row>
    <row r="54" spans="1:7" x14ac:dyDescent="0.2">
      <c r="A54">
        <v>22</v>
      </c>
      <c r="B54" t="s">
        <v>48</v>
      </c>
      <c r="F54">
        <v>94</v>
      </c>
      <c r="G54" t="s">
        <v>48</v>
      </c>
    </row>
    <row r="55" spans="1:7" x14ac:dyDescent="0.2">
      <c r="A55">
        <v>23</v>
      </c>
      <c r="B55" t="s">
        <v>48</v>
      </c>
      <c r="F55">
        <v>95</v>
      </c>
      <c r="G55" t="s">
        <v>48</v>
      </c>
    </row>
    <row r="56" spans="1:7" x14ac:dyDescent="0.2">
      <c r="A56">
        <v>24</v>
      </c>
      <c r="B56" t="s">
        <v>48</v>
      </c>
      <c r="F56">
        <v>96</v>
      </c>
    </row>
    <row r="57" spans="1:7" x14ac:dyDescent="0.2">
      <c r="A57">
        <v>25</v>
      </c>
      <c r="B57" t="s">
        <v>48</v>
      </c>
      <c r="F57">
        <v>97</v>
      </c>
      <c r="G57" t="s">
        <v>48</v>
      </c>
    </row>
    <row r="58" spans="1:7" x14ac:dyDescent="0.2">
      <c r="A58">
        <v>26</v>
      </c>
      <c r="B58" t="s">
        <v>48</v>
      </c>
      <c r="F58">
        <v>98</v>
      </c>
    </row>
    <row r="59" spans="1:7" x14ac:dyDescent="0.2">
      <c r="A59">
        <v>27</v>
      </c>
      <c r="B59" t="s">
        <v>48</v>
      </c>
      <c r="F59">
        <v>99</v>
      </c>
    </row>
    <row r="60" spans="1:7" x14ac:dyDescent="0.2">
      <c r="A60">
        <v>28</v>
      </c>
      <c r="B60" t="s">
        <v>48</v>
      </c>
      <c r="F60">
        <v>100</v>
      </c>
    </row>
    <row r="61" spans="1:7" x14ac:dyDescent="0.2">
      <c r="A61">
        <v>29</v>
      </c>
      <c r="B61" t="s">
        <v>48</v>
      </c>
      <c r="F61">
        <v>101</v>
      </c>
    </row>
    <row r="62" spans="1:7" x14ac:dyDescent="0.2">
      <c r="A62">
        <v>30</v>
      </c>
      <c r="B62" t="s">
        <v>48</v>
      </c>
      <c r="F62">
        <v>102</v>
      </c>
      <c r="G62" t="s">
        <v>48</v>
      </c>
    </row>
    <row r="63" spans="1:7" x14ac:dyDescent="0.2">
      <c r="A63">
        <v>31</v>
      </c>
      <c r="B63" t="s">
        <v>48</v>
      </c>
      <c r="F63">
        <v>103</v>
      </c>
      <c r="G63" t="s">
        <v>48</v>
      </c>
    </row>
    <row r="64" spans="1:7" x14ac:dyDescent="0.2">
      <c r="A64">
        <v>32</v>
      </c>
      <c r="B64" t="s">
        <v>48</v>
      </c>
      <c r="F64">
        <v>104</v>
      </c>
      <c r="G64" t="s">
        <v>48</v>
      </c>
    </row>
    <row r="65" spans="1:7" x14ac:dyDescent="0.2">
      <c r="A65">
        <v>33</v>
      </c>
      <c r="B65" t="s">
        <v>48</v>
      </c>
      <c r="F65">
        <v>105</v>
      </c>
    </row>
    <row r="66" spans="1:7" x14ac:dyDescent="0.2">
      <c r="A66">
        <v>34</v>
      </c>
      <c r="B66" t="s">
        <v>48</v>
      </c>
      <c r="F66">
        <v>106</v>
      </c>
    </row>
    <row r="67" spans="1:7" x14ac:dyDescent="0.2">
      <c r="A67">
        <v>35</v>
      </c>
      <c r="B67" t="s">
        <v>48</v>
      </c>
      <c r="F67">
        <v>107</v>
      </c>
      <c r="G67" t="s">
        <v>48</v>
      </c>
    </row>
    <row r="68" spans="1:7" x14ac:dyDescent="0.2">
      <c r="A68">
        <v>36</v>
      </c>
      <c r="B68" t="s">
        <v>48</v>
      </c>
      <c r="F68">
        <v>108</v>
      </c>
      <c r="G68" t="s">
        <v>48</v>
      </c>
    </row>
    <row r="69" spans="1:7" x14ac:dyDescent="0.2">
      <c r="A69">
        <v>37</v>
      </c>
      <c r="B69" t="s">
        <v>48</v>
      </c>
      <c r="F69">
        <v>109</v>
      </c>
      <c r="G69" t="s">
        <v>48</v>
      </c>
    </row>
    <row r="70" spans="1:7" x14ac:dyDescent="0.2">
      <c r="A70">
        <v>38</v>
      </c>
      <c r="B70" t="s">
        <v>48</v>
      </c>
      <c r="F70">
        <v>110</v>
      </c>
      <c r="G70" t="s">
        <v>48</v>
      </c>
    </row>
    <row r="71" spans="1:7" x14ac:dyDescent="0.2">
      <c r="A71">
        <v>39</v>
      </c>
      <c r="B71" t="s">
        <v>48</v>
      </c>
      <c r="F71">
        <v>111</v>
      </c>
    </row>
    <row r="72" spans="1:7" x14ac:dyDescent="0.2">
      <c r="A72">
        <v>40</v>
      </c>
      <c r="B72" t="s">
        <v>48</v>
      </c>
      <c r="F72">
        <v>112</v>
      </c>
      <c r="G72" t="s">
        <v>48</v>
      </c>
    </row>
    <row r="73" spans="1:7" x14ac:dyDescent="0.2">
      <c r="A73">
        <v>41</v>
      </c>
      <c r="B73" t="s">
        <v>48</v>
      </c>
      <c r="F73">
        <v>113</v>
      </c>
    </row>
    <row r="74" spans="1:7" x14ac:dyDescent="0.2">
      <c r="A74">
        <v>42</v>
      </c>
      <c r="B74" t="s">
        <v>48</v>
      </c>
      <c r="F74">
        <v>114</v>
      </c>
    </row>
    <row r="75" spans="1:7" x14ac:dyDescent="0.2">
      <c r="A75">
        <v>43</v>
      </c>
      <c r="B75" t="s">
        <v>48</v>
      </c>
      <c r="F75">
        <v>115</v>
      </c>
      <c r="G75" t="s">
        <v>48</v>
      </c>
    </row>
    <row r="76" spans="1:7" x14ac:dyDescent="0.2">
      <c r="A76">
        <v>44</v>
      </c>
      <c r="B76" t="s">
        <v>48</v>
      </c>
      <c r="F76">
        <v>116</v>
      </c>
    </row>
    <row r="77" spans="1:7" x14ac:dyDescent="0.2">
      <c r="A77">
        <v>45</v>
      </c>
      <c r="B77" t="s">
        <v>48</v>
      </c>
      <c r="F77">
        <v>117</v>
      </c>
      <c r="G77" t="s">
        <v>48</v>
      </c>
    </row>
    <row r="78" spans="1:7" x14ac:dyDescent="0.2">
      <c r="A78">
        <v>46</v>
      </c>
      <c r="B78" t="s">
        <v>48</v>
      </c>
      <c r="F78">
        <v>118</v>
      </c>
      <c r="G78" t="s">
        <v>48</v>
      </c>
    </row>
    <row r="79" spans="1:7" x14ac:dyDescent="0.2">
      <c r="A79">
        <v>47</v>
      </c>
      <c r="B79" t="s">
        <v>48</v>
      </c>
      <c r="F79">
        <v>119</v>
      </c>
      <c r="G79" t="s">
        <v>48</v>
      </c>
    </row>
    <row r="80" spans="1:7" x14ac:dyDescent="0.2">
      <c r="A80">
        <v>48</v>
      </c>
      <c r="B80" t="s">
        <v>48</v>
      </c>
      <c r="F80">
        <v>120</v>
      </c>
      <c r="G80" t="s">
        <v>48</v>
      </c>
    </row>
    <row r="81" spans="1:7" x14ac:dyDescent="0.2">
      <c r="A81">
        <v>49</v>
      </c>
      <c r="B81" t="s">
        <v>48</v>
      </c>
      <c r="F81">
        <v>121</v>
      </c>
      <c r="G81" t="s">
        <v>48</v>
      </c>
    </row>
    <row r="82" spans="1:7" x14ac:dyDescent="0.2">
      <c r="A82">
        <v>50</v>
      </c>
      <c r="B82" t="s">
        <v>48</v>
      </c>
      <c r="F82">
        <v>122</v>
      </c>
    </row>
    <row r="83" spans="1:7" x14ac:dyDescent="0.2">
      <c r="A83">
        <v>51</v>
      </c>
      <c r="B83" t="s">
        <v>48</v>
      </c>
      <c r="F83">
        <v>123</v>
      </c>
      <c r="G83" t="s">
        <v>48</v>
      </c>
    </row>
    <row r="84" spans="1:7" x14ac:dyDescent="0.2">
      <c r="A84">
        <v>52</v>
      </c>
      <c r="B84" t="s">
        <v>48</v>
      </c>
      <c r="F84">
        <v>124</v>
      </c>
      <c r="G84" t="s">
        <v>48</v>
      </c>
    </row>
    <row r="85" spans="1:7" x14ac:dyDescent="0.2">
      <c r="A85">
        <v>53</v>
      </c>
      <c r="B85" t="s">
        <v>48</v>
      </c>
      <c r="F85">
        <v>125</v>
      </c>
      <c r="G85" t="s">
        <v>48</v>
      </c>
    </row>
    <row r="86" spans="1:7" x14ac:dyDescent="0.2">
      <c r="A86">
        <v>54</v>
      </c>
      <c r="B86" t="s">
        <v>48</v>
      </c>
      <c r="F86">
        <v>126</v>
      </c>
      <c r="G86" t="s">
        <v>48</v>
      </c>
    </row>
    <row r="87" spans="1:7" x14ac:dyDescent="0.2">
      <c r="A87">
        <v>55</v>
      </c>
      <c r="B87" t="s">
        <v>48</v>
      </c>
      <c r="F87">
        <v>127</v>
      </c>
      <c r="G87" t="s">
        <v>48</v>
      </c>
    </row>
    <row r="88" spans="1:7" x14ac:dyDescent="0.2">
      <c r="A88">
        <v>56</v>
      </c>
      <c r="B88" t="s">
        <v>48</v>
      </c>
      <c r="F88">
        <v>128</v>
      </c>
    </row>
    <row r="89" spans="1:7" x14ac:dyDescent="0.2">
      <c r="A89">
        <v>57</v>
      </c>
      <c r="B89" t="s">
        <v>48</v>
      </c>
      <c r="F89">
        <v>129</v>
      </c>
    </row>
    <row r="90" spans="1:7" x14ac:dyDescent="0.2">
      <c r="A90">
        <v>58</v>
      </c>
      <c r="B90" t="s">
        <v>48</v>
      </c>
      <c r="F90">
        <v>130</v>
      </c>
    </row>
    <row r="91" spans="1:7" x14ac:dyDescent="0.2">
      <c r="A91">
        <v>59</v>
      </c>
      <c r="B91" t="s">
        <v>48</v>
      </c>
      <c r="F91">
        <v>131</v>
      </c>
      <c r="G91" t="s">
        <v>48</v>
      </c>
    </row>
    <row r="92" spans="1:7" x14ac:dyDescent="0.2">
      <c r="A92">
        <v>60</v>
      </c>
      <c r="B92" t="s">
        <v>48</v>
      </c>
      <c r="F92">
        <v>132</v>
      </c>
    </row>
    <row r="93" spans="1:7" x14ac:dyDescent="0.2">
      <c r="A93">
        <v>61</v>
      </c>
      <c r="B93" t="s">
        <v>48</v>
      </c>
      <c r="F93">
        <v>133</v>
      </c>
      <c r="G93" t="s">
        <v>48</v>
      </c>
    </row>
    <row r="94" spans="1:7" x14ac:dyDescent="0.2">
      <c r="A94">
        <v>62</v>
      </c>
      <c r="B94" t="s">
        <v>48</v>
      </c>
      <c r="F94">
        <v>134</v>
      </c>
      <c r="G94" t="s">
        <v>48</v>
      </c>
    </row>
    <row r="95" spans="1:7" x14ac:dyDescent="0.2">
      <c r="A95">
        <v>63</v>
      </c>
      <c r="B95" t="s">
        <v>48</v>
      </c>
      <c r="F95">
        <v>135</v>
      </c>
      <c r="G95" t="s">
        <v>48</v>
      </c>
    </row>
    <row r="96" spans="1:7" x14ac:dyDescent="0.2">
      <c r="A96">
        <v>64</v>
      </c>
      <c r="B96" t="s">
        <v>48</v>
      </c>
      <c r="F96">
        <v>136</v>
      </c>
      <c r="G96" t="s">
        <v>48</v>
      </c>
    </row>
    <row r="97" spans="1:9" x14ac:dyDescent="0.2">
      <c r="A97">
        <v>65</v>
      </c>
      <c r="B97" t="s">
        <v>48</v>
      </c>
      <c r="F97">
        <v>137</v>
      </c>
      <c r="G97" t="s">
        <v>48</v>
      </c>
    </row>
    <row r="98" spans="1:9" x14ac:dyDescent="0.2">
      <c r="A98">
        <v>66</v>
      </c>
      <c r="B98" t="s">
        <v>48</v>
      </c>
      <c r="F98">
        <v>138</v>
      </c>
    </row>
    <row r="99" spans="1:9" x14ac:dyDescent="0.2">
      <c r="A99">
        <v>67</v>
      </c>
      <c r="B99" t="s">
        <v>48</v>
      </c>
      <c r="F99">
        <v>139</v>
      </c>
      <c r="G99" t="s">
        <v>48</v>
      </c>
    </row>
    <row r="100" spans="1:9" x14ac:dyDescent="0.2">
      <c r="A100">
        <v>68</v>
      </c>
      <c r="B100" t="s">
        <v>48</v>
      </c>
      <c r="F100">
        <v>140</v>
      </c>
    </row>
    <row r="101" spans="1:9" x14ac:dyDescent="0.2">
      <c r="A101">
        <v>69</v>
      </c>
      <c r="B101" t="s">
        <v>48</v>
      </c>
      <c r="F101">
        <v>141</v>
      </c>
    </row>
    <row r="102" spans="1:9" x14ac:dyDescent="0.2">
      <c r="A102">
        <v>70</v>
      </c>
      <c r="B102" t="s">
        <v>48</v>
      </c>
      <c r="F102">
        <v>142</v>
      </c>
    </row>
    <row r="103" spans="1:9" x14ac:dyDescent="0.2">
      <c r="A103">
        <v>71</v>
      </c>
      <c r="B103" t="s">
        <v>48</v>
      </c>
      <c r="F103">
        <v>143</v>
      </c>
    </row>
    <row r="104" spans="1:9" x14ac:dyDescent="0.2">
      <c r="A104">
        <v>72</v>
      </c>
      <c r="B104" t="s">
        <v>48</v>
      </c>
      <c r="D104" t="s">
        <v>105</v>
      </c>
      <c r="F104">
        <v>144</v>
      </c>
      <c r="I104" t="s">
        <v>84</v>
      </c>
    </row>
    <row r="105" spans="1:9" x14ac:dyDescent="0.2">
      <c r="D105" s="37">
        <f>71/72</f>
        <v>0.98611111111111116</v>
      </c>
      <c r="I105" s="37">
        <f>45/72</f>
        <v>0.625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A8B0-8F72-4B76-89F7-B0E66F43770F}">
  <dimension ref="A1:H27"/>
  <sheetViews>
    <sheetView topLeftCell="A15" workbookViewId="0">
      <selection activeCell="C30" sqref="C30"/>
    </sheetView>
  </sheetViews>
  <sheetFormatPr baseColWidth="10" defaultColWidth="8.83203125" defaultRowHeight="15" x14ac:dyDescent="0.2"/>
  <cols>
    <col min="3" max="4" width="14.6640625" customWidth="1"/>
    <col min="5" max="5" width="21.6640625" customWidth="1"/>
    <col min="6" max="6" width="15" customWidth="1"/>
    <col min="7" max="7" width="21.1640625" customWidth="1"/>
    <col min="8" max="8" width="22.1640625" customWidth="1"/>
  </cols>
  <sheetData>
    <row r="1" spans="1:8" ht="56.25" customHeight="1" x14ac:dyDescent="0.2">
      <c r="A1" s="57" t="s">
        <v>106</v>
      </c>
      <c r="B1" s="58" t="s">
        <v>107</v>
      </c>
      <c r="C1" s="58" t="s">
        <v>108</v>
      </c>
      <c r="D1" s="58" t="s">
        <v>109</v>
      </c>
      <c r="E1" s="58" t="s">
        <v>110</v>
      </c>
      <c r="F1" s="59" t="s">
        <v>111</v>
      </c>
      <c r="G1" s="38"/>
      <c r="H1" s="35"/>
    </row>
    <row r="2" spans="1:8" x14ac:dyDescent="0.2">
      <c r="A2" s="39" t="s">
        <v>112</v>
      </c>
      <c r="B2" s="40" t="s">
        <v>113</v>
      </c>
      <c r="C2" s="40" t="s">
        <v>114</v>
      </c>
      <c r="D2" s="40" t="s">
        <v>115</v>
      </c>
      <c r="E2" s="40" t="s">
        <v>116</v>
      </c>
      <c r="F2" s="41" t="s">
        <v>117</v>
      </c>
      <c r="G2" s="37"/>
    </row>
    <row r="3" spans="1:8" x14ac:dyDescent="0.2">
      <c r="A3" s="42" t="s">
        <v>117</v>
      </c>
      <c r="B3" s="40" t="s">
        <v>118</v>
      </c>
      <c r="C3" s="40" t="s">
        <v>117</v>
      </c>
      <c r="D3" s="40" t="s">
        <v>117</v>
      </c>
      <c r="E3" s="40" t="s">
        <v>116</v>
      </c>
      <c r="F3" s="41" t="s">
        <v>117</v>
      </c>
      <c r="G3" s="37"/>
    </row>
    <row r="4" spans="1:8" x14ac:dyDescent="0.2">
      <c r="A4" s="42" t="s">
        <v>117</v>
      </c>
      <c r="B4" s="40" t="s">
        <v>119</v>
      </c>
      <c r="C4" s="40" t="s">
        <v>156</v>
      </c>
      <c r="D4" s="40" t="s">
        <v>115</v>
      </c>
      <c r="E4" s="40" t="s">
        <v>120</v>
      </c>
      <c r="F4" s="41" t="s">
        <v>117</v>
      </c>
      <c r="G4" s="37"/>
    </row>
    <row r="5" spans="1:8" x14ac:dyDescent="0.2">
      <c r="A5" s="42" t="s">
        <v>117</v>
      </c>
      <c r="B5" s="40" t="s">
        <v>121</v>
      </c>
      <c r="C5" s="40" t="s">
        <v>117</v>
      </c>
      <c r="D5" s="40" t="s">
        <v>122</v>
      </c>
      <c r="E5" s="40" t="s">
        <v>123</v>
      </c>
      <c r="F5" s="41" t="s">
        <v>117</v>
      </c>
      <c r="G5" s="37"/>
    </row>
    <row r="6" spans="1:8" x14ac:dyDescent="0.2">
      <c r="A6" s="42" t="s">
        <v>117</v>
      </c>
      <c r="B6" s="40" t="s">
        <v>124</v>
      </c>
      <c r="C6" s="40" t="s">
        <v>117</v>
      </c>
      <c r="D6" s="40" t="s">
        <v>115</v>
      </c>
      <c r="E6" s="40" t="s">
        <v>117</v>
      </c>
      <c r="F6" s="41" t="s">
        <v>125</v>
      </c>
      <c r="G6" s="37"/>
    </row>
    <row r="7" spans="1:8" x14ac:dyDescent="0.2">
      <c r="A7" s="43"/>
      <c r="D7" s="40" t="s">
        <v>122</v>
      </c>
      <c r="F7" s="41" t="s">
        <v>126</v>
      </c>
      <c r="G7" s="37"/>
    </row>
    <row r="8" spans="1:8" x14ac:dyDescent="0.2">
      <c r="A8" s="42" t="s">
        <v>117</v>
      </c>
      <c r="B8" s="40" t="s">
        <v>127</v>
      </c>
      <c r="C8" s="40" t="s">
        <v>128</v>
      </c>
      <c r="D8" s="40" t="s">
        <v>115</v>
      </c>
      <c r="E8" s="40" t="s">
        <v>129</v>
      </c>
      <c r="F8" s="41" t="s">
        <v>117</v>
      </c>
      <c r="G8" s="37"/>
    </row>
    <row r="9" spans="1:8" x14ac:dyDescent="0.2">
      <c r="A9" s="44" t="s">
        <v>117</v>
      </c>
      <c r="B9" s="45" t="s">
        <v>130</v>
      </c>
      <c r="C9" s="45" t="s">
        <v>117</v>
      </c>
      <c r="D9" s="45" t="s">
        <v>117</v>
      </c>
      <c r="E9" s="45" t="s">
        <v>116</v>
      </c>
      <c r="F9" s="46" t="s">
        <v>117</v>
      </c>
      <c r="G9" s="37"/>
    </row>
    <row r="10" spans="1:8" x14ac:dyDescent="0.2">
      <c r="A10" s="47" t="s">
        <v>131</v>
      </c>
      <c r="B10" s="48" t="s">
        <v>132</v>
      </c>
      <c r="C10" s="48" t="s">
        <v>114</v>
      </c>
      <c r="D10" s="48" t="s">
        <v>115</v>
      </c>
      <c r="E10" s="48" t="s">
        <v>133</v>
      </c>
      <c r="F10" s="49" t="s">
        <v>117</v>
      </c>
      <c r="G10" s="37"/>
    </row>
    <row r="11" spans="1:8" x14ac:dyDescent="0.2">
      <c r="A11" s="42" t="s">
        <v>117</v>
      </c>
      <c r="B11" s="40" t="s">
        <v>134</v>
      </c>
      <c r="C11" s="40" t="s">
        <v>117</v>
      </c>
      <c r="D11" s="40" t="s">
        <v>117</v>
      </c>
      <c r="E11" s="40" t="s">
        <v>135</v>
      </c>
      <c r="F11" s="41" t="s">
        <v>117</v>
      </c>
      <c r="G11" s="37"/>
    </row>
    <row r="12" spans="1:8" x14ac:dyDescent="0.2">
      <c r="A12" s="42" t="s">
        <v>117</v>
      </c>
      <c r="B12" s="40" t="s">
        <v>136</v>
      </c>
      <c r="C12" s="40" t="s">
        <v>128</v>
      </c>
      <c r="D12" s="40" t="s">
        <v>115</v>
      </c>
      <c r="E12" s="40" t="s">
        <v>137</v>
      </c>
      <c r="F12" s="41" t="s">
        <v>117</v>
      </c>
      <c r="G12" s="37"/>
    </row>
    <row r="13" spans="1:8" x14ac:dyDescent="0.2">
      <c r="A13" s="50" t="s">
        <v>117</v>
      </c>
      <c r="B13" s="51" t="s">
        <v>138</v>
      </c>
      <c r="C13" s="52" t="s">
        <v>117</v>
      </c>
      <c r="D13" s="52" t="s">
        <v>117</v>
      </c>
      <c r="E13" s="52" t="s">
        <v>139</v>
      </c>
      <c r="F13" s="53" t="s">
        <v>117</v>
      </c>
    </row>
    <row r="14" spans="1:8" ht="37.5" customHeight="1" x14ac:dyDescent="0.2">
      <c r="A14" s="54" t="s">
        <v>117</v>
      </c>
      <c r="G14" s="36"/>
      <c r="H14" s="36"/>
    </row>
    <row r="15" spans="1:8" ht="16" x14ac:dyDescent="0.2">
      <c r="A15" s="54" t="s">
        <v>117</v>
      </c>
      <c r="G15" s="37"/>
      <c r="H15" s="37"/>
    </row>
    <row r="16" spans="1:8" x14ac:dyDescent="0.2">
      <c r="A16" s="55"/>
    </row>
    <row r="17" spans="1:6" ht="76" x14ac:dyDescent="0.2">
      <c r="A17" s="57" t="s">
        <v>106</v>
      </c>
      <c r="B17" s="58" t="s">
        <v>140</v>
      </c>
      <c r="C17" s="58" t="s">
        <v>108</v>
      </c>
      <c r="D17" s="58" t="s">
        <v>109</v>
      </c>
      <c r="E17" s="58" t="s">
        <v>141</v>
      </c>
      <c r="F17" s="59" t="s">
        <v>142</v>
      </c>
    </row>
    <row r="18" spans="1:6" x14ac:dyDescent="0.2">
      <c r="A18" s="39" t="s">
        <v>112</v>
      </c>
      <c r="B18" s="60">
        <v>0.55559999999999998</v>
      </c>
      <c r="C18" s="40" t="s">
        <v>114</v>
      </c>
      <c r="D18" s="40" t="s">
        <v>115</v>
      </c>
      <c r="E18" s="60">
        <v>0</v>
      </c>
      <c r="F18" s="41" t="s">
        <v>143</v>
      </c>
    </row>
    <row r="19" spans="1:6" x14ac:dyDescent="0.2">
      <c r="A19" s="42" t="s">
        <v>117</v>
      </c>
      <c r="B19" s="60">
        <v>0.48609999999999998</v>
      </c>
      <c r="C19" s="40" t="s">
        <v>117</v>
      </c>
      <c r="D19" s="40" t="s">
        <v>117</v>
      </c>
      <c r="E19" s="60">
        <v>6.9400000000000003E-2</v>
      </c>
      <c r="F19" s="41" t="s">
        <v>143</v>
      </c>
    </row>
    <row r="20" spans="1:6" x14ac:dyDescent="0.2">
      <c r="A20" s="42" t="s">
        <v>117</v>
      </c>
      <c r="B20" s="60">
        <v>0.61109999999999998</v>
      </c>
      <c r="C20" s="40" t="s">
        <v>156</v>
      </c>
      <c r="D20" s="40" t="s">
        <v>115</v>
      </c>
      <c r="E20" s="60">
        <v>1</v>
      </c>
      <c r="F20" s="41" t="s">
        <v>143</v>
      </c>
    </row>
    <row r="21" spans="1:6" x14ac:dyDescent="0.2">
      <c r="A21" s="42" t="s">
        <v>117</v>
      </c>
      <c r="B21" s="60">
        <v>0.5</v>
      </c>
      <c r="C21" s="40" t="s">
        <v>117</v>
      </c>
      <c r="D21" s="40" t="s">
        <v>122</v>
      </c>
      <c r="E21" s="60">
        <v>0.86109999999999998</v>
      </c>
      <c r="F21" s="41" t="s">
        <v>143</v>
      </c>
    </row>
    <row r="22" spans="1:6" x14ac:dyDescent="0.2">
      <c r="A22" s="42" t="s">
        <v>117</v>
      </c>
      <c r="B22" s="60">
        <v>0.70830000000000004</v>
      </c>
      <c r="C22" s="40" t="s">
        <v>128</v>
      </c>
      <c r="D22" s="40" t="s">
        <v>115</v>
      </c>
      <c r="E22" s="60">
        <v>4.1700000000000001E-2</v>
      </c>
      <c r="F22" s="41" t="s">
        <v>143</v>
      </c>
    </row>
    <row r="23" spans="1:6" x14ac:dyDescent="0.2">
      <c r="A23" s="44" t="s">
        <v>117</v>
      </c>
      <c r="B23" s="61">
        <v>0.68059999999999998</v>
      </c>
      <c r="C23" s="45" t="s">
        <v>117</v>
      </c>
      <c r="D23" s="45" t="s">
        <v>117</v>
      </c>
      <c r="E23" s="61">
        <v>1.3899999999999999E-2</v>
      </c>
      <c r="F23" s="46" t="s">
        <v>143</v>
      </c>
    </row>
    <row r="24" spans="1:6" x14ac:dyDescent="0.2">
      <c r="A24" s="47" t="s">
        <v>131</v>
      </c>
      <c r="B24" s="62">
        <v>0.81940000000000002</v>
      </c>
      <c r="C24" s="48" t="s">
        <v>114</v>
      </c>
      <c r="D24" s="48" t="s">
        <v>115</v>
      </c>
      <c r="E24" s="62">
        <v>0.19439999999999999</v>
      </c>
      <c r="F24" s="49" t="s">
        <v>143</v>
      </c>
    </row>
    <row r="25" spans="1:6" x14ac:dyDescent="0.2">
      <c r="A25" s="42" t="s">
        <v>117</v>
      </c>
      <c r="B25" s="60">
        <v>0.93059999999999998</v>
      </c>
      <c r="C25" s="40" t="s">
        <v>117</v>
      </c>
      <c r="D25" s="40" t="s">
        <v>117</v>
      </c>
      <c r="E25" s="60">
        <v>0.625</v>
      </c>
      <c r="F25" s="41" t="s">
        <v>143</v>
      </c>
    </row>
    <row r="26" spans="1:6" x14ac:dyDescent="0.2">
      <c r="A26" s="42" t="s">
        <v>117</v>
      </c>
      <c r="B26" s="60">
        <v>0.93059999999999998</v>
      </c>
      <c r="C26" s="40" t="s">
        <v>128</v>
      </c>
      <c r="D26" s="40" t="s">
        <v>115</v>
      </c>
      <c r="E26" s="60">
        <v>0.45829999999999999</v>
      </c>
      <c r="F26" s="41" t="s">
        <v>143</v>
      </c>
    </row>
    <row r="27" spans="1:6" x14ac:dyDescent="0.2">
      <c r="A27" s="50" t="s">
        <v>117</v>
      </c>
      <c r="B27" s="63">
        <v>0.98609999999999998</v>
      </c>
      <c r="C27" s="52" t="s">
        <v>117</v>
      </c>
      <c r="D27" s="52" t="s">
        <v>117</v>
      </c>
      <c r="E27" s="64">
        <v>0.625</v>
      </c>
      <c r="F27" s="56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8910B-2638-4A0E-9A38-79F78C025A32}">
  <dimension ref="A1:I116"/>
  <sheetViews>
    <sheetView tabSelected="1" workbookViewId="0">
      <selection activeCell="K22" sqref="K22"/>
    </sheetView>
  </sheetViews>
  <sheetFormatPr baseColWidth="10" defaultColWidth="8.83203125" defaultRowHeight="15" x14ac:dyDescent="0.2"/>
  <sheetData>
    <row r="1" spans="1:5" x14ac:dyDescent="0.2">
      <c r="A1" t="s">
        <v>153</v>
      </c>
    </row>
    <row r="2" spans="1:5" x14ac:dyDescent="0.2">
      <c r="A2" t="s">
        <v>33</v>
      </c>
    </row>
    <row r="4" spans="1:5" x14ac:dyDescent="0.2">
      <c r="A4" t="s">
        <v>34</v>
      </c>
    </row>
    <row r="5" spans="1:5" x14ac:dyDescent="0.2">
      <c r="A5" s="1" t="s">
        <v>35</v>
      </c>
    </row>
    <row r="7" spans="1:5" x14ac:dyDescent="0.2">
      <c r="A7" s="4" t="s">
        <v>4</v>
      </c>
    </row>
    <row r="8" spans="1:5" x14ac:dyDescent="0.2">
      <c r="A8" s="2" t="s">
        <v>5</v>
      </c>
      <c r="B8" s="2" t="s">
        <v>6</v>
      </c>
      <c r="C8" s="3" t="s">
        <v>7</v>
      </c>
      <c r="D8" s="2" t="s">
        <v>8</v>
      </c>
      <c r="E8" s="2" t="s">
        <v>9</v>
      </c>
    </row>
    <row r="9" spans="1:5" x14ac:dyDescent="0.2">
      <c r="A9" s="2" t="s">
        <v>10</v>
      </c>
      <c r="B9" s="2">
        <v>-5</v>
      </c>
      <c r="C9" s="3" t="s">
        <v>11</v>
      </c>
      <c r="D9" s="2"/>
      <c r="E9" s="5"/>
    </row>
    <row r="10" spans="1:5" x14ac:dyDescent="0.2">
      <c r="A10" s="2" t="s">
        <v>10</v>
      </c>
      <c r="B10" s="2">
        <v>-6</v>
      </c>
      <c r="C10" s="3">
        <v>342</v>
      </c>
      <c r="D10" s="2">
        <f>C10/10^B10</f>
        <v>342000000</v>
      </c>
      <c r="E10" s="5">
        <f>LOG10(D10)</f>
        <v>8.5340261060561353</v>
      </c>
    </row>
    <row r="11" spans="1:5" x14ac:dyDescent="0.2">
      <c r="A11" s="13" t="s">
        <v>10</v>
      </c>
      <c r="B11" s="13">
        <v>-7</v>
      </c>
      <c r="C11" s="15">
        <v>47</v>
      </c>
      <c r="D11" s="13">
        <f>C11/10^B11</f>
        <v>470000000</v>
      </c>
      <c r="E11" s="14">
        <f>LOG10(D11)</f>
        <v>8.672097857935718</v>
      </c>
    </row>
    <row r="12" spans="1:5" x14ac:dyDescent="0.2">
      <c r="A12" s="2" t="s">
        <v>12</v>
      </c>
      <c r="B12" s="2">
        <v>-5</v>
      </c>
      <c r="C12" s="3" t="s">
        <v>11</v>
      </c>
      <c r="D12" s="2"/>
      <c r="E12" s="5"/>
    </row>
    <row r="13" spans="1:5" x14ac:dyDescent="0.2">
      <c r="A13" s="2" t="s">
        <v>12</v>
      </c>
      <c r="B13" s="2">
        <v>-6</v>
      </c>
      <c r="C13" s="3">
        <v>387</v>
      </c>
      <c r="D13" s="2">
        <f>C13/10^B13</f>
        <v>387000000</v>
      </c>
      <c r="E13" s="5">
        <f>LOG10(D13)</f>
        <v>8.5877109650189105</v>
      </c>
    </row>
    <row r="14" spans="1:5" x14ac:dyDescent="0.2">
      <c r="A14" s="12" t="s">
        <v>12</v>
      </c>
      <c r="B14" s="13">
        <v>-7</v>
      </c>
      <c r="C14" s="12">
        <v>58</v>
      </c>
      <c r="D14" s="13">
        <f>C14/10^B14</f>
        <v>580000000</v>
      </c>
      <c r="E14" s="14">
        <f>LOG10(D14)</f>
        <v>8.7634279935629369</v>
      </c>
    </row>
    <row r="15" spans="1:5" x14ac:dyDescent="0.2">
      <c r="A15" t="s">
        <v>13</v>
      </c>
      <c r="B15" s="2">
        <v>-5</v>
      </c>
      <c r="C15" t="s">
        <v>11</v>
      </c>
    </row>
    <row r="16" spans="1:5" x14ac:dyDescent="0.2">
      <c r="A16" t="s">
        <v>13</v>
      </c>
      <c r="B16" s="2">
        <v>-6</v>
      </c>
      <c r="C16">
        <v>392</v>
      </c>
      <c r="D16" s="2">
        <f>C16/10^B16</f>
        <v>392000000</v>
      </c>
      <c r="E16" s="5">
        <f>LOG10(D16)</f>
        <v>8.5932860670204576</v>
      </c>
    </row>
    <row r="17" spans="1:8" x14ac:dyDescent="0.2">
      <c r="A17" s="12" t="s">
        <v>13</v>
      </c>
      <c r="B17" s="13">
        <v>-7</v>
      </c>
      <c r="C17" s="12">
        <v>54</v>
      </c>
      <c r="D17" s="13">
        <f>C17/10^B17</f>
        <v>540000000</v>
      </c>
      <c r="E17" s="14">
        <f>LOG10(D17)</f>
        <v>8.7323937598229691</v>
      </c>
    </row>
    <row r="19" spans="1:8" x14ac:dyDescent="0.2">
      <c r="A19" s="4" t="s">
        <v>14</v>
      </c>
    </row>
    <row r="20" spans="1:8" x14ac:dyDescent="0.2">
      <c r="A20" s="2" t="s">
        <v>5</v>
      </c>
      <c r="B20" s="2" t="s">
        <v>6</v>
      </c>
      <c r="C20" s="3" t="s">
        <v>7</v>
      </c>
      <c r="D20" s="2" t="s">
        <v>8</v>
      </c>
      <c r="E20" s="2" t="s">
        <v>9</v>
      </c>
    </row>
    <row r="21" spans="1:8" x14ac:dyDescent="0.2">
      <c r="A21" t="s">
        <v>36</v>
      </c>
      <c r="B21" s="2">
        <v>-6</v>
      </c>
      <c r="C21">
        <v>265</v>
      </c>
      <c r="D21" s="2">
        <f t="shared" ref="D21:D26" si="0">C21/10^B21</f>
        <v>265000000</v>
      </c>
      <c r="E21" s="5">
        <f t="shared" ref="E21:E26" si="1">LOG10(D21)</f>
        <v>8.423245873936807</v>
      </c>
    </row>
    <row r="22" spans="1:8" x14ac:dyDescent="0.2">
      <c r="A22" s="12" t="s">
        <v>36</v>
      </c>
      <c r="B22" s="13">
        <v>-7</v>
      </c>
      <c r="C22" s="12">
        <v>36</v>
      </c>
      <c r="D22" s="13">
        <f t="shared" si="0"/>
        <v>360000000</v>
      </c>
      <c r="E22" s="14">
        <f t="shared" si="1"/>
        <v>8.5563025007672877</v>
      </c>
    </row>
    <row r="23" spans="1:8" x14ac:dyDescent="0.2">
      <c r="A23" s="12" t="s">
        <v>37</v>
      </c>
      <c r="B23" s="13">
        <v>-6</v>
      </c>
      <c r="C23" s="12">
        <v>191</v>
      </c>
      <c r="D23" s="13">
        <f t="shared" si="0"/>
        <v>191000000</v>
      </c>
      <c r="E23" s="14">
        <f t="shared" si="1"/>
        <v>8.2810333672477281</v>
      </c>
    </row>
    <row r="24" spans="1:8" x14ac:dyDescent="0.2">
      <c r="A24" t="s">
        <v>37</v>
      </c>
      <c r="B24" s="2">
        <v>-7</v>
      </c>
      <c r="C24">
        <v>25</v>
      </c>
      <c r="D24" s="2">
        <f t="shared" si="0"/>
        <v>250000000</v>
      </c>
      <c r="E24" s="5">
        <f t="shared" si="1"/>
        <v>8.3979400086720375</v>
      </c>
    </row>
    <row r="25" spans="1:8" x14ac:dyDescent="0.2">
      <c r="A25" t="s">
        <v>38</v>
      </c>
      <c r="B25" s="2">
        <v>-6</v>
      </c>
      <c r="C25">
        <v>302</v>
      </c>
      <c r="D25" s="2">
        <f t="shared" si="0"/>
        <v>302000000</v>
      </c>
      <c r="E25" s="5">
        <f t="shared" si="1"/>
        <v>8.4800069429571501</v>
      </c>
    </row>
    <row r="26" spans="1:8" x14ac:dyDescent="0.2">
      <c r="A26" s="12" t="s">
        <v>38</v>
      </c>
      <c r="B26" s="13">
        <v>-7</v>
      </c>
      <c r="C26" s="12">
        <v>31</v>
      </c>
      <c r="D26" s="13">
        <f t="shared" si="0"/>
        <v>310000000</v>
      </c>
      <c r="E26" s="14">
        <f t="shared" si="1"/>
        <v>8.4913616938342731</v>
      </c>
      <c r="G26" s="10">
        <f>AVERAGE(E22,E23,E26)</f>
        <v>8.4428991872830963</v>
      </c>
      <c r="H26">
        <f>STDEV(E22,E23,E26)</f>
        <v>0.14389139957992425</v>
      </c>
    </row>
    <row r="28" spans="1:8" x14ac:dyDescent="0.2">
      <c r="A28" s="4" t="s">
        <v>18</v>
      </c>
    </row>
    <row r="29" spans="1:8" x14ac:dyDescent="0.2">
      <c r="A29" s="2" t="s">
        <v>5</v>
      </c>
      <c r="B29" s="2" t="s">
        <v>6</v>
      </c>
      <c r="C29" s="3" t="s">
        <v>7</v>
      </c>
      <c r="D29" s="2" t="s">
        <v>8</v>
      </c>
      <c r="E29" s="2" t="s">
        <v>9</v>
      </c>
    </row>
    <row r="30" spans="1:8" x14ac:dyDescent="0.2">
      <c r="A30" s="12" t="s">
        <v>19</v>
      </c>
      <c r="B30" s="12">
        <v>-5</v>
      </c>
      <c r="C30" s="12">
        <v>15</v>
      </c>
      <c r="D30" s="13">
        <f t="shared" ref="D30:D35" si="2">C30/10^B30</f>
        <v>1499999.9999999998</v>
      </c>
      <c r="E30" s="14">
        <f t="shared" ref="E30:E35" si="3">LOG10(D30)</f>
        <v>6.1760912590556813</v>
      </c>
    </row>
    <row r="31" spans="1:8" x14ac:dyDescent="0.2">
      <c r="A31" t="s">
        <v>19</v>
      </c>
      <c r="B31">
        <v>-6</v>
      </c>
      <c r="C31">
        <v>4</v>
      </c>
      <c r="D31" s="2">
        <f t="shared" si="2"/>
        <v>4000000</v>
      </c>
      <c r="E31" s="5">
        <f t="shared" si="3"/>
        <v>6.6020599913279625</v>
      </c>
    </row>
    <row r="32" spans="1:8" x14ac:dyDescent="0.2">
      <c r="A32" s="12" t="s">
        <v>39</v>
      </c>
      <c r="B32" s="12">
        <v>-5</v>
      </c>
      <c r="C32" s="12">
        <v>158</v>
      </c>
      <c r="D32" s="13">
        <f t="shared" si="2"/>
        <v>15799999.999999998</v>
      </c>
      <c r="E32" s="14">
        <f t="shared" si="3"/>
        <v>7.1986570869544222</v>
      </c>
    </row>
    <row r="33" spans="1:8" x14ac:dyDescent="0.2">
      <c r="A33" t="s">
        <v>39</v>
      </c>
      <c r="B33">
        <v>-6</v>
      </c>
      <c r="C33">
        <v>15</v>
      </c>
      <c r="D33" s="2">
        <f t="shared" si="2"/>
        <v>15000000</v>
      </c>
      <c r="E33" s="5">
        <f t="shared" si="3"/>
        <v>7.1760912590556813</v>
      </c>
    </row>
    <row r="34" spans="1:8" x14ac:dyDescent="0.2">
      <c r="A34" s="12" t="s">
        <v>40</v>
      </c>
      <c r="B34" s="12">
        <v>-5</v>
      </c>
      <c r="C34" s="15">
        <v>164</v>
      </c>
      <c r="D34" s="13">
        <f t="shared" si="2"/>
        <v>16399999.999999998</v>
      </c>
      <c r="E34" s="14">
        <f t="shared" si="3"/>
        <v>7.214843848047698</v>
      </c>
    </row>
    <row r="35" spans="1:8" x14ac:dyDescent="0.2">
      <c r="A35" t="s">
        <v>40</v>
      </c>
      <c r="B35">
        <v>-6</v>
      </c>
      <c r="C35" s="3">
        <v>21</v>
      </c>
      <c r="D35" s="2">
        <f t="shared" si="2"/>
        <v>21000000</v>
      </c>
      <c r="E35" s="5">
        <f t="shared" si="3"/>
        <v>7.3222192947339195</v>
      </c>
    </row>
    <row r="36" spans="1:8" x14ac:dyDescent="0.2">
      <c r="A36" t="s">
        <v>20</v>
      </c>
      <c r="B36">
        <v>-5</v>
      </c>
      <c r="C36" s="3" t="s">
        <v>11</v>
      </c>
      <c r="D36" s="2"/>
    </row>
    <row r="37" spans="1:8" x14ac:dyDescent="0.2">
      <c r="A37" s="12" t="s">
        <v>20</v>
      </c>
      <c r="B37" s="12">
        <v>-6</v>
      </c>
      <c r="C37" s="15">
        <v>162</v>
      </c>
      <c r="D37" s="13">
        <f>C37/10^B37</f>
        <v>162000000</v>
      </c>
      <c r="E37" s="14">
        <f>LOG10(D37)</f>
        <v>8.2095150145426317</v>
      </c>
    </row>
    <row r="38" spans="1:8" x14ac:dyDescent="0.2">
      <c r="A38" t="s">
        <v>41</v>
      </c>
      <c r="B38">
        <v>-5</v>
      </c>
      <c r="C38" s="3" t="s">
        <v>11</v>
      </c>
      <c r="D38" s="2"/>
    </row>
    <row r="39" spans="1:8" x14ac:dyDescent="0.2">
      <c r="A39" s="12" t="s">
        <v>41</v>
      </c>
      <c r="B39" s="12">
        <v>-6</v>
      </c>
      <c r="C39" s="15">
        <v>148</v>
      </c>
      <c r="D39" s="13">
        <f>C39/10^B39</f>
        <v>148000000</v>
      </c>
      <c r="E39" s="14">
        <f>LOG10(D39)</f>
        <v>8.1702617153949575</v>
      </c>
    </row>
    <row r="40" spans="1:8" x14ac:dyDescent="0.2">
      <c r="A40" t="s">
        <v>42</v>
      </c>
      <c r="B40">
        <v>-5</v>
      </c>
      <c r="C40" s="3" t="s">
        <v>11</v>
      </c>
      <c r="D40" s="2"/>
    </row>
    <row r="41" spans="1:8" x14ac:dyDescent="0.2">
      <c r="A41" s="12" t="s">
        <v>42</v>
      </c>
      <c r="B41" s="12">
        <v>-6</v>
      </c>
      <c r="C41" s="15">
        <v>165</v>
      </c>
      <c r="D41" s="13">
        <f>C41/10^B41</f>
        <v>165000000</v>
      </c>
      <c r="E41" s="14">
        <f>LOG10(D41)</f>
        <v>8.2174839442139067</v>
      </c>
      <c r="G41" s="10">
        <f>AVERAGE(E30,E32,E34,E37,E39,E41)</f>
        <v>7.5311421447015503</v>
      </c>
      <c r="H41">
        <f>STDEV(E30,E32,E34,E37,E39,E41)</f>
        <v>0.82298025136919328</v>
      </c>
    </row>
    <row r="43" spans="1:8" x14ac:dyDescent="0.2">
      <c r="A43" s="4" t="s">
        <v>25</v>
      </c>
      <c r="F43" s="4" t="s">
        <v>26</v>
      </c>
    </row>
    <row r="44" spans="1:8" x14ac:dyDescent="0.2">
      <c r="A44" t="s">
        <v>5</v>
      </c>
      <c r="B44" t="s">
        <v>27</v>
      </c>
      <c r="C44" t="s">
        <v>28</v>
      </c>
      <c r="D44" t="s">
        <v>29</v>
      </c>
      <c r="F44" t="s">
        <v>5</v>
      </c>
      <c r="G44" t="s">
        <v>27</v>
      </c>
    </row>
    <row r="45" spans="1:8" x14ac:dyDescent="0.2">
      <c r="A45">
        <v>1</v>
      </c>
      <c r="B45" t="s">
        <v>30</v>
      </c>
      <c r="C45" s="11">
        <v>369.7</v>
      </c>
      <c r="D45" s="10">
        <v>87.54</v>
      </c>
      <c r="F45">
        <v>73</v>
      </c>
      <c r="G45" t="s">
        <v>30</v>
      </c>
    </row>
    <row r="46" spans="1:8" x14ac:dyDescent="0.2">
      <c r="A46">
        <v>2</v>
      </c>
      <c r="C46" s="11">
        <v>288.7</v>
      </c>
      <c r="D46" s="10">
        <v>79.36</v>
      </c>
      <c r="F46">
        <v>74</v>
      </c>
      <c r="G46" t="s">
        <v>30</v>
      </c>
    </row>
    <row r="47" spans="1:8" x14ac:dyDescent="0.2">
      <c r="A47">
        <v>3</v>
      </c>
      <c r="B47" t="s">
        <v>30</v>
      </c>
      <c r="C47" s="11">
        <v>239.3</v>
      </c>
      <c r="D47">
        <v>78.77</v>
      </c>
      <c r="F47">
        <v>75</v>
      </c>
      <c r="G47" t="s">
        <v>30</v>
      </c>
    </row>
    <row r="48" spans="1:8" x14ac:dyDescent="0.2">
      <c r="A48">
        <v>4</v>
      </c>
      <c r="C48" s="11">
        <v>280.3</v>
      </c>
      <c r="D48">
        <v>85.19</v>
      </c>
      <c r="F48">
        <v>76</v>
      </c>
      <c r="G48" t="s">
        <v>30</v>
      </c>
    </row>
    <row r="49" spans="1:7" x14ac:dyDescent="0.2">
      <c r="A49">
        <v>5</v>
      </c>
      <c r="C49" s="11">
        <v>317.60000000000002</v>
      </c>
      <c r="D49">
        <v>86.26</v>
      </c>
      <c r="F49">
        <v>77</v>
      </c>
      <c r="G49" t="s">
        <v>30</v>
      </c>
    </row>
    <row r="50" spans="1:7" x14ac:dyDescent="0.2">
      <c r="A50">
        <v>6</v>
      </c>
      <c r="C50" s="11">
        <v>253.4</v>
      </c>
      <c r="D50">
        <v>78.459999999999994</v>
      </c>
      <c r="F50">
        <v>78</v>
      </c>
      <c r="G50" t="s">
        <v>30</v>
      </c>
    </row>
    <row r="51" spans="1:7" x14ac:dyDescent="0.2">
      <c r="A51">
        <v>7</v>
      </c>
      <c r="C51" s="11">
        <v>427.1</v>
      </c>
      <c r="D51">
        <v>86.93</v>
      </c>
      <c r="F51">
        <v>79</v>
      </c>
      <c r="G51" t="s">
        <v>30</v>
      </c>
    </row>
    <row r="52" spans="1:7" x14ac:dyDescent="0.2">
      <c r="A52">
        <v>8</v>
      </c>
      <c r="C52" s="11">
        <v>398.2</v>
      </c>
      <c r="D52">
        <v>90.15</v>
      </c>
      <c r="F52">
        <v>80</v>
      </c>
      <c r="G52" t="s">
        <v>30</v>
      </c>
    </row>
    <row r="53" spans="1:7" x14ac:dyDescent="0.2">
      <c r="A53">
        <v>9</v>
      </c>
      <c r="B53" t="s">
        <v>30</v>
      </c>
      <c r="C53" s="11">
        <v>298.5</v>
      </c>
      <c r="D53">
        <v>81.540000000000006</v>
      </c>
      <c r="F53">
        <v>81</v>
      </c>
      <c r="G53" t="s">
        <v>30</v>
      </c>
    </row>
    <row r="54" spans="1:7" x14ac:dyDescent="0.2">
      <c r="A54">
        <v>10</v>
      </c>
      <c r="C54">
        <v>359.6</v>
      </c>
      <c r="D54" s="10">
        <v>91.88</v>
      </c>
      <c r="F54">
        <v>82</v>
      </c>
      <c r="G54" t="s">
        <v>30</v>
      </c>
    </row>
    <row r="55" spans="1:7" x14ac:dyDescent="0.2">
      <c r="A55">
        <v>11</v>
      </c>
      <c r="B55" t="s">
        <v>30</v>
      </c>
      <c r="F55">
        <v>83</v>
      </c>
      <c r="G55" t="s">
        <v>30</v>
      </c>
    </row>
    <row r="56" spans="1:7" x14ac:dyDescent="0.2">
      <c r="A56">
        <v>12</v>
      </c>
      <c r="B56" t="s">
        <v>30</v>
      </c>
      <c r="F56">
        <v>84</v>
      </c>
      <c r="G56" t="s">
        <v>30</v>
      </c>
    </row>
    <row r="57" spans="1:7" x14ac:dyDescent="0.2">
      <c r="A57">
        <v>13</v>
      </c>
      <c r="B57" t="s">
        <v>30</v>
      </c>
      <c r="F57">
        <v>85</v>
      </c>
      <c r="G57" t="s">
        <v>30</v>
      </c>
    </row>
    <row r="58" spans="1:7" x14ac:dyDescent="0.2">
      <c r="A58">
        <v>14</v>
      </c>
      <c r="F58">
        <v>86</v>
      </c>
      <c r="G58" t="s">
        <v>30</v>
      </c>
    </row>
    <row r="59" spans="1:7" x14ac:dyDescent="0.2">
      <c r="A59">
        <v>15</v>
      </c>
      <c r="B59" t="s">
        <v>30</v>
      </c>
      <c r="F59">
        <v>87</v>
      </c>
      <c r="G59" t="s">
        <v>30</v>
      </c>
    </row>
    <row r="60" spans="1:7" x14ac:dyDescent="0.2">
      <c r="A60">
        <v>16</v>
      </c>
      <c r="B60" t="s">
        <v>30</v>
      </c>
      <c r="F60">
        <v>88</v>
      </c>
      <c r="G60" t="s">
        <v>30</v>
      </c>
    </row>
    <row r="61" spans="1:7" x14ac:dyDescent="0.2">
      <c r="A61">
        <v>17</v>
      </c>
      <c r="B61" t="s">
        <v>30</v>
      </c>
      <c r="F61">
        <v>89</v>
      </c>
      <c r="G61" t="s">
        <v>30</v>
      </c>
    </row>
    <row r="62" spans="1:7" x14ac:dyDescent="0.2">
      <c r="A62">
        <v>18</v>
      </c>
      <c r="F62">
        <v>90</v>
      </c>
      <c r="G62" t="s">
        <v>30</v>
      </c>
    </row>
    <row r="63" spans="1:7" x14ac:dyDescent="0.2">
      <c r="A63">
        <v>19</v>
      </c>
      <c r="B63" t="s">
        <v>30</v>
      </c>
      <c r="F63">
        <v>91</v>
      </c>
      <c r="G63" t="s">
        <v>30</v>
      </c>
    </row>
    <row r="64" spans="1:7" x14ac:dyDescent="0.2">
      <c r="A64">
        <v>20</v>
      </c>
      <c r="F64">
        <v>92</v>
      </c>
      <c r="G64" t="s">
        <v>30</v>
      </c>
    </row>
    <row r="65" spans="1:7" x14ac:dyDescent="0.2">
      <c r="A65">
        <v>21</v>
      </c>
      <c r="B65" t="s">
        <v>30</v>
      </c>
      <c r="F65">
        <v>93</v>
      </c>
      <c r="G65" t="s">
        <v>30</v>
      </c>
    </row>
    <row r="66" spans="1:7" x14ac:dyDescent="0.2">
      <c r="A66">
        <v>22</v>
      </c>
      <c r="F66">
        <v>94</v>
      </c>
      <c r="G66" t="s">
        <v>30</v>
      </c>
    </row>
    <row r="67" spans="1:7" x14ac:dyDescent="0.2">
      <c r="A67">
        <v>23</v>
      </c>
      <c r="B67" t="s">
        <v>30</v>
      </c>
      <c r="F67">
        <v>95</v>
      </c>
      <c r="G67" t="s">
        <v>30</v>
      </c>
    </row>
    <row r="68" spans="1:7" x14ac:dyDescent="0.2">
      <c r="A68">
        <v>24</v>
      </c>
      <c r="F68">
        <v>96</v>
      </c>
      <c r="G68" t="s">
        <v>30</v>
      </c>
    </row>
    <row r="69" spans="1:7" x14ac:dyDescent="0.2">
      <c r="A69">
        <v>25</v>
      </c>
      <c r="F69">
        <v>97</v>
      </c>
      <c r="G69" t="s">
        <v>30</v>
      </c>
    </row>
    <row r="70" spans="1:7" x14ac:dyDescent="0.2">
      <c r="A70">
        <v>26</v>
      </c>
      <c r="F70">
        <v>98</v>
      </c>
      <c r="G70" t="s">
        <v>30</v>
      </c>
    </row>
    <row r="71" spans="1:7" x14ac:dyDescent="0.2">
      <c r="A71">
        <v>27</v>
      </c>
      <c r="B71" t="s">
        <v>30</v>
      </c>
      <c r="F71">
        <v>99</v>
      </c>
      <c r="G71" t="s">
        <v>30</v>
      </c>
    </row>
    <row r="72" spans="1:7" x14ac:dyDescent="0.2">
      <c r="A72">
        <v>28</v>
      </c>
      <c r="B72" t="s">
        <v>30</v>
      </c>
      <c r="F72">
        <v>100</v>
      </c>
      <c r="G72" t="s">
        <v>30</v>
      </c>
    </row>
    <row r="73" spans="1:7" x14ac:dyDescent="0.2">
      <c r="A73">
        <v>29</v>
      </c>
      <c r="B73" t="s">
        <v>30</v>
      </c>
      <c r="F73">
        <v>101</v>
      </c>
      <c r="G73" t="s">
        <v>30</v>
      </c>
    </row>
    <row r="74" spans="1:7" x14ac:dyDescent="0.2">
      <c r="A74">
        <v>30</v>
      </c>
      <c r="B74" t="s">
        <v>30</v>
      </c>
      <c r="F74">
        <v>102</v>
      </c>
      <c r="G74" t="s">
        <v>30</v>
      </c>
    </row>
    <row r="75" spans="1:7" x14ac:dyDescent="0.2">
      <c r="A75">
        <v>31</v>
      </c>
      <c r="B75" t="s">
        <v>30</v>
      </c>
      <c r="F75">
        <v>103</v>
      </c>
      <c r="G75" t="s">
        <v>30</v>
      </c>
    </row>
    <row r="76" spans="1:7" x14ac:dyDescent="0.2">
      <c r="A76">
        <v>32</v>
      </c>
      <c r="B76" t="s">
        <v>30</v>
      </c>
      <c r="F76">
        <v>104</v>
      </c>
      <c r="G76" t="s">
        <v>30</v>
      </c>
    </row>
    <row r="77" spans="1:7" x14ac:dyDescent="0.2">
      <c r="A77">
        <v>33</v>
      </c>
      <c r="B77" t="s">
        <v>30</v>
      </c>
      <c r="F77">
        <v>105</v>
      </c>
      <c r="G77" t="s">
        <v>30</v>
      </c>
    </row>
    <row r="78" spans="1:7" x14ac:dyDescent="0.2">
      <c r="A78">
        <v>34</v>
      </c>
      <c r="F78">
        <v>106</v>
      </c>
      <c r="G78" t="s">
        <v>30</v>
      </c>
    </row>
    <row r="79" spans="1:7" x14ac:dyDescent="0.2">
      <c r="A79">
        <v>35</v>
      </c>
      <c r="F79">
        <v>107</v>
      </c>
      <c r="G79" t="s">
        <v>30</v>
      </c>
    </row>
    <row r="80" spans="1:7" x14ac:dyDescent="0.2">
      <c r="A80">
        <v>36</v>
      </c>
      <c r="F80">
        <v>108</v>
      </c>
      <c r="G80" t="s">
        <v>30</v>
      </c>
    </row>
    <row r="81" spans="1:7" x14ac:dyDescent="0.2">
      <c r="A81">
        <v>37</v>
      </c>
      <c r="F81">
        <v>109</v>
      </c>
      <c r="G81" t="s">
        <v>30</v>
      </c>
    </row>
    <row r="82" spans="1:7" x14ac:dyDescent="0.2">
      <c r="A82">
        <v>38</v>
      </c>
      <c r="B82" t="s">
        <v>30</v>
      </c>
      <c r="F82">
        <v>110</v>
      </c>
      <c r="G82" t="s">
        <v>30</v>
      </c>
    </row>
    <row r="83" spans="1:7" x14ac:dyDescent="0.2">
      <c r="A83">
        <v>39</v>
      </c>
      <c r="B83" t="s">
        <v>30</v>
      </c>
      <c r="F83">
        <v>111</v>
      </c>
      <c r="G83" t="s">
        <v>30</v>
      </c>
    </row>
    <row r="84" spans="1:7" x14ac:dyDescent="0.2">
      <c r="A84">
        <v>40</v>
      </c>
      <c r="F84">
        <v>112</v>
      </c>
      <c r="G84" t="s">
        <v>30</v>
      </c>
    </row>
    <row r="85" spans="1:7" x14ac:dyDescent="0.2">
      <c r="A85">
        <v>41</v>
      </c>
      <c r="B85" t="s">
        <v>30</v>
      </c>
      <c r="F85">
        <v>113</v>
      </c>
      <c r="G85" t="s">
        <v>30</v>
      </c>
    </row>
    <row r="86" spans="1:7" x14ac:dyDescent="0.2">
      <c r="A86">
        <v>42</v>
      </c>
      <c r="B86" t="s">
        <v>30</v>
      </c>
      <c r="F86">
        <v>114</v>
      </c>
      <c r="G86" t="s">
        <v>30</v>
      </c>
    </row>
    <row r="87" spans="1:7" x14ac:dyDescent="0.2">
      <c r="A87">
        <v>43</v>
      </c>
      <c r="F87">
        <v>115</v>
      </c>
      <c r="G87" t="s">
        <v>30</v>
      </c>
    </row>
    <row r="88" spans="1:7" x14ac:dyDescent="0.2">
      <c r="A88">
        <v>44</v>
      </c>
      <c r="B88" t="s">
        <v>30</v>
      </c>
      <c r="F88">
        <v>116</v>
      </c>
      <c r="G88" t="s">
        <v>30</v>
      </c>
    </row>
    <row r="89" spans="1:7" x14ac:dyDescent="0.2">
      <c r="A89">
        <v>45</v>
      </c>
      <c r="B89" t="s">
        <v>30</v>
      </c>
      <c r="F89">
        <v>117</v>
      </c>
      <c r="G89" t="s">
        <v>30</v>
      </c>
    </row>
    <row r="90" spans="1:7" x14ac:dyDescent="0.2">
      <c r="A90">
        <v>46</v>
      </c>
      <c r="B90" t="s">
        <v>30</v>
      </c>
      <c r="F90">
        <v>118</v>
      </c>
      <c r="G90" t="s">
        <v>30</v>
      </c>
    </row>
    <row r="91" spans="1:7" x14ac:dyDescent="0.2">
      <c r="A91">
        <v>47</v>
      </c>
      <c r="B91" t="s">
        <v>30</v>
      </c>
      <c r="F91">
        <v>119</v>
      </c>
      <c r="G91" t="s">
        <v>30</v>
      </c>
    </row>
    <row r="92" spans="1:7" x14ac:dyDescent="0.2">
      <c r="A92">
        <v>48</v>
      </c>
      <c r="F92">
        <v>120</v>
      </c>
      <c r="G92" t="s">
        <v>30</v>
      </c>
    </row>
    <row r="93" spans="1:7" x14ac:dyDescent="0.2">
      <c r="A93">
        <v>49</v>
      </c>
      <c r="F93">
        <v>121</v>
      </c>
      <c r="G93" t="s">
        <v>30</v>
      </c>
    </row>
    <row r="94" spans="1:7" x14ac:dyDescent="0.2">
      <c r="A94">
        <v>50</v>
      </c>
      <c r="B94" t="s">
        <v>30</v>
      </c>
      <c r="F94">
        <v>122</v>
      </c>
      <c r="G94" t="s">
        <v>30</v>
      </c>
    </row>
    <row r="95" spans="1:7" x14ac:dyDescent="0.2">
      <c r="A95">
        <v>51</v>
      </c>
      <c r="F95">
        <v>123</v>
      </c>
      <c r="G95" t="s">
        <v>30</v>
      </c>
    </row>
    <row r="96" spans="1:7" x14ac:dyDescent="0.2">
      <c r="A96">
        <v>52</v>
      </c>
      <c r="B96" t="s">
        <v>30</v>
      </c>
      <c r="F96">
        <v>124</v>
      </c>
      <c r="G96" t="s">
        <v>30</v>
      </c>
    </row>
    <row r="97" spans="1:7" x14ac:dyDescent="0.2">
      <c r="A97">
        <v>53</v>
      </c>
      <c r="B97" t="s">
        <v>30</v>
      </c>
      <c r="F97">
        <v>125</v>
      </c>
      <c r="G97" t="s">
        <v>30</v>
      </c>
    </row>
    <row r="98" spans="1:7" x14ac:dyDescent="0.2">
      <c r="A98">
        <v>54</v>
      </c>
      <c r="B98" t="s">
        <v>30</v>
      </c>
      <c r="F98">
        <v>126</v>
      </c>
      <c r="G98" t="s">
        <v>30</v>
      </c>
    </row>
    <row r="99" spans="1:7" x14ac:dyDescent="0.2">
      <c r="A99">
        <v>55</v>
      </c>
      <c r="B99" t="s">
        <v>30</v>
      </c>
      <c r="F99">
        <v>127</v>
      </c>
      <c r="G99" t="s">
        <v>30</v>
      </c>
    </row>
    <row r="100" spans="1:7" x14ac:dyDescent="0.2">
      <c r="A100">
        <v>56</v>
      </c>
      <c r="F100">
        <v>128</v>
      </c>
      <c r="G100" t="s">
        <v>30</v>
      </c>
    </row>
    <row r="101" spans="1:7" x14ac:dyDescent="0.2">
      <c r="A101">
        <v>57</v>
      </c>
      <c r="F101">
        <v>129</v>
      </c>
      <c r="G101" t="s">
        <v>30</v>
      </c>
    </row>
    <row r="102" spans="1:7" x14ac:dyDescent="0.2">
      <c r="A102">
        <v>58</v>
      </c>
      <c r="B102" t="s">
        <v>30</v>
      </c>
      <c r="F102">
        <v>130</v>
      </c>
      <c r="G102" t="s">
        <v>30</v>
      </c>
    </row>
    <row r="103" spans="1:7" x14ac:dyDescent="0.2">
      <c r="A103">
        <v>59</v>
      </c>
      <c r="B103" t="s">
        <v>30</v>
      </c>
      <c r="F103">
        <v>131</v>
      </c>
      <c r="G103" t="s">
        <v>30</v>
      </c>
    </row>
    <row r="104" spans="1:7" x14ac:dyDescent="0.2">
      <c r="A104">
        <v>60</v>
      </c>
      <c r="B104" t="s">
        <v>30</v>
      </c>
      <c r="F104">
        <v>132</v>
      </c>
      <c r="G104" t="s">
        <v>30</v>
      </c>
    </row>
    <row r="105" spans="1:7" x14ac:dyDescent="0.2">
      <c r="A105">
        <v>61</v>
      </c>
      <c r="F105">
        <v>133</v>
      </c>
      <c r="G105" t="s">
        <v>30</v>
      </c>
    </row>
    <row r="106" spans="1:7" x14ac:dyDescent="0.2">
      <c r="A106">
        <v>62</v>
      </c>
      <c r="B106" t="s">
        <v>30</v>
      </c>
      <c r="F106">
        <v>134</v>
      </c>
      <c r="G106" t="s">
        <v>30</v>
      </c>
    </row>
    <row r="107" spans="1:7" x14ac:dyDescent="0.2">
      <c r="A107">
        <v>63</v>
      </c>
      <c r="F107">
        <v>135</v>
      </c>
      <c r="G107" t="s">
        <v>30</v>
      </c>
    </row>
    <row r="108" spans="1:7" x14ac:dyDescent="0.2">
      <c r="A108">
        <v>64</v>
      </c>
      <c r="B108" t="s">
        <v>30</v>
      </c>
      <c r="F108">
        <v>136</v>
      </c>
      <c r="G108" t="s">
        <v>30</v>
      </c>
    </row>
    <row r="109" spans="1:7" x14ac:dyDescent="0.2">
      <c r="A109">
        <v>65</v>
      </c>
      <c r="B109" t="s">
        <v>30</v>
      </c>
      <c r="F109">
        <v>137</v>
      </c>
      <c r="G109" t="s">
        <v>30</v>
      </c>
    </row>
    <row r="110" spans="1:7" x14ac:dyDescent="0.2">
      <c r="A110">
        <v>66</v>
      </c>
      <c r="B110" t="s">
        <v>30</v>
      </c>
      <c r="F110">
        <v>138</v>
      </c>
      <c r="G110" t="s">
        <v>30</v>
      </c>
    </row>
    <row r="111" spans="1:7" x14ac:dyDescent="0.2">
      <c r="A111">
        <v>67</v>
      </c>
      <c r="B111" t="s">
        <v>30</v>
      </c>
      <c r="F111">
        <v>139</v>
      </c>
      <c r="G111" t="s">
        <v>30</v>
      </c>
    </row>
    <row r="112" spans="1:7" x14ac:dyDescent="0.2">
      <c r="A112">
        <v>68</v>
      </c>
      <c r="B112" t="s">
        <v>30</v>
      </c>
      <c r="F112">
        <v>140</v>
      </c>
      <c r="G112" t="s">
        <v>30</v>
      </c>
    </row>
    <row r="113" spans="1:9" x14ac:dyDescent="0.2">
      <c r="A113">
        <v>69</v>
      </c>
      <c r="B113" t="s">
        <v>30</v>
      </c>
      <c r="F113">
        <v>141</v>
      </c>
      <c r="G113" t="s">
        <v>30</v>
      </c>
    </row>
    <row r="114" spans="1:9" x14ac:dyDescent="0.2">
      <c r="A114">
        <v>70</v>
      </c>
      <c r="B114" t="s">
        <v>30</v>
      </c>
      <c r="F114">
        <v>142</v>
      </c>
      <c r="G114" t="s">
        <v>30</v>
      </c>
    </row>
    <row r="115" spans="1:9" x14ac:dyDescent="0.2">
      <c r="A115">
        <v>71</v>
      </c>
      <c r="F115">
        <v>143</v>
      </c>
      <c r="G115" t="s">
        <v>30</v>
      </c>
    </row>
    <row r="116" spans="1:9" x14ac:dyDescent="0.2">
      <c r="A116">
        <v>72</v>
      </c>
      <c r="B116" t="s">
        <v>30</v>
      </c>
      <c r="D116" t="s">
        <v>43</v>
      </c>
      <c r="F116">
        <v>144</v>
      </c>
      <c r="G116" t="s">
        <v>30</v>
      </c>
      <c r="I116" t="s">
        <v>44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F5B1-E673-443B-869F-7721325C1D24}">
  <dimension ref="A1:I102"/>
  <sheetViews>
    <sheetView workbookViewId="0">
      <selection activeCell="J21" sqref="J21"/>
    </sheetView>
  </sheetViews>
  <sheetFormatPr baseColWidth="10" defaultColWidth="8.83203125" defaultRowHeight="15" x14ac:dyDescent="0.2"/>
  <sheetData>
    <row r="1" spans="1:8" x14ac:dyDescent="0.2">
      <c r="A1" t="s">
        <v>45</v>
      </c>
    </row>
    <row r="2" spans="1:8" x14ac:dyDescent="0.2">
      <c r="A2" t="s">
        <v>33</v>
      </c>
    </row>
    <row r="4" spans="1:8" x14ac:dyDescent="0.2">
      <c r="A4" t="s">
        <v>46</v>
      </c>
    </row>
    <row r="5" spans="1:8" x14ac:dyDescent="0.2">
      <c r="A5" s="1" t="s">
        <v>47</v>
      </c>
    </row>
    <row r="6" spans="1:8" x14ac:dyDescent="0.2">
      <c r="H6" s="16"/>
    </row>
    <row r="7" spans="1:8" x14ac:dyDescent="0.2">
      <c r="A7" s="4" t="s">
        <v>14</v>
      </c>
    </row>
    <row r="8" spans="1:8" x14ac:dyDescent="0.2">
      <c r="A8" s="2" t="s">
        <v>5</v>
      </c>
      <c r="B8" s="2" t="s">
        <v>6</v>
      </c>
      <c r="C8" s="3" t="s">
        <v>7</v>
      </c>
      <c r="D8" s="2" t="s">
        <v>8</v>
      </c>
      <c r="E8" s="2" t="s">
        <v>9</v>
      </c>
    </row>
    <row r="9" spans="1:8" x14ac:dyDescent="0.2">
      <c r="A9" s="17" t="s">
        <v>36</v>
      </c>
      <c r="B9" s="18">
        <v>-5</v>
      </c>
      <c r="C9" s="19">
        <v>48</v>
      </c>
      <c r="D9" s="18">
        <f t="shared" ref="D9:D14" si="0">C9/10^B9</f>
        <v>4800000</v>
      </c>
      <c r="E9" s="20">
        <f t="shared" ref="E9:E14" si="1">LOG10(D9)</f>
        <v>6.6812412373755876</v>
      </c>
    </row>
    <row r="10" spans="1:8" x14ac:dyDescent="0.2">
      <c r="A10" t="s">
        <v>36</v>
      </c>
      <c r="B10" s="2">
        <v>-6</v>
      </c>
      <c r="C10">
        <v>7</v>
      </c>
      <c r="D10" s="2">
        <f t="shared" si="0"/>
        <v>7000000</v>
      </c>
      <c r="E10" s="5">
        <f t="shared" si="1"/>
        <v>6.8450980400142569</v>
      </c>
    </row>
    <row r="11" spans="1:8" x14ac:dyDescent="0.2">
      <c r="A11" t="s">
        <v>36</v>
      </c>
      <c r="B11" s="2">
        <v>-7</v>
      </c>
      <c r="C11">
        <v>2</v>
      </c>
      <c r="D11" s="2">
        <f t="shared" si="0"/>
        <v>20000000</v>
      </c>
      <c r="E11" s="5">
        <f t="shared" si="1"/>
        <v>7.3010299956639813</v>
      </c>
    </row>
    <row r="12" spans="1:8" x14ac:dyDescent="0.2">
      <c r="A12" s="17" t="s">
        <v>37</v>
      </c>
      <c r="B12" s="18">
        <v>-5</v>
      </c>
      <c r="C12" s="17">
        <v>200</v>
      </c>
      <c r="D12" s="18">
        <f t="shared" si="0"/>
        <v>20000000</v>
      </c>
      <c r="E12" s="20">
        <f t="shared" si="1"/>
        <v>7.3010299956639813</v>
      </c>
    </row>
    <row r="13" spans="1:8" x14ac:dyDescent="0.2">
      <c r="A13" t="s">
        <v>37</v>
      </c>
      <c r="B13" s="2">
        <v>-6</v>
      </c>
      <c r="C13">
        <v>31</v>
      </c>
      <c r="D13" s="2">
        <f t="shared" si="0"/>
        <v>31000000</v>
      </c>
      <c r="E13" s="5">
        <f t="shared" si="1"/>
        <v>7.4913616938342731</v>
      </c>
    </row>
    <row r="14" spans="1:8" x14ac:dyDescent="0.2">
      <c r="A14" t="s">
        <v>37</v>
      </c>
      <c r="B14" s="2">
        <v>-7</v>
      </c>
      <c r="C14">
        <v>3</v>
      </c>
      <c r="D14" s="2">
        <f t="shared" si="0"/>
        <v>30000000</v>
      </c>
      <c r="E14" s="5">
        <f t="shared" si="1"/>
        <v>7.4771212547196626</v>
      </c>
    </row>
    <row r="15" spans="1:8" x14ac:dyDescent="0.2">
      <c r="A15" s="21" t="s">
        <v>38</v>
      </c>
      <c r="B15" s="22">
        <v>-5</v>
      </c>
      <c r="C15" s="21">
        <v>0</v>
      </c>
      <c r="D15" s="22">
        <v>0</v>
      </c>
      <c r="E15" s="23"/>
    </row>
    <row r="16" spans="1:8" x14ac:dyDescent="0.2">
      <c r="A16" s="24" t="s">
        <v>38</v>
      </c>
      <c r="B16" s="25">
        <v>-6</v>
      </c>
      <c r="C16" s="24">
        <v>9</v>
      </c>
      <c r="D16" s="25">
        <f>C16/10^B16</f>
        <v>9000000</v>
      </c>
      <c r="E16" s="26">
        <f>LOG10(D16)</f>
        <v>6.9542425094393252</v>
      </c>
    </row>
    <row r="17" spans="1:8" x14ac:dyDescent="0.2">
      <c r="A17" s="3" t="s">
        <v>38</v>
      </c>
      <c r="B17" s="2">
        <v>-7</v>
      </c>
      <c r="C17" s="3">
        <v>0</v>
      </c>
      <c r="D17" s="2">
        <f>C17/10^B17</f>
        <v>0</v>
      </c>
      <c r="E17" s="5"/>
      <c r="G17" s="10">
        <f>AVERAGE(E9,E12,E16)</f>
        <v>6.9788379141596311</v>
      </c>
      <c r="H17">
        <f>STDEV(E9,E12,E16)</f>
        <v>0.31062554092537842</v>
      </c>
    </row>
    <row r="19" spans="1:8" x14ac:dyDescent="0.2">
      <c r="A19" s="4" t="s">
        <v>18</v>
      </c>
    </row>
    <row r="20" spans="1:8" x14ac:dyDescent="0.2">
      <c r="A20" s="2" t="s">
        <v>5</v>
      </c>
      <c r="B20" s="2" t="s">
        <v>6</v>
      </c>
      <c r="C20" s="3" t="s">
        <v>7</v>
      </c>
      <c r="D20" s="2" t="s">
        <v>8</v>
      </c>
      <c r="E20" s="2" t="s">
        <v>9</v>
      </c>
    </row>
    <row r="21" spans="1:8" x14ac:dyDescent="0.2">
      <c r="A21" s="17" t="s">
        <v>19</v>
      </c>
      <c r="B21" s="17">
        <v>-4</v>
      </c>
      <c r="C21" s="17">
        <v>26</v>
      </c>
      <c r="D21" s="18">
        <f>C21/10^B21</f>
        <v>260000</v>
      </c>
      <c r="E21" s="20">
        <f t="shared" ref="E21:E24" si="2">LOG10(D21)</f>
        <v>5.4149733479708182</v>
      </c>
    </row>
    <row r="22" spans="1:8" x14ac:dyDescent="0.2">
      <c r="A22" t="s">
        <v>19</v>
      </c>
      <c r="B22">
        <v>-5</v>
      </c>
      <c r="C22">
        <v>0</v>
      </c>
      <c r="D22" s="2"/>
      <c r="E22" s="5"/>
    </row>
    <row r="23" spans="1:8" x14ac:dyDescent="0.2">
      <c r="A23" s="17" t="s">
        <v>39</v>
      </c>
      <c r="B23" s="17">
        <v>-2</v>
      </c>
      <c r="C23" s="17">
        <v>29</v>
      </c>
      <c r="D23" s="18">
        <f>C23/10^B23</f>
        <v>2900</v>
      </c>
      <c r="E23" s="20">
        <f t="shared" si="2"/>
        <v>3.4623979978989561</v>
      </c>
    </row>
    <row r="24" spans="1:8" x14ac:dyDescent="0.2">
      <c r="A24" s="17" t="s">
        <v>40</v>
      </c>
      <c r="B24" s="17">
        <v>-2</v>
      </c>
      <c r="C24" s="19">
        <v>33</v>
      </c>
      <c r="D24" s="18">
        <f>C24/10^B24</f>
        <v>3300</v>
      </c>
      <c r="E24" s="20">
        <f t="shared" si="2"/>
        <v>3.5185139398778875</v>
      </c>
    </row>
    <row r="25" spans="1:8" x14ac:dyDescent="0.2">
      <c r="A25" s="17" t="s">
        <v>20</v>
      </c>
      <c r="B25" s="17">
        <v>-2</v>
      </c>
      <c r="C25" s="19">
        <v>5</v>
      </c>
      <c r="D25" s="18">
        <f>C25/10^B25</f>
        <v>500</v>
      </c>
      <c r="E25" s="20">
        <f>LOG10(D25)</f>
        <v>2.6989700043360187</v>
      </c>
    </row>
    <row r="26" spans="1:8" x14ac:dyDescent="0.2">
      <c r="A26" s="17" t="s">
        <v>41</v>
      </c>
      <c r="B26" s="17">
        <v>-2</v>
      </c>
      <c r="C26" s="19">
        <v>409</v>
      </c>
      <c r="D26" s="18">
        <f>C26/10^B26</f>
        <v>40900</v>
      </c>
      <c r="E26" s="20">
        <f>LOG10(D26)</f>
        <v>4.6117233080073419</v>
      </c>
    </row>
    <row r="27" spans="1:8" x14ac:dyDescent="0.2">
      <c r="A27" s="17" t="s">
        <v>42</v>
      </c>
      <c r="B27" s="17">
        <v>-2</v>
      </c>
      <c r="C27" s="19">
        <v>0</v>
      </c>
      <c r="D27" s="18"/>
      <c r="E27" s="17">
        <v>0</v>
      </c>
      <c r="G27" s="10">
        <f>AVERAGE(E21,E23,E24,E25,E26,E27)</f>
        <v>3.2844297663485036</v>
      </c>
      <c r="H27">
        <f>STDEV(E21,E23,E24,E25,E26,E27)</f>
        <v>1.8717710444213653</v>
      </c>
    </row>
    <row r="29" spans="1:8" x14ac:dyDescent="0.2">
      <c r="A29" s="4" t="s">
        <v>25</v>
      </c>
      <c r="F29" s="4" t="s">
        <v>26</v>
      </c>
    </row>
    <row r="30" spans="1:8" x14ac:dyDescent="0.2">
      <c r="A30" t="s">
        <v>5</v>
      </c>
      <c r="B30" t="s">
        <v>27</v>
      </c>
      <c r="C30" t="s">
        <v>28</v>
      </c>
      <c r="D30" t="s">
        <v>29</v>
      </c>
      <c r="F30" t="s">
        <v>5</v>
      </c>
      <c r="G30" t="s">
        <v>27</v>
      </c>
    </row>
    <row r="31" spans="1:8" x14ac:dyDescent="0.2">
      <c r="A31">
        <v>1</v>
      </c>
      <c r="C31" s="11">
        <v>306.10000000000002</v>
      </c>
      <c r="D31" s="10">
        <v>83.98</v>
      </c>
      <c r="F31">
        <v>73</v>
      </c>
      <c r="G31" t="s">
        <v>48</v>
      </c>
    </row>
    <row r="32" spans="1:8" x14ac:dyDescent="0.2">
      <c r="A32">
        <v>2</v>
      </c>
      <c r="C32" s="11">
        <v>310.10000000000002</v>
      </c>
      <c r="D32" s="10">
        <v>84.61</v>
      </c>
      <c r="F32">
        <v>74</v>
      </c>
    </row>
    <row r="33" spans="1:7" x14ac:dyDescent="0.2">
      <c r="A33">
        <v>3</v>
      </c>
      <c r="C33" s="11">
        <v>305.39999999999998</v>
      </c>
      <c r="D33">
        <v>79.47</v>
      </c>
      <c r="F33">
        <v>75</v>
      </c>
      <c r="G33" t="s">
        <v>48</v>
      </c>
    </row>
    <row r="34" spans="1:7" x14ac:dyDescent="0.2">
      <c r="A34">
        <v>4</v>
      </c>
      <c r="B34" t="s">
        <v>48</v>
      </c>
      <c r="C34" s="11">
        <v>257.60000000000002</v>
      </c>
      <c r="D34">
        <v>76.930000000000007</v>
      </c>
      <c r="F34">
        <v>76</v>
      </c>
    </row>
    <row r="35" spans="1:7" x14ac:dyDescent="0.2">
      <c r="A35">
        <v>5</v>
      </c>
      <c r="B35" t="s">
        <v>48</v>
      </c>
      <c r="C35" s="11">
        <v>315.5</v>
      </c>
      <c r="D35">
        <v>80.08</v>
      </c>
      <c r="F35">
        <v>77</v>
      </c>
      <c r="G35" t="s">
        <v>48</v>
      </c>
    </row>
    <row r="36" spans="1:7" x14ac:dyDescent="0.2">
      <c r="A36">
        <v>6</v>
      </c>
      <c r="C36" s="11">
        <v>340.4</v>
      </c>
      <c r="D36">
        <v>89.43</v>
      </c>
      <c r="F36">
        <v>78</v>
      </c>
    </row>
    <row r="37" spans="1:7" x14ac:dyDescent="0.2">
      <c r="A37">
        <v>7</v>
      </c>
      <c r="B37" t="s">
        <v>48</v>
      </c>
      <c r="C37" s="11">
        <v>446.5</v>
      </c>
      <c r="D37">
        <v>97.21</v>
      </c>
      <c r="F37">
        <v>79</v>
      </c>
    </row>
    <row r="38" spans="1:7" x14ac:dyDescent="0.2">
      <c r="A38">
        <v>8</v>
      </c>
      <c r="B38" t="s">
        <v>48</v>
      </c>
      <c r="C38" s="11">
        <v>270.2</v>
      </c>
      <c r="D38">
        <v>89.71</v>
      </c>
      <c r="F38">
        <v>80</v>
      </c>
    </row>
    <row r="39" spans="1:7" x14ac:dyDescent="0.2">
      <c r="A39">
        <v>9</v>
      </c>
      <c r="C39" s="11">
        <v>301.39999999999998</v>
      </c>
      <c r="D39">
        <v>85.14</v>
      </c>
      <c r="F39">
        <v>81</v>
      </c>
    </row>
    <row r="40" spans="1:7" x14ac:dyDescent="0.2">
      <c r="A40">
        <v>10</v>
      </c>
      <c r="B40" t="s">
        <v>48</v>
      </c>
      <c r="C40">
        <v>254.4</v>
      </c>
      <c r="D40" s="10">
        <v>74.989999999999995</v>
      </c>
      <c r="F40">
        <v>82</v>
      </c>
      <c r="G40" t="s">
        <v>48</v>
      </c>
    </row>
    <row r="41" spans="1:7" x14ac:dyDescent="0.2">
      <c r="A41">
        <v>11</v>
      </c>
      <c r="B41" t="s">
        <v>48</v>
      </c>
      <c r="F41">
        <v>83</v>
      </c>
    </row>
    <row r="42" spans="1:7" x14ac:dyDescent="0.2">
      <c r="A42">
        <v>12</v>
      </c>
      <c r="F42">
        <v>84</v>
      </c>
    </row>
    <row r="43" spans="1:7" x14ac:dyDescent="0.2">
      <c r="A43">
        <v>13</v>
      </c>
      <c r="B43" t="s">
        <v>48</v>
      </c>
      <c r="F43">
        <v>85</v>
      </c>
    </row>
    <row r="44" spans="1:7" x14ac:dyDescent="0.2">
      <c r="A44">
        <v>14</v>
      </c>
      <c r="B44" t="s">
        <v>48</v>
      </c>
      <c r="F44">
        <v>86</v>
      </c>
    </row>
    <row r="45" spans="1:7" x14ac:dyDescent="0.2">
      <c r="A45">
        <v>15</v>
      </c>
      <c r="B45" t="s">
        <v>48</v>
      </c>
      <c r="F45">
        <v>87</v>
      </c>
    </row>
    <row r="46" spans="1:7" x14ac:dyDescent="0.2">
      <c r="A46">
        <v>16</v>
      </c>
      <c r="B46" t="s">
        <v>48</v>
      </c>
      <c r="F46">
        <v>88</v>
      </c>
    </row>
    <row r="47" spans="1:7" x14ac:dyDescent="0.2">
      <c r="A47">
        <v>17</v>
      </c>
      <c r="B47" t="s">
        <v>48</v>
      </c>
      <c r="F47">
        <v>89</v>
      </c>
      <c r="G47" t="s">
        <v>48</v>
      </c>
    </row>
    <row r="48" spans="1:7" x14ac:dyDescent="0.2">
      <c r="A48">
        <v>18</v>
      </c>
      <c r="B48" t="s">
        <v>48</v>
      </c>
      <c r="F48">
        <v>90</v>
      </c>
    </row>
    <row r="49" spans="1:7" x14ac:dyDescent="0.2">
      <c r="A49">
        <v>19</v>
      </c>
      <c r="F49">
        <v>91</v>
      </c>
    </row>
    <row r="50" spans="1:7" x14ac:dyDescent="0.2">
      <c r="A50">
        <v>20</v>
      </c>
      <c r="B50" t="s">
        <v>48</v>
      </c>
      <c r="F50">
        <v>92</v>
      </c>
      <c r="G50" t="s">
        <v>48</v>
      </c>
    </row>
    <row r="51" spans="1:7" x14ac:dyDescent="0.2">
      <c r="A51">
        <v>21</v>
      </c>
      <c r="B51" t="s">
        <v>48</v>
      </c>
      <c r="F51">
        <v>93</v>
      </c>
    </row>
    <row r="52" spans="1:7" x14ac:dyDescent="0.2">
      <c r="A52">
        <v>22</v>
      </c>
      <c r="F52">
        <v>94</v>
      </c>
    </row>
    <row r="53" spans="1:7" x14ac:dyDescent="0.2">
      <c r="A53">
        <v>23</v>
      </c>
      <c r="B53" t="s">
        <v>48</v>
      </c>
      <c r="F53">
        <v>95</v>
      </c>
    </row>
    <row r="54" spans="1:7" x14ac:dyDescent="0.2">
      <c r="A54">
        <v>24</v>
      </c>
      <c r="B54" t="s">
        <v>48</v>
      </c>
      <c r="F54">
        <v>96</v>
      </c>
    </row>
    <row r="55" spans="1:7" x14ac:dyDescent="0.2">
      <c r="A55">
        <v>25</v>
      </c>
      <c r="B55" t="s">
        <v>48</v>
      </c>
      <c r="F55">
        <v>97</v>
      </c>
      <c r="G55" t="s">
        <v>48</v>
      </c>
    </row>
    <row r="56" spans="1:7" x14ac:dyDescent="0.2">
      <c r="A56">
        <v>26</v>
      </c>
      <c r="B56" t="s">
        <v>48</v>
      </c>
      <c r="F56">
        <v>98</v>
      </c>
    </row>
    <row r="57" spans="1:7" x14ac:dyDescent="0.2">
      <c r="A57">
        <v>27</v>
      </c>
      <c r="B57" t="s">
        <v>48</v>
      </c>
      <c r="F57">
        <v>99</v>
      </c>
    </row>
    <row r="58" spans="1:7" x14ac:dyDescent="0.2">
      <c r="A58">
        <v>28</v>
      </c>
      <c r="F58">
        <v>100</v>
      </c>
    </row>
    <row r="59" spans="1:7" x14ac:dyDescent="0.2">
      <c r="A59">
        <v>29</v>
      </c>
      <c r="B59" t="s">
        <v>48</v>
      </c>
      <c r="F59">
        <v>101</v>
      </c>
    </row>
    <row r="60" spans="1:7" x14ac:dyDescent="0.2">
      <c r="A60">
        <v>30</v>
      </c>
      <c r="B60" t="s">
        <v>48</v>
      </c>
      <c r="F60">
        <v>102</v>
      </c>
      <c r="G60" t="s">
        <v>48</v>
      </c>
    </row>
    <row r="61" spans="1:7" x14ac:dyDescent="0.2">
      <c r="A61">
        <v>31</v>
      </c>
      <c r="B61" t="s">
        <v>48</v>
      </c>
      <c r="F61">
        <v>103</v>
      </c>
    </row>
    <row r="62" spans="1:7" x14ac:dyDescent="0.2">
      <c r="A62">
        <v>32</v>
      </c>
      <c r="B62" t="s">
        <v>48</v>
      </c>
      <c r="F62">
        <v>104</v>
      </c>
      <c r="G62" t="s">
        <v>48</v>
      </c>
    </row>
    <row r="63" spans="1:7" x14ac:dyDescent="0.2">
      <c r="A63">
        <v>33</v>
      </c>
      <c r="B63" t="s">
        <v>48</v>
      </c>
      <c r="F63">
        <v>105</v>
      </c>
    </row>
    <row r="64" spans="1:7" x14ac:dyDescent="0.2">
      <c r="A64">
        <v>34</v>
      </c>
      <c r="B64" t="s">
        <v>48</v>
      </c>
      <c r="F64">
        <v>106</v>
      </c>
    </row>
    <row r="65" spans="1:7" x14ac:dyDescent="0.2">
      <c r="A65">
        <v>35</v>
      </c>
      <c r="B65" t="s">
        <v>48</v>
      </c>
      <c r="F65">
        <v>107</v>
      </c>
      <c r="G65" t="s">
        <v>48</v>
      </c>
    </row>
    <row r="66" spans="1:7" x14ac:dyDescent="0.2">
      <c r="A66">
        <v>36</v>
      </c>
      <c r="B66" t="s">
        <v>48</v>
      </c>
      <c r="F66">
        <v>108</v>
      </c>
    </row>
    <row r="67" spans="1:7" x14ac:dyDescent="0.2">
      <c r="A67">
        <v>37</v>
      </c>
      <c r="B67" t="s">
        <v>48</v>
      </c>
      <c r="F67">
        <v>109</v>
      </c>
    </row>
    <row r="68" spans="1:7" x14ac:dyDescent="0.2">
      <c r="A68">
        <v>38</v>
      </c>
      <c r="B68" t="s">
        <v>48</v>
      </c>
      <c r="F68">
        <v>110</v>
      </c>
    </row>
    <row r="69" spans="1:7" x14ac:dyDescent="0.2">
      <c r="A69">
        <v>39</v>
      </c>
      <c r="B69" t="s">
        <v>48</v>
      </c>
      <c r="F69">
        <v>111</v>
      </c>
    </row>
    <row r="70" spans="1:7" x14ac:dyDescent="0.2">
      <c r="A70">
        <v>40</v>
      </c>
      <c r="B70" t="s">
        <v>48</v>
      </c>
      <c r="F70">
        <v>112</v>
      </c>
    </row>
    <row r="71" spans="1:7" x14ac:dyDescent="0.2">
      <c r="A71">
        <v>41</v>
      </c>
      <c r="B71" t="s">
        <v>48</v>
      </c>
      <c r="F71">
        <v>113</v>
      </c>
      <c r="G71" t="s">
        <v>48</v>
      </c>
    </row>
    <row r="72" spans="1:7" x14ac:dyDescent="0.2">
      <c r="A72">
        <v>42</v>
      </c>
      <c r="B72" t="s">
        <v>48</v>
      </c>
      <c r="F72">
        <v>114</v>
      </c>
    </row>
    <row r="73" spans="1:7" x14ac:dyDescent="0.2">
      <c r="A73">
        <v>43</v>
      </c>
      <c r="B73" t="s">
        <v>48</v>
      </c>
      <c r="F73">
        <v>115</v>
      </c>
    </row>
    <row r="74" spans="1:7" x14ac:dyDescent="0.2">
      <c r="A74">
        <v>44</v>
      </c>
      <c r="B74" t="s">
        <v>48</v>
      </c>
      <c r="F74">
        <v>116</v>
      </c>
    </row>
    <row r="75" spans="1:7" x14ac:dyDescent="0.2">
      <c r="A75">
        <v>45</v>
      </c>
      <c r="B75" t="s">
        <v>48</v>
      </c>
      <c r="F75">
        <v>117</v>
      </c>
    </row>
    <row r="76" spans="1:7" x14ac:dyDescent="0.2">
      <c r="A76">
        <v>46</v>
      </c>
      <c r="B76" t="s">
        <v>48</v>
      </c>
      <c r="F76">
        <v>118</v>
      </c>
    </row>
    <row r="77" spans="1:7" x14ac:dyDescent="0.2">
      <c r="A77">
        <v>47</v>
      </c>
      <c r="B77" t="s">
        <v>48</v>
      </c>
      <c r="F77">
        <v>119</v>
      </c>
      <c r="G77" t="s">
        <v>48</v>
      </c>
    </row>
    <row r="78" spans="1:7" x14ac:dyDescent="0.2">
      <c r="A78">
        <v>48</v>
      </c>
      <c r="F78">
        <v>120</v>
      </c>
    </row>
    <row r="79" spans="1:7" x14ac:dyDescent="0.2">
      <c r="A79">
        <v>49</v>
      </c>
      <c r="B79" t="s">
        <v>48</v>
      </c>
      <c r="F79">
        <v>121</v>
      </c>
    </row>
    <row r="80" spans="1:7" x14ac:dyDescent="0.2">
      <c r="A80">
        <v>50</v>
      </c>
      <c r="B80" t="s">
        <v>48</v>
      </c>
      <c r="F80">
        <v>122</v>
      </c>
    </row>
    <row r="81" spans="1:7" x14ac:dyDescent="0.2">
      <c r="A81">
        <v>51</v>
      </c>
      <c r="B81" t="s">
        <v>48</v>
      </c>
      <c r="F81">
        <v>123</v>
      </c>
    </row>
    <row r="82" spans="1:7" x14ac:dyDescent="0.2">
      <c r="A82">
        <v>52</v>
      </c>
      <c r="B82" t="s">
        <v>48</v>
      </c>
      <c r="F82">
        <v>124</v>
      </c>
    </row>
    <row r="83" spans="1:7" x14ac:dyDescent="0.2">
      <c r="A83">
        <v>53</v>
      </c>
      <c r="B83" t="s">
        <v>48</v>
      </c>
      <c r="F83">
        <v>125</v>
      </c>
    </row>
    <row r="84" spans="1:7" x14ac:dyDescent="0.2">
      <c r="A84">
        <v>54</v>
      </c>
      <c r="B84" t="s">
        <v>48</v>
      </c>
      <c r="F84">
        <v>126</v>
      </c>
    </row>
    <row r="85" spans="1:7" x14ac:dyDescent="0.2">
      <c r="A85">
        <v>55</v>
      </c>
      <c r="B85" t="s">
        <v>48</v>
      </c>
      <c r="F85">
        <v>127</v>
      </c>
    </row>
    <row r="86" spans="1:7" x14ac:dyDescent="0.2">
      <c r="A86">
        <v>56</v>
      </c>
      <c r="B86" t="s">
        <v>48</v>
      </c>
      <c r="F86">
        <v>128</v>
      </c>
    </row>
    <row r="87" spans="1:7" x14ac:dyDescent="0.2">
      <c r="A87">
        <v>57</v>
      </c>
      <c r="B87" t="s">
        <v>48</v>
      </c>
      <c r="F87">
        <v>129</v>
      </c>
    </row>
    <row r="88" spans="1:7" x14ac:dyDescent="0.2">
      <c r="A88">
        <v>58</v>
      </c>
      <c r="B88" t="s">
        <v>48</v>
      </c>
      <c r="F88">
        <v>130</v>
      </c>
    </row>
    <row r="89" spans="1:7" x14ac:dyDescent="0.2">
      <c r="A89">
        <v>59</v>
      </c>
      <c r="B89" t="s">
        <v>48</v>
      </c>
      <c r="F89">
        <v>131</v>
      </c>
    </row>
    <row r="90" spans="1:7" x14ac:dyDescent="0.2">
      <c r="A90">
        <v>60</v>
      </c>
      <c r="B90" t="s">
        <v>48</v>
      </c>
      <c r="F90">
        <v>132</v>
      </c>
    </row>
    <row r="91" spans="1:7" x14ac:dyDescent="0.2">
      <c r="A91">
        <v>61</v>
      </c>
      <c r="B91" t="s">
        <v>48</v>
      </c>
      <c r="F91">
        <v>133</v>
      </c>
      <c r="G91" t="s">
        <v>48</v>
      </c>
    </row>
    <row r="92" spans="1:7" x14ac:dyDescent="0.2">
      <c r="A92">
        <v>62</v>
      </c>
      <c r="B92" t="s">
        <v>48</v>
      </c>
      <c r="F92">
        <v>134</v>
      </c>
    </row>
    <row r="93" spans="1:7" x14ac:dyDescent="0.2">
      <c r="A93">
        <v>63</v>
      </c>
      <c r="B93" t="s">
        <v>48</v>
      </c>
      <c r="F93">
        <v>135</v>
      </c>
    </row>
    <row r="94" spans="1:7" x14ac:dyDescent="0.2">
      <c r="A94">
        <v>64</v>
      </c>
      <c r="B94" t="s">
        <v>48</v>
      </c>
      <c r="F94">
        <v>136</v>
      </c>
    </row>
    <row r="95" spans="1:7" x14ac:dyDescent="0.2">
      <c r="A95">
        <v>65</v>
      </c>
      <c r="B95" t="s">
        <v>48</v>
      </c>
      <c r="F95">
        <v>137</v>
      </c>
      <c r="G95" t="s">
        <v>48</v>
      </c>
    </row>
    <row r="96" spans="1:7" x14ac:dyDescent="0.2">
      <c r="A96">
        <v>66</v>
      </c>
      <c r="F96">
        <v>138</v>
      </c>
    </row>
    <row r="97" spans="1:9" x14ac:dyDescent="0.2">
      <c r="A97">
        <v>67</v>
      </c>
      <c r="B97" t="s">
        <v>48</v>
      </c>
      <c r="F97">
        <v>139</v>
      </c>
    </row>
    <row r="98" spans="1:9" x14ac:dyDescent="0.2">
      <c r="A98">
        <v>68</v>
      </c>
      <c r="B98" t="s">
        <v>48</v>
      </c>
      <c r="F98">
        <v>140</v>
      </c>
    </row>
    <row r="99" spans="1:9" x14ac:dyDescent="0.2">
      <c r="A99">
        <v>69</v>
      </c>
      <c r="B99" t="s">
        <v>48</v>
      </c>
      <c r="F99">
        <v>141</v>
      </c>
    </row>
    <row r="100" spans="1:9" x14ac:dyDescent="0.2">
      <c r="A100">
        <v>70</v>
      </c>
      <c r="F100">
        <v>142</v>
      </c>
    </row>
    <row r="101" spans="1:9" x14ac:dyDescent="0.2">
      <c r="A101">
        <v>71</v>
      </c>
      <c r="F101">
        <v>143</v>
      </c>
    </row>
    <row r="102" spans="1:9" x14ac:dyDescent="0.2">
      <c r="A102">
        <v>72</v>
      </c>
      <c r="B102" t="s">
        <v>48</v>
      </c>
      <c r="D102" t="s">
        <v>49</v>
      </c>
      <c r="F102">
        <v>144</v>
      </c>
      <c r="I102" t="s">
        <v>50</v>
      </c>
    </row>
  </sheetData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225C-B5A5-47CB-A047-04BB2DDA6B28}">
  <dimension ref="A1:I114"/>
  <sheetViews>
    <sheetView zoomScale="83" zoomScaleNormal="83" workbookViewId="0">
      <selection activeCell="S43" sqref="S43"/>
    </sheetView>
  </sheetViews>
  <sheetFormatPr baseColWidth="10" defaultColWidth="8.83203125" defaultRowHeight="15" x14ac:dyDescent="0.2"/>
  <sheetData>
    <row r="1" spans="1:5" x14ac:dyDescent="0.2">
      <c r="A1" t="s">
        <v>154</v>
      </c>
    </row>
    <row r="2" spans="1:5" x14ac:dyDescent="0.2">
      <c r="A2" t="s">
        <v>51</v>
      </c>
    </row>
    <row r="4" spans="1:5" x14ac:dyDescent="0.2">
      <c r="A4" t="s">
        <v>52</v>
      </c>
    </row>
    <row r="5" spans="1:5" x14ac:dyDescent="0.2">
      <c r="A5" s="1" t="s">
        <v>53</v>
      </c>
    </row>
    <row r="6" spans="1:5" x14ac:dyDescent="0.2">
      <c r="A6" s="1" t="s">
        <v>54</v>
      </c>
    </row>
    <row r="8" spans="1:5" x14ac:dyDescent="0.2">
      <c r="A8" s="4" t="s">
        <v>4</v>
      </c>
    </row>
    <row r="9" spans="1:5" x14ac:dyDescent="0.2">
      <c r="A9" s="2" t="s">
        <v>5</v>
      </c>
      <c r="B9" s="2" t="s">
        <v>6</v>
      </c>
      <c r="C9" s="3" t="s">
        <v>7</v>
      </c>
      <c r="D9" s="2" t="s">
        <v>8</v>
      </c>
      <c r="E9" s="2" t="s">
        <v>9</v>
      </c>
    </row>
    <row r="10" spans="1:5" x14ac:dyDescent="0.2">
      <c r="A10" s="2" t="s">
        <v>10</v>
      </c>
      <c r="B10" s="2">
        <v>-6</v>
      </c>
      <c r="C10" s="3">
        <v>320</v>
      </c>
      <c r="D10" s="2">
        <f t="shared" ref="D10:D15" si="0">C10/10^B10</f>
        <v>320000000</v>
      </c>
      <c r="E10" s="5">
        <f t="shared" ref="E10:E15" si="1">LOG10(D10)</f>
        <v>8.5051499783199063</v>
      </c>
    </row>
    <row r="11" spans="1:5" x14ac:dyDescent="0.2">
      <c r="A11" s="27" t="s">
        <v>10</v>
      </c>
      <c r="B11" s="27">
        <v>-7</v>
      </c>
      <c r="C11" s="28">
        <v>30</v>
      </c>
      <c r="D11" s="27">
        <f t="shared" si="0"/>
        <v>300000000</v>
      </c>
      <c r="E11" s="29">
        <f t="shared" si="1"/>
        <v>8.4771212547196626</v>
      </c>
    </row>
    <row r="12" spans="1:5" x14ac:dyDescent="0.2">
      <c r="A12" s="2" t="s">
        <v>12</v>
      </c>
      <c r="B12" s="2">
        <v>-6</v>
      </c>
      <c r="C12" s="3">
        <v>380</v>
      </c>
      <c r="D12" s="2">
        <f t="shared" si="0"/>
        <v>380000000</v>
      </c>
      <c r="E12" s="5">
        <f t="shared" si="1"/>
        <v>8.5797835966168101</v>
      </c>
    </row>
    <row r="13" spans="1:5" x14ac:dyDescent="0.2">
      <c r="A13" s="30" t="s">
        <v>12</v>
      </c>
      <c r="B13" s="27">
        <v>-7</v>
      </c>
      <c r="C13" s="30">
        <v>28</v>
      </c>
      <c r="D13" s="27">
        <f t="shared" si="0"/>
        <v>280000000</v>
      </c>
      <c r="E13" s="29">
        <f t="shared" si="1"/>
        <v>8.4471580313422194</v>
      </c>
    </row>
    <row r="14" spans="1:5" x14ac:dyDescent="0.2">
      <c r="A14" t="s">
        <v>13</v>
      </c>
      <c r="B14" s="2">
        <v>-6</v>
      </c>
      <c r="C14">
        <v>294</v>
      </c>
      <c r="D14" s="2">
        <f t="shared" si="0"/>
        <v>294000000</v>
      </c>
      <c r="E14" s="5">
        <f t="shared" si="1"/>
        <v>8.4683473304121577</v>
      </c>
    </row>
    <row r="15" spans="1:5" x14ac:dyDescent="0.2">
      <c r="A15" s="30" t="s">
        <v>13</v>
      </c>
      <c r="B15" s="27">
        <v>-7</v>
      </c>
      <c r="C15" s="30">
        <v>19</v>
      </c>
      <c r="D15" s="27">
        <f t="shared" si="0"/>
        <v>190000000</v>
      </c>
      <c r="E15" s="29">
        <f t="shared" si="1"/>
        <v>8.2787536009528289</v>
      </c>
    </row>
    <row r="17" spans="1:8" x14ac:dyDescent="0.2">
      <c r="A17" s="4" t="s">
        <v>14</v>
      </c>
    </row>
    <row r="18" spans="1:8" x14ac:dyDescent="0.2">
      <c r="A18" s="2" t="s">
        <v>5</v>
      </c>
      <c r="B18" s="2" t="s">
        <v>6</v>
      </c>
      <c r="C18" s="3" t="s">
        <v>7</v>
      </c>
      <c r="D18" s="2" t="s">
        <v>8</v>
      </c>
      <c r="E18" s="2" t="s">
        <v>9</v>
      </c>
    </row>
    <row r="19" spans="1:8" x14ac:dyDescent="0.2">
      <c r="A19" s="30" t="s">
        <v>36</v>
      </c>
      <c r="B19" s="27">
        <v>-6</v>
      </c>
      <c r="C19" s="30">
        <v>84</v>
      </c>
      <c r="D19" s="27">
        <f t="shared" ref="D19:D24" si="2">C19/10^B19</f>
        <v>84000000</v>
      </c>
      <c r="E19" s="29">
        <f t="shared" ref="E19:E24" si="3">LOG10(D19)</f>
        <v>7.924279286061882</v>
      </c>
    </row>
    <row r="20" spans="1:8" x14ac:dyDescent="0.2">
      <c r="A20" t="s">
        <v>36</v>
      </c>
      <c r="B20" s="2">
        <v>-7</v>
      </c>
      <c r="C20">
        <v>13</v>
      </c>
      <c r="D20" s="2">
        <f t="shared" si="2"/>
        <v>130000000</v>
      </c>
      <c r="E20" s="5">
        <f t="shared" si="3"/>
        <v>8.1139433523068369</v>
      </c>
    </row>
    <row r="21" spans="1:8" x14ac:dyDescent="0.2">
      <c r="A21" s="30" t="s">
        <v>37</v>
      </c>
      <c r="B21" s="27">
        <v>-6</v>
      </c>
      <c r="C21" s="30">
        <v>175</v>
      </c>
      <c r="D21" s="27">
        <f t="shared" si="2"/>
        <v>175000000</v>
      </c>
      <c r="E21" s="29">
        <f t="shared" si="3"/>
        <v>8.2430380486862944</v>
      </c>
    </row>
    <row r="22" spans="1:8" x14ac:dyDescent="0.2">
      <c r="A22" t="s">
        <v>37</v>
      </c>
      <c r="B22" s="2">
        <v>-7</v>
      </c>
      <c r="C22">
        <v>15</v>
      </c>
      <c r="D22" s="2">
        <f t="shared" si="2"/>
        <v>150000000</v>
      </c>
      <c r="E22" s="5">
        <f t="shared" si="3"/>
        <v>8.1760912590556813</v>
      </c>
    </row>
    <row r="23" spans="1:8" x14ac:dyDescent="0.2">
      <c r="A23" s="30" t="s">
        <v>38</v>
      </c>
      <c r="B23" s="27">
        <v>-6</v>
      </c>
      <c r="C23" s="30">
        <v>45</v>
      </c>
      <c r="D23" s="27">
        <f t="shared" si="2"/>
        <v>45000000</v>
      </c>
      <c r="E23" s="29">
        <f t="shared" si="3"/>
        <v>7.653212513775344</v>
      </c>
    </row>
    <row r="24" spans="1:8" x14ac:dyDescent="0.2">
      <c r="A24" t="s">
        <v>38</v>
      </c>
      <c r="B24" s="2">
        <v>-7</v>
      </c>
      <c r="C24">
        <v>2</v>
      </c>
      <c r="D24" s="2">
        <f t="shared" si="2"/>
        <v>20000000</v>
      </c>
      <c r="E24" s="5">
        <f t="shared" si="3"/>
        <v>7.3010299956639813</v>
      </c>
      <c r="G24" s="10">
        <f>AVERAGE(E19,E21,E23)</f>
        <v>7.9401766161745071</v>
      </c>
      <c r="H24">
        <f>STDEV(E19,E21,E23)</f>
        <v>0.29523394831350197</v>
      </c>
    </row>
    <row r="26" spans="1:8" x14ac:dyDescent="0.2">
      <c r="A26" s="4" t="s">
        <v>18</v>
      </c>
    </row>
    <row r="27" spans="1:8" x14ac:dyDescent="0.2">
      <c r="A27" s="2" t="s">
        <v>5</v>
      </c>
      <c r="B27" s="2" t="s">
        <v>6</v>
      </c>
      <c r="C27" s="3" t="s">
        <v>7</v>
      </c>
      <c r="D27" s="2" t="s">
        <v>8</v>
      </c>
      <c r="E27" s="2" t="s">
        <v>9</v>
      </c>
    </row>
    <row r="28" spans="1:8" x14ac:dyDescent="0.2">
      <c r="A28" s="30" t="s">
        <v>19</v>
      </c>
      <c r="B28" s="30">
        <v>-5</v>
      </c>
      <c r="C28" s="30">
        <v>36</v>
      </c>
      <c r="D28" s="27">
        <f t="shared" ref="D28:D33" si="4">C28/10^B28</f>
        <v>3599999.9999999995</v>
      </c>
      <c r="E28" s="29">
        <f t="shared" ref="E28:E33" si="5">LOG10(D28)</f>
        <v>6.5563025007672868</v>
      </c>
    </row>
    <row r="29" spans="1:8" x14ac:dyDescent="0.2">
      <c r="A29" t="s">
        <v>19</v>
      </c>
      <c r="B29">
        <v>-6</v>
      </c>
      <c r="C29">
        <v>5</v>
      </c>
      <c r="D29" s="2">
        <f t="shared" si="4"/>
        <v>5000000</v>
      </c>
      <c r="E29" s="5">
        <f t="shared" si="5"/>
        <v>6.6989700043360187</v>
      </c>
    </row>
    <row r="30" spans="1:8" x14ac:dyDescent="0.2">
      <c r="A30" s="30" t="s">
        <v>39</v>
      </c>
      <c r="B30" s="30">
        <v>-5</v>
      </c>
      <c r="C30" s="30">
        <v>45</v>
      </c>
      <c r="D30" s="27">
        <f t="shared" si="4"/>
        <v>4500000</v>
      </c>
      <c r="E30" s="29">
        <f t="shared" si="5"/>
        <v>6.653212513775344</v>
      </c>
    </row>
    <row r="31" spans="1:8" x14ac:dyDescent="0.2">
      <c r="A31" t="s">
        <v>39</v>
      </c>
      <c r="B31">
        <v>-6</v>
      </c>
      <c r="C31">
        <v>2</v>
      </c>
      <c r="D31" s="2">
        <f t="shared" si="4"/>
        <v>2000000</v>
      </c>
      <c r="E31" s="5">
        <f t="shared" si="5"/>
        <v>6.3010299956639813</v>
      </c>
    </row>
    <row r="32" spans="1:8" x14ac:dyDescent="0.2">
      <c r="A32" s="30" t="s">
        <v>40</v>
      </c>
      <c r="B32" s="30">
        <v>-5</v>
      </c>
      <c r="C32" s="28">
        <v>47</v>
      </c>
      <c r="D32" s="27">
        <f t="shared" si="4"/>
        <v>4700000</v>
      </c>
      <c r="E32" s="29">
        <f t="shared" si="5"/>
        <v>6.6720978579357171</v>
      </c>
    </row>
    <row r="33" spans="1:8" x14ac:dyDescent="0.2">
      <c r="A33" t="s">
        <v>40</v>
      </c>
      <c r="B33">
        <v>-6</v>
      </c>
      <c r="C33" s="3">
        <v>3</v>
      </c>
      <c r="D33" s="2">
        <f t="shared" si="4"/>
        <v>3000000</v>
      </c>
      <c r="E33" s="5">
        <f t="shared" si="5"/>
        <v>6.4771212547196626</v>
      </c>
    </row>
    <row r="34" spans="1:8" x14ac:dyDescent="0.2">
      <c r="A34" s="30" t="s">
        <v>20</v>
      </c>
      <c r="B34" s="30">
        <v>-5</v>
      </c>
      <c r="C34" s="28">
        <v>9</v>
      </c>
      <c r="D34" s="27">
        <f t="shared" ref="D34:D39" si="6">C34/10^B34</f>
        <v>899999.99999999988</v>
      </c>
      <c r="E34" s="29">
        <f t="shared" ref="E34:E39" si="7">LOG10(D34)</f>
        <v>5.9542425094393252</v>
      </c>
    </row>
    <row r="35" spans="1:8" x14ac:dyDescent="0.2">
      <c r="A35" t="s">
        <v>20</v>
      </c>
      <c r="B35">
        <v>-6</v>
      </c>
      <c r="C35" s="3">
        <v>0</v>
      </c>
      <c r="D35" s="2"/>
      <c r="E35" s="5"/>
    </row>
    <row r="36" spans="1:8" x14ac:dyDescent="0.2">
      <c r="A36" s="30" t="s">
        <v>41</v>
      </c>
      <c r="B36" s="30">
        <v>-5</v>
      </c>
      <c r="C36" s="28">
        <v>42</v>
      </c>
      <c r="D36" s="27">
        <f t="shared" si="6"/>
        <v>4200000</v>
      </c>
      <c r="E36" s="29">
        <f t="shared" si="7"/>
        <v>6.6232492903979008</v>
      </c>
    </row>
    <row r="37" spans="1:8" x14ac:dyDescent="0.2">
      <c r="A37" t="s">
        <v>41</v>
      </c>
      <c r="B37">
        <v>-6</v>
      </c>
      <c r="C37" s="3">
        <v>1</v>
      </c>
      <c r="D37" s="2">
        <f t="shared" si="6"/>
        <v>1000000</v>
      </c>
      <c r="E37" s="5">
        <f t="shared" si="7"/>
        <v>6</v>
      </c>
    </row>
    <row r="38" spans="1:8" x14ac:dyDescent="0.2">
      <c r="A38" s="30" t="s">
        <v>42</v>
      </c>
      <c r="B38" s="30">
        <v>-5</v>
      </c>
      <c r="C38" s="28">
        <v>16</v>
      </c>
      <c r="D38" s="27">
        <f t="shared" si="6"/>
        <v>1599999.9999999998</v>
      </c>
      <c r="E38" s="29">
        <f t="shared" si="7"/>
        <v>6.204119982655925</v>
      </c>
    </row>
    <row r="39" spans="1:8" x14ac:dyDescent="0.2">
      <c r="A39" t="s">
        <v>42</v>
      </c>
      <c r="B39">
        <v>-6</v>
      </c>
      <c r="C39" s="3">
        <v>2</v>
      </c>
      <c r="D39" s="2">
        <f t="shared" si="6"/>
        <v>2000000</v>
      </c>
      <c r="E39" s="5">
        <f t="shared" si="7"/>
        <v>6.3010299956639813</v>
      </c>
      <c r="G39" s="10">
        <f>AVERAGE(E28,E30,E32,E34,E36,E38)</f>
        <v>6.4438707758285831</v>
      </c>
      <c r="H39">
        <f>STDEV(E28,E30,E32,E34,E36,E38)</f>
        <v>0.29595452035397696</v>
      </c>
    </row>
    <row r="41" spans="1:8" x14ac:dyDescent="0.2">
      <c r="A41" s="4" t="s">
        <v>25</v>
      </c>
      <c r="F41" s="4" t="s">
        <v>26</v>
      </c>
    </row>
    <row r="42" spans="1:8" x14ac:dyDescent="0.2">
      <c r="A42" t="s">
        <v>5</v>
      </c>
      <c r="B42" t="s">
        <v>27</v>
      </c>
      <c r="C42" t="s">
        <v>28</v>
      </c>
      <c r="D42" t="s">
        <v>29</v>
      </c>
      <c r="F42" t="s">
        <v>5</v>
      </c>
      <c r="G42" t="s">
        <v>27</v>
      </c>
    </row>
    <row r="43" spans="1:8" x14ac:dyDescent="0.2">
      <c r="A43">
        <v>1</v>
      </c>
      <c r="B43" t="s">
        <v>48</v>
      </c>
      <c r="C43" s="11">
        <v>332.94</v>
      </c>
      <c r="D43" s="10">
        <v>87.26</v>
      </c>
      <c r="F43">
        <v>73</v>
      </c>
      <c r="G43" t="s">
        <v>48</v>
      </c>
    </row>
    <row r="44" spans="1:8" x14ac:dyDescent="0.2">
      <c r="A44">
        <v>2</v>
      </c>
      <c r="B44" t="s">
        <v>48</v>
      </c>
      <c r="C44" s="11">
        <v>293.14999999999998</v>
      </c>
      <c r="D44" s="10">
        <v>80.680000000000007</v>
      </c>
      <c r="F44">
        <v>74</v>
      </c>
      <c r="G44" t="s">
        <v>48</v>
      </c>
    </row>
    <row r="45" spans="1:8" x14ac:dyDescent="0.2">
      <c r="A45">
        <v>3</v>
      </c>
      <c r="C45" s="11">
        <v>248.3</v>
      </c>
      <c r="D45">
        <v>77.47</v>
      </c>
      <c r="F45">
        <v>75</v>
      </c>
      <c r="G45" t="s">
        <v>48</v>
      </c>
    </row>
    <row r="46" spans="1:8" x14ac:dyDescent="0.2">
      <c r="A46">
        <v>4</v>
      </c>
      <c r="C46" s="11">
        <v>460.5</v>
      </c>
      <c r="D46">
        <v>93.83</v>
      </c>
      <c r="F46">
        <v>76</v>
      </c>
      <c r="G46" t="s">
        <v>48</v>
      </c>
    </row>
    <row r="47" spans="1:8" x14ac:dyDescent="0.2">
      <c r="A47">
        <v>5</v>
      </c>
      <c r="C47" s="11">
        <v>252</v>
      </c>
      <c r="D47">
        <v>81.59</v>
      </c>
      <c r="F47">
        <v>77</v>
      </c>
      <c r="G47" t="s">
        <v>48</v>
      </c>
    </row>
    <row r="48" spans="1:8" x14ac:dyDescent="0.2">
      <c r="A48">
        <v>6</v>
      </c>
      <c r="B48" t="s">
        <v>48</v>
      </c>
      <c r="C48" s="11">
        <v>330.5</v>
      </c>
      <c r="D48">
        <v>89.85</v>
      </c>
      <c r="F48">
        <v>78</v>
      </c>
      <c r="G48" t="s">
        <v>48</v>
      </c>
    </row>
    <row r="49" spans="1:7" x14ac:dyDescent="0.2">
      <c r="A49">
        <v>7</v>
      </c>
      <c r="C49" s="11">
        <v>384.4</v>
      </c>
      <c r="D49">
        <v>90.66</v>
      </c>
      <c r="F49">
        <v>79</v>
      </c>
      <c r="G49" t="s">
        <v>48</v>
      </c>
    </row>
    <row r="50" spans="1:7" x14ac:dyDescent="0.2">
      <c r="A50">
        <v>8</v>
      </c>
      <c r="C50" s="11">
        <v>342.5</v>
      </c>
      <c r="D50">
        <v>90.42</v>
      </c>
      <c r="F50">
        <v>80</v>
      </c>
      <c r="G50" t="s">
        <v>48</v>
      </c>
    </row>
    <row r="51" spans="1:7" x14ac:dyDescent="0.2">
      <c r="A51">
        <v>9</v>
      </c>
      <c r="C51" s="11">
        <v>268.8</v>
      </c>
      <c r="D51">
        <v>87.34</v>
      </c>
      <c r="F51">
        <v>81</v>
      </c>
    </row>
    <row r="52" spans="1:7" x14ac:dyDescent="0.2">
      <c r="A52">
        <v>10</v>
      </c>
      <c r="C52">
        <v>280.39999999999998</v>
      </c>
      <c r="D52" s="10">
        <v>80.989999999999995</v>
      </c>
      <c r="F52">
        <v>82</v>
      </c>
    </row>
    <row r="53" spans="1:7" x14ac:dyDescent="0.2">
      <c r="A53">
        <v>11</v>
      </c>
      <c r="F53">
        <v>83</v>
      </c>
      <c r="G53" t="s">
        <v>48</v>
      </c>
    </row>
    <row r="54" spans="1:7" x14ac:dyDescent="0.2">
      <c r="A54">
        <v>12</v>
      </c>
      <c r="F54">
        <v>84</v>
      </c>
      <c r="G54" t="s">
        <v>48</v>
      </c>
    </row>
    <row r="55" spans="1:7" x14ac:dyDescent="0.2">
      <c r="A55">
        <v>13</v>
      </c>
      <c r="B55" t="s">
        <v>48</v>
      </c>
      <c r="F55">
        <v>85</v>
      </c>
      <c r="G55" t="s">
        <v>48</v>
      </c>
    </row>
    <row r="56" spans="1:7" x14ac:dyDescent="0.2">
      <c r="A56">
        <v>14</v>
      </c>
      <c r="B56" t="s">
        <v>48</v>
      </c>
      <c r="F56">
        <v>86</v>
      </c>
    </row>
    <row r="57" spans="1:7" x14ac:dyDescent="0.2">
      <c r="A57">
        <v>15</v>
      </c>
      <c r="B57" t="s">
        <v>48</v>
      </c>
      <c r="F57">
        <v>87</v>
      </c>
    </row>
    <row r="58" spans="1:7" x14ac:dyDescent="0.2">
      <c r="A58">
        <v>16</v>
      </c>
      <c r="B58" t="s">
        <v>48</v>
      </c>
      <c r="F58">
        <v>88</v>
      </c>
    </row>
    <row r="59" spans="1:7" x14ac:dyDescent="0.2">
      <c r="A59">
        <v>17</v>
      </c>
      <c r="B59" t="s">
        <v>48</v>
      </c>
      <c r="F59">
        <v>89</v>
      </c>
    </row>
    <row r="60" spans="1:7" x14ac:dyDescent="0.2">
      <c r="A60">
        <v>18</v>
      </c>
      <c r="B60" t="s">
        <v>48</v>
      </c>
      <c r="F60">
        <v>90</v>
      </c>
      <c r="G60" t="s">
        <v>48</v>
      </c>
    </row>
    <row r="61" spans="1:7" x14ac:dyDescent="0.2">
      <c r="A61">
        <v>19</v>
      </c>
      <c r="B61" t="s">
        <v>48</v>
      </c>
      <c r="F61">
        <v>91</v>
      </c>
      <c r="G61" t="s">
        <v>48</v>
      </c>
    </row>
    <row r="62" spans="1:7" x14ac:dyDescent="0.2">
      <c r="A62">
        <v>20</v>
      </c>
      <c r="F62">
        <v>92</v>
      </c>
    </row>
    <row r="63" spans="1:7" x14ac:dyDescent="0.2">
      <c r="A63">
        <v>21</v>
      </c>
      <c r="B63" t="s">
        <v>48</v>
      </c>
      <c r="F63">
        <v>93</v>
      </c>
      <c r="G63" t="s">
        <v>48</v>
      </c>
    </row>
    <row r="64" spans="1:7" x14ac:dyDescent="0.2">
      <c r="A64">
        <v>22</v>
      </c>
      <c r="F64">
        <v>94</v>
      </c>
      <c r="G64" t="s">
        <v>48</v>
      </c>
    </row>
    <row r="65" spans="1:7" x14ac:dyDescent="0.2">
      <c r="A65">
        <v>23</v>
      </c>
      <c r="B65" t="s">
        <v>48</v>
      </c>
      <c r="F65">
        <v>95</v>
      </c>
      <c r="G65" t="s">
        <v>48</v>
      </c>
    </row>
    <row r="66" spans="1:7" x14ac:dyDescent="0.2">
      <c r="A66">
        <v>24</v>
      </c>
      <c r="F66">
        <v>96</v>
      </c>
      <c r="G66" t="s">
        <v>48</v>
      </c>
    </row>
    <row r="67" spans="1:7" x14ac:dyDescent="0.2">
      <c r="A67">
        <v>25</v>
      </c>
      <c r="B67" t="s">
        <v>48</v>
      </c>
      <c r="F67">
        <v>97</v>
      </c>
      <c r="G67" t="s">
        <v>48</v>
      </c>
    </row>
    <row r="68" spans="1:7" x14ac:dyDescent="0.2">
      <c r="A68">
        <v>26</v>
      </c>
      <c r="F68">
        <v>98</v>
      </c>
    </row>
    <row r="69" spans="1:7" x14ac:dyDescent="0.2">
      <c r="A69">
        <v>27</v>
      </c>
      <c r="F69">
        <v>99</v>
      </c>
      <c r="G69" t="s">
        <v>48</v>
      </c>
    </row>
    <row r="70" spans="1:7" x14ac:dyDescent="0.2">
      <c r="A70">
        <v>28</v>
      </c>
      <c r="B70" t="s">
        <v>48</v>
      </c>
      <c r="F70">
        <v>100</v>
      </c>
    </row>
    <row r="71" spans="1:7" x14ac:dyDescent="0.2">
      <c r="A71">
        <v>29</v>
      </c>
      <c r="B71" t="s">
        <v>48</v>
      </c>
      <c r="F71">
        <v>101</v>
      </c>
      <c r="G71" t="s">
        <v>48</v>
      </c>
    </row>
    <row r="72" spans="1:7" x14ac:dyDescent="0.2">
      <c r="A72">
        <v>30</v>
      </c>
      <c r="F72">
        <v>102</v>
      </c>
      <c r="G72" t="s">
        <v>48</v>
      </c>
    </row>
    <row r="73" spans="1:7" x14ac:dyDescent="0.2">
      <c r="A73">
        <v>31</v>
      </c>
      <c r="F73">
        <v>103</v>
      </c>
      <c r="G73" t="s">
        <v>48</v>
      </c>
    </row>
    <row r="74" spans="1:7" x14ac:dyDescent="0.2">
      <c r="A74">
        <v>32</v>
      </c>
      <c r="F74">
        <v>104</v>
      </c>
      <c r="G74" t="s">
        <v>48</v>
      </c>
    </row>
    <row r="75" spans="1:7" x14ac:dyDescent="0.2">
      <c r="A75">
        <v>33</v>
      </c>
      <c r="F75">
        <v>105</v>
      </c>
      <c r="G75" t="s">
        <v>48</v>
      </c>
    </row>
    <row r="76" spans="1:7" x14ac:dyDescent="0.2">
      <c r="A76">
        <v>34</v>
      </c>
      <c r="B76" t="s">
        <v>48</v>
      </c>
      <c r="F76">
        <v>106</v>
      </c>
      <c r="G76" t="s">
        <v>48</v>
      </c>
    </row>
    <row r="77" spans="1:7" x14ac:dyDescent="0.2">
      <c r="A77">
        <v>35</v>
      </c>
      <c r="B77" t="s">
        <v>48</v>
      </c>
      <c r="F77">
        <v>107</v>
      </c>
      <c r="G77" t="s">
        <v>48</v>
      </c>
    </row>
    <row r="78" spans="1:7" x14ac:dyDescent="0.2">
      <c r="A78">
        <v>36</v>
      </c>
      <c r="F78">
        <v>108</v>
      </c>
      <c r="G78" t="s">
        <v>48</v>
      </c>
    </row>
    <row r="79" spans="1:7" x14ac:dyDescent="0.2">
      <c r="A79">
        <v>37</v>
      </c>
      <c r="B79" t="s">
        <v>48</v>
      </c>
      <c r="F79">
        <v>109</v>
      </c>
      <c r="G79" t="s">
        <v>48</v>
      </c>
    </row>
    <row r="80" spans="1:7" x14ac:dyDescent="0.2">
      <c r="A80">
        <v>38</v>
      </c>
      <c r="F80">
        <v>110</v>
      </c>
      <c r="G80" t="s">
        <v>48</v>
      </c>
    </row>
    <row r="81" spans="1:7" x14ac:dyDescent="0.2">
      <c r="A81">
        <v>39</v>
      </c>
      <c r="F81">
        <v>111</v>
      </c>
      <c r="G81" t="s">
        <v>48</v>
      </c>
    </row>
    <row r="82" spans="1:7" x14ac:dyDescent="0.2">
      <c r="A82">
        <v>40</v>
      </c>
      <c r="B82" t="s">
        <v>48</v>
      </c>
      <c r="F82">
        <v>112</v>
      </c>
      <c r="G82" t="s">
        <v>48</v>
      </c>
    </row>
    <row r="83" spans="1:7" x14ac:dyDescent="0.2">
      <c r="A83">
        <v>41</v>
      </c>
      <c r="B83" t="s">
        <v>48</v>
      </c>
      <c r="F83">
        <v>113</v>
      </c>
      <c r="G83" t="s">
        <v>48</v>
      </c>
    </row>
    <row r="84" spans="1:7" x14ac:dyDescent="0.2">
      <c r="A84">
        <v>42</v>
      </c>
      <c r="B84" t="s">
        <v>48</v>
      </c>
      <c r="F84">
        <v>114</v>
      </c>
      <c r="G84" t="s">
        <v>48</v>
      </c>
    </row>
    <row r="85" spans="1:7" x14ac:dyDescent="0.2">
      <c r="A85">
        <v>43</v>
      </c>
      <c r="B85" t="s">
        <v>48</v>
      </c>
      <c r="F85">
        <v>115</v>
      </c>
      <c r="G85" t="s">
        <v>48</v>
      </c>
    </row>
    <row r="86" spans="1:7" x14ac:dyDescent="0.2">
      <c r="A86">
        <v>44</v>
      </c>
      <c r="B86" t="s">
        <v>48</v>
      </c>
      <c r="F86">
        <v>116</v>
      </c>
    </row>
    <row r="87" spans="1:7" x14ac:dyDescent="0.2">
      <c r="A87">
        <v>45</v>
      </c>
      <c r="F87">
        <v>117</v>
      </c>
      <c r="G87" t="s">
        <v>48</v>
      </c>
    </row>
    <row r="88" spans="1:7" x14ac:dyDescent="0.2">
      <c r="A88">
        <v>46</v>
      </c>
      <c r="B88" t="s">
        <v>48</v>
      </c>
      <c r="F88">
        <v>118</v>
      </c>
      <c r="G88" t="s">
        <v>48</v>
      </c>
    </row>
    <row r="89" spans="1:7" x14ac:dyDescent="0.2">
      <c r="A89">
        <v>47</v>
      </c>
      <c r="F89">
        <v>119</v>
      </c>
      <c r="G89" t="s">
        <v>48</v>
      </c>
    </row>
    <row r="90" spans="1:7" x14ac:dyDescent="0.2">
      <c r="A90">
        <v>48</v>
      </c>
      <c r="B90" t="s">
        <v>48</v>
      </c>
      <c r="F90">
        <v>120</v>
      </c>
      <c r="G90" t="s">
        <v>48</v>
      </c>
    </row>
    <row r="91" spans="1:7" x14ac:dyDescent="0.2">
      <c r="A91">
        <v>49</v>
      </c>
      <c r="B91" t="s">
        <v>48</v>
      </c>
      <c r="F91">
        <v>121</v>
      </c>
      <c r="G91" t="s">
        <v>48</v>
      </c>
    </row>
    <row r="92" spans="1:7" x14ac:dyDescent="0.2">
      <c r="A92">
        <v>50</v>
      </c>
      <c r="B92" t="s">
        <v>48</v>
      </c>
      <c r="F92">
        <v>122</v>
      </c>
      <c r="G92" t="s">
        <v>48</v>
      </c>
    </row>
    <row r="93" spans="1:7" x14ac:dyDescent="0.2">
      <c r="A93">
        <v>51</v>
      </c>
      <c r="F93">
        <v>123</v>
      </c>
      <c r="G93" t="s">
        <v>48</v>
      </c>
    </row>
    <row r="94" spans="1:7" x14ac:dyDescent="0.2">
      <c r="A94">
        <v>52</v>
      </c>
      <c r="B94" t="s">
        <v>48</v>
      </c>
      <c r="F94">
        <v>124</v>
      </c>
      <c r="G94" t="s">
        <v>48</v>
      </c>
    </row>
    <row r="95" spans="1:7" x14ac:dyDescent="0.2">
      <c r="A95">
        <v>53</v>
      </c>
      <c r="F95">
        <v>125</v>
      </c>
      <c r="G95" t="s">
        <v>48</v>
      </c>
    </row>
    <row r="96" spans="1:7" x14ac:dyDescent="0.2">
      <c r="A96">
        <v>54</v>
      </c>
      <c r="F96">
        <v>126</v>
      </c>
      <c r="G96" t="s">
        <v>48</v>
      </c>
    </row>
    <row r="97" spans="1:7" x14ac:dyDescent="0.2">
      <c r="A97">
        <v>55</v>
      </c>
      <c r="F97">
        <v>127</v>
      </c>
      <c r="G97" t="s">
        <v>48</v>
      </c>
    </row>
    <row r="98" spans="1:7" x14ac:dyDescent="0.2">
      <c r="A98">
        <v>56</v>
      </c>
      <c r="B98" t="s">
        <v>48</v>
      </c>
      <c r="F98">
        <v>128</v>
      </c>
      <c r="G98" t="s">
        <v>48</v>
      </c>
    </row>
    <row r="99" spans="1:7" x14ac:dyDescent="0.2">
      <c r="A99">
        <v>57</v>
      </c>
      <c r="F99">
        <v>129</v>
      </c>
      <c r="G99" t="s">
        <v>48</v>
      </c>
    </row>
    <row r="100" spans="1:7" x14ac:dyDescent="0.2">
      <c r="A100">
        <v>58</v>
      </c>
      <c r="B100" t="s">
        <v>48</v>
      </c>
      <c r="F100">
        <v>130</v>
      </c>
      <c r="G100" t="s">
        <v>48</v>
      </c>
    </row>
    <row r="101" spans="1:7" x14ac:dyDescent="0.2">
      <c r="A101">
        <v>59</v>
      </c>
      <c r="F101">
        <v>131</v>
      </c>
      <c r="G101" t="s">
        <v>48</v>
      </c>
    </row>
    <row r="102" spans="1:7" x14ac:dyDescent="0.2">
      <c r="A102">
        <v>60</v>
      </c>
      <c r="F102">
        <v>132</v>
      </c>
      <c r="G102" t="s">
        <v>48</v>
      </c>
    </row>
    <row r="103" spans="1:7" x14ac:dyDescent="0.2">
      <c r="A103">
        <v>61</v>
      </c>
      <c r="F103">
        <v>133</v>
      </c>
      <c r="G103" t="s">
        <v>48</v>
      </c>
    </row>
    <row r="104" spans="1:7" x14ac:dyDescent="0.2">
      <c r="A104">
        <v>62</v>
      </c>
      <c r="F104">
        <v>134</v>
      </c>
      <c r="G104" t="s">
        <v>48</v>
      </c>
    </row>
    <row r="105" spans="1:7" x14ac:dyDescent="0.2">
      <c r="A105">
        <v>63</v>
      </c>
      <c r="B105" t="s">
        <v>48</v>
      </c>
      <c r="F105">
        <v>135</v>
      </c>
      <c r="G105" t="s">
        <v>48</v>
      </c>
    </row>
    <row r="106" spans="1:7" x14ac:dyDescent="0.2">
      <c r="A106">
        <v>64</v>
      </c>
      <c r="F106">
        <v>136</v>
      </c>
      <c r="G106" t="s">
        <v>48</v>
      </c>
    </row>
    <row r="107" spans="1:7" x14ac:dyDescent="0.2">
      <c r="A107">
        <v>65</v>
      </c>
      <c r="B107" t="s">
        <v>48</v>
      </c>
      <c r="F107">
        <v>137</v>
      </c>
      <c r="G107" t="s">
        <v>48</v>
      </c>
    </row>
    <row r="108" spans="1:7" x14ac:dyDescent="0.2">
      <c r="A108">
        <v>66</v>
      </c>
      <c r="B108" t="s">
        <v>48</v>
      </c>
      <c r="F108">
        <v>138</v>
      </c>
      <c r="G108" t="s">
        <v>48</v>
      </c>
    </row>
    <row r="109" spans="1:7" x14ac:dyDescent="0.2">
      <c r="A109">
        <v>67</v>
      </c>
      <c r="F109">
        <v>139</v>
      </c>
      <c r="G109" t="s">
        <v>48</v>
      </c>
    </row>
    <row r="110" spans="1:7" x14ac:dyDescent="0.2">
      <c r="A110">
        <v>68</v>
      </c>
      <c r="B110" t="s">
        <v>48</v>
      </c>
      <c r="F110">
        <v>140</v>
      </c>
      <c r="G110" t="s">
        <v>48</v>
      </c>
    </row>
    <row r="111" spans="1:7" x14ac:dyDescent="0.2">
      <c r="A111">
        <v>69</v>
      </c>
      <c r="F111">
        <v>141</v>
      </c>
      <c r="G111" t="s">
        <v>48</v>
      </c>
    </row>
    <row r="112" spans="1:7" x14ac:dyDescent="0.2">
      <c r="A112">
        <v>70</v>
      </c>
      <c r="B112" t="s">
        <v>48</v>
      </c>
      <c r="F112">
        <v>142</v>
      </c>
      <c r="G112" t="s">
        <v>48</v>
      </c>
    </row>
    <row r="113" spans="1:9" x14ac:dyDescent="0.2">
      <c r="A113">
        <v>71</v>
      </c>
      <c r="F113">
        <v>143</v>
      </c>
      <c r="G113" t="s">
        <v>48</v>
      </c>
    </row>
    <row r="114" spans="1:9" x14ac:dyDescent="0.2">
      <c r="A114">
        <v>72</v>
      </c>
      <c r="B114" t="s">
        <v>48</v>
      </c>
      <c r="D114" t="s">
        <v>55</v>
      </c>
      <c r="F114">
        <v>144</v>
      </c>
      <c r="G114" t="s">
        <v>48</v>
      </c>
      <c r="I114" t="s">
        <v>56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80D7-D2EC-BB4F-86E7-4F42D5B91E46}">
  <dimension ref="A1:N21"/>
  <sheetViews>
    <sheetView workbookViewId="0">
      <selection activeCell="L22" sqref="L22"/>
    </sheetView>
  </sheetViews>
  <sheetFormatPr baseColWidth="10" defaultRowHeight="15" x14ac:dyDescent="0.2"/>
  <sheetData>
    <row r="1" spans="1:8" x14ac:dyDescent="0.2">
      <c r="A1" t="s">
        <v>146</v>
      </c>
    </row>
    <row r="3" spans="1:8" x14ac:dyDescent="0.2">
      <c r="A3" t="s">
        <v>147</v>
      </c>
    </row>
    <row r="4" spans="1:8" ht="16" x14ac:dyDescent="0.2">
      <c r="A4">
        <f>3.14*(1*1)</f>
        <v>3.14</v>
      </c>
      <c r="B4" t="s">
        <v>148</v>
      </c>
      <c r="D4" s="66">
        <v>8.19</v>
      </c>
      <c r="E4">
        <f>10^D4</f>
        <v>154881661.89124814</v>
      </c>
      <c r="F4">
        <f>E4/3</f>
        <v>51627220.630416043</v>
      </c>
      <c r="G4">
        <f>F4/96</f>
        <v>537783.54823350045</v>
      </c>
      <c r="H4">
        <f>LOG(G4)</f>
        <v>5.7306075122407689</v>
      </c>
    </row>
    <row r="5" spans="1:8" ht="16" x14ac:dyDescent="0.2">
      <c r="A5">
        <f>A4*6*96</f>
        <v>1808.6399999999999</v>
      </c>
      <c r="B5" t="s">
        <v>148</v>
      </c>
      <c r="D5" s="67">
        <v>7.89</v>
      </c>
      <c r="E5">
        <f t="shared" ref="E5:E10" si="0">10^D5</f>
        <v>77624711.662869111</v>
      </c>
      <c r="F5">
        <f t="shared" ref="F5:F10" si="1">E5/3</f>
        <v>25874903.887623038</v>
      </c>
      <c r="G5">
        <f t="shared" ref="G5:G10" si="2">F5/96</f>
        <v>269530.24882940663</v>
      </c>
      <c r="H5">
        <f t="shared" ref="H5:H10" si="3">LOG(G5)</f>
        <v>5.4306075122407691</v>
      </c>
    </row>
    <row r="6" spans="1:8" ht="16" x14ac:dyDescent="0.2">
      <c r="A6">
        <f>18</f>
        <v>18</v>
      </c>
      <c r="B6" t="s">
        <v>149</v>
      </c>
      <c r="D6" s="67">
        <v>7.85</v>
      </c>
      <c r="E6">
        <f t="shared" si="0"/>
        <v>70794578.438413769</v>
      </c>
      <c r="F6">
        <f t="shared" si="1"/>
        <v>23598192.812804591</v>
      </c>
      <c r="G6">
        <f t="shared" si="2"/>
        <v>245814.5084667145</v>
      </c>
      <c r="H6">
        <f t="shared" si="3"/>
        <v>5.3906075122407691</v>
      </c>
    </row>
    <row r="7" spans="1:8" ht="16" x14ac:dyDescent="0.2">
      <c r="A7">
        <f>A6/6</f>
        <v>3</v>
      </c>
      <c r="B7" t="s">
        <v>150</v>
      </c>
      <c r="D7" s="67">
        <v>7.48</v>
      </c>
      <c r="E7">
        <f t="shared" si="0"/>
        <v>30199517.204020258</v>
      </c>
      <c r="F7">
        <f t="shared" si="1"/>
        <v>10066505.73467342</v>
      </c>
      <c r="G7">
        <f t="shared" si="2"/>
        <v>104859.43473618146</v>
      </c>
      <c r="H7">
        <f t="shared" si="3"/>
        <v>5.0206075122407707</v>
      </c>
    </row>
    <row r="8" spans="1:8" ht="16" x14ac:dyDescent="0.2">
      <c r="D8" s="67">
        <v>8.44</v>
      </c>
      <c r="E8">
        <f t="shared" si="0"/>
        <v>275422870.33381695</v>
      </c>
      <c r="F8">
        <f t="shared" si="1"/>
        <v>91807623.444605649</v>
      </c>
      <c r="G8">
        <f t="shared" si="2"/>
        <v>956329.41088130884</v>
      </c>
      <c r="H8">
        <f t="shared" si="3"/>
        <v>5.9806075122407698</v>
      </c>
    </row>
    <row r="9" spans="1:8" ht="16" x14ac:dyDescent="0.2">
      <c r="D9" s="67">
        <v>7.94</v>
      </c>
      <c r="E9">
        <f t="shared" si="0"/>
        <v>87096358.99560827</v>
      </c>
      <c r="F9">
        <f t="shared" si="1"/>
        <v>29032119.665202755</v>
      </c>
      <c r="G9">
        <f t="shared" si="2"/>
        <v>302417.91317919537</v>
      </c>
      <c r="H9">
        <f t="shared" si="3"/>
        <v>5.4806075122407698</v>
      </c>
    </row>
    <row r="10" spans="1:8" ht="16" x14ac:dyDescent="0.2">
      <c r="A10">
        <f>96*6</f>
        <v>576</v>
      </c>
      <c r="D10" s="68">
        <v>8.2100000000000009</v>
      </c>
      <c r="E10">
        <f t="shared" si="0"/>
        <v>162181009.73589352</v>
      </c>
      <c r="F10">
        <f t="shared" si="1"/>
        <v>54060336.57863117</v>
      </c>
      <c r="G10">
        <f t="shared" si="2"/>
        <v>563128.50602740806</v>
      </c>
      <c r="H10">
        <f t="shared" si="3"/>
        <v>5.7506075122407703</v>
      </c>
    </row>
    <row r="12" spans="1:8" x14ac:dyDescent="0.2">
      <c r="H12">
        <f>AVERAGE(H4:H10)</f>
        <v>5.5406075122407694</v>
      </c>
    </row>
    <row r="20" spans="12:14" ht="36" x14ac:dyDescent="0.2">
      <c r="L20">
        <f>AVERAGE(3.28, 3.61)</f>
        <v>3.4449999999999998</v>
      </c>
      <c r="N20" s="66" t="s">
        <v>151</v>
      </c>
    </row>
    <row r="21" spans="12:14" ht="36" x14ac:dyDescent="0.2">
      <c r="L21">
        <f>AVERAGE(3.41,4.93)</f>
        <v>4.17</v>
      </c>
      <c r="N21" s="69" t="s">
        <v>152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DB31-104D-4CC3-818F-B446062BDD8C}">
  <dimension ref="A1:N127"/>
  <sheetViews>
    <sheetView workbookViewId="0">
      <selection activeCell="C55" sqref="C55:C64"/>
    </sheetView>
  </sheetViews>
  <sheetFormatPr baseColWidth="10" defaultColWidth="8.83203125" defaultRowHeight="15" x14ac:dyDescent="0.2"/>
  <sheetData>
    <row r="1" spans="1:6" x14ac:dyDescent="0.2">
      <c r="A1" t="s">
        <v>155</v>
      </c>
    </row>
    <row r="2" spans="1:6" x14ac:dyDescent="0.2">
      <c r="A2" t="s">
        <v>57</v>
      </c>
    </row>
    <row r="4" spans="1:6" x14ac:dyDescent="0.2">
      <c r="A4" t="s">
        <v>58</v>
      </c>
    </row>
    <row r="5" spans="1:6" x14ac:dyDescent="0.2">
      <c r="A5" s="1" t="s">
        <v>59</v>
      </c>
    </row>
    <row r="6" spans="1:6" x14ac:dyDescent="0.2">
      <c r="A6" s="1" t="s">
        <v>60</v>
      </c>
    </row>
    <row r="7" spans="1:6" x14ac:dyDescent="0.2">
      <c r="A7" s="1"/>
    </row>
    <row r="8" spans="1:6" x14ac:dyDescent="0.2">
      <c r="A8" s="4" t="s">
        <v>4</v>
      </c>
    </row>
    <row r="9" spans="1:6" x14ac:dyDescent="0.2">
      <c r="A9" s="2" t="s">
        <v>5</v>
      </c>
      <c r="B9" s="2" t="s">
        <v>6</v>
      </c>
      <c r="C9" s="3" t="s">
        <v>7</v>
      </c>
      <c r="D9" s="2" t="s">
        <v>8</v>
      </c>
      <c r="E9" s="2" t="s">
        <v>9</v>
      </c>
    </row>
    <row r="10" spans="1:6" x14ac:dyDescent="0.2">
      <c r="A10" s="31" t="s">
        <v>10</v>
      </c>
      <c r="B10" s="31">
        <v>-6</v>
      </c>
      <c r="C10" s="32">
        <v>203</v>
      </c>
      <c r="D10" s="31">
        <f t="shared" ref="D10:D15" si="0">C10/10^B10</f>
        <v>203000000</v>
      </c>
      <c r="E10" s="33">
        <f t="shared" ref="E10:E15" si="1">LOG10(D10)</f>
        <v>8.3074960379132126</v>
      </c>
      <c r="F10">
        <f>STDEV(E10,E12,E14)</f>
        <v>8.288110488366153E-2</v>
      </c>
    </row>
    <row r="11" spans="1:6" x14ac:dyDescent="0.2">
      <c r="A11" s="2" t="s">
        <v>10</v>
      </c>
      <c r="B11" s="2">
        <v>-7</v>
      </c>
      <c r="C11" s="3">
        <v>20</v>
      </c>
      <c r="D11" s="2">
        <f t="shared" si="0"/>
        <v>200000000</v>
      </c>
      <c r="E11" s="5">
        <f t="shared" si="1"/>
        <v>8.3010299956639813</v>
      </c>
    </row>
    <row r="12" spans="1:6" x14ac:dyDescent="0.2">
      <c r="A12" s="31" t="s">
        <v>12</v>
      </c>
      <c r="B12" s="31">
        <v>-6</v>
      </c>
      <c r="C12" s="32">
        <v>148</v>
      </c>
      <c r="D12" s="31">
        <f t="shared" si="0"/>
        <v>148000000</v>
      </c>
      <c r="E12" s="33">
        <f t="shared" si="1"/>
        <v>8.1702617153949575</v>
      </c>
    </row>
    <row r="13" spans="1:6" x14ac:dyDescent="0.2">
      <c r="A13" t="s">
        <v>12</v>
      </c>
      <c r="B13" s="2">
        <v>-7</v>
      </c>
      <c r="C13">
        <v>12</v>
      </c>
      <c r="D13" s="2">
        <f t="shared" si="0"/>
        <v>120000000</v>
      </c>
      <c r="E13" s="5">
        <f t="shared" si="1"/>
        <v>8.0791812460476251</v>
      </c>
    </row>
    <row r="14" spans="1:6" x14ac:dyDescent="0.2">
      <c r="A14" s="34" t="s">
        <v>13</v>
      </c>
      <c r="B14" s="31">
        <v>-6</v>
      </c>
      <c r="C14" s="34">
        <v>144</v>
      </c>
      <c r="D14" s="31">
        <f t="shared" si="0"/>
        <v>144000000</v>
      </c>
      <c r="E14" s="33">
        <f t="shared" si="1"/>
        <v>8.1583624920952502</v>
      </c>
    </row>
    <row r="15" spans="1:6" x14ac:dyDescent="0.2">
      <c r="A15" t="s">
        <v>13</v>
      </c>
      <c r="B15" s="2">
        <v>-7</v>
      </c>
      <c r="C15">
        <v>6</v>
      </c>
      <c r="D15" s="2">
        <f t="shared" si="0"/>
        <v>60000000</v>
      </c>
      <c r="E15" s="5">
        <f t="shared" si="1"/>
        <v>7.7781512503836439</v>
      </c>
    </row>
    <row r="17" spans="1:8" x14ac:dyDescent="0.2">
      <c r="A17" s="4" t="s">
        <v>145</v>
      </c>
    </row>
    <row r="18" spans="1:8" x14ac:dyDescent="0.2">
      <c r="A18" s="2" t="s">
        <v>5</v>
      </c>
      <c r="B18" s="2" t="s">
        <v>6</v>
      </c>
      <c r="C18" s="3" t="s">
        <v>7</v>
      </c>
      <c r="D18" s="2" t="s">
        <v>8</v>
      </c>
      <c r="E18" s="2" t="s">
        <v>9</v>
      </c>
    </row>
    <row r="19" spans="1:8" x14ac:dyDescent="0.2">
      <c r="A19" s="34" t="s">
        <v>61</v>
      </c>
      <c r="B19" s="31">
        <v>-5</v>
      </c>
      <c r="C19" s="34">
        <v>17</v>
      </c>
      <c r="D19" s="31">
        <f t="shared" ref="D19:D30" si="2">C19/10^B19</f>
        <v>1699999.9999999998</v>
      </c>
      <c r="E19" s="33">
        <f>LOG10(D19)</f>
        <v>6.2304489213782741</v>
      </c>
    </row>
    <row r="20" spans="1:8" x14ac:dyDescent="0.2">
      <c r="A20" t="s">
        <v>61</v>
      </c>
      <c r="B20" s="2">
        <v>-6</v>
      </c>
      <c r="C20">
        <v>1</v>
      </c>
      <c r="D20" s="2">
        <f t="shared" si="2"/>
        <v>1000000</v>
      </c>
      <c r="E20" s="5">
        <f>LOG10(D20)</f>
        <v>6</v>
      </c>
    </row>
    <row r="21" spans="1:8" x14ac:dyDescent="0.2">
      <c r="A21" s="34" t="s">
        <v>62</v>
      </c>
      <c r="B21" s="31">
        <v>-5</v>
      </c>
      <c r="C21" s="34">
        <v>37</v>
      </c>
      <c r="D21" s="31">
        <f t="shared" si="2"/>
        <v>3699999.9999999995</v>
      </c>
      <c r="E21" s="33">
        <f>LOG10(D21)</f>
        <v>6.568201724066995</v>
      </c>
    </row>
    <row r="22" spans="1:8" x14ac:dyDescent="0.2">
      <c r="A22" t="s">
        <v>62</v>
      </c>
      <c r="B22" s="2">
        <v>-6</v>
      </c>
      <c r="C22">
        <v>5</v>
      </c>
      <c r="D22" s="2">
        <f t="shared" si="2"/>
        <v>5000000</v>
      </c>
      <c r="E22" s="5">
        <f>LOG10(D22)</f>
        <v>6.6989700043360187</v>
      </c>
    </row>
    <row r="23" spans="1:8" x14ac:dyDescent="0.2">
      <c r="A23" t="s">
        <v>63</v>
      </c>
      <c r="B23" s="2">
        <v>-5</v>
      </c>
      <c r="C23">
        <v>0</v>
      </c>
      <c r="D23" s="2">
        <f t="shared" si="2"/>
        <v>0</v>
      </c>
      <c r="E23" s="5"/>
    </row>
    <row r="24" spans="1:8" x14ac:dyDescent="0.2">
      <c r="A24" t="s">
        <v>63</v>
      </c>
      <c r="B24" s="2">
        <v>-6</v>
      </c>
      <c r="C24">
        <v>0</v>
      </c>
      <c r="D24" s="2">
        <f t="shared" si="2"/>
        <v>0</v>
      </c>
      <c r="E24" s="5"/>
    </row>
    <row r="25" spans="1:8" x14ac:dyDescent="0.2">
      <c r="A25" s="34" t="s">
        <v>64</v>
      </c>
      <c r="B25" s="31">
        <v>-5</v>
      </c>
      <c r="C25" s="34">
        <v>5</v>
      </c>
      <c r="D25" s="31">
        <f t="shared" si="2"/>
        <v>499999.99999999994</v>
      </c>
      <c r="E25" s="33">
        <f>LOG10(D25)</f>
        <v>5.6989700043360187</v>
      </c>
    </row>
    <row r="26" spans="1:8" x14ac:dyDescent="0.2">
      <c r="A26" t="s">
        <v>64</v>
      </c>
      <c r="B26" s="2">
        <v>-6</v>
      </c>
      <c r="C26">
        <v>0</v>
      </c>
      <c r="D26" s="2">
        <f t="shared" si="2"/>
        <v>0</v>
      </c>
      <c r="E26" s="5"/>
    </row>
    <row r="27" spans="1:8" x14ac:dyDescent="0.2">
      <c r="A27" s="34" t="s">
        <v>65</v>
      </c>
      <c r="B27" s="31">
        <v>-5</v>
      </c>
      <c r="C27" s="34">
        <v>15</v>
      </c>
      <c r="D27" s="31">
        <f t="shared" si="2"/>
        <v>1499999.9999999998</v>
      </c>
      <c r="E27" s="33">
        <f>LOG10(D27)</f>
        <v>6.1760912590556813</v>
      </c>
    </row>
    <row r="28" spans="1:8" x14ac:dyDescent="0.2">
      <c r="A28" t="s">
        <v>65</v>
      </c>
      <c r="B28" s="2">
        <v>-6</v>
      </c>
      <c r="C28">
        <v>2</v>
      </c>
      <c r="D28" s="2">
        <f t="shared" si="2"/>
        <v>2000000</v>
      </c>
      <c r="E28" s="5">
        <f>LOG10(D28)</f>
        <v>6.3010299956639813</v>
      </c>
    </row>
    <row r="29" spans="1:8" x14ac:dyDescent="0.2">
      <c r="A29" s="34" t="s">
        <v>66</v>
      </c>
      <c r="B29" s="31">
        <v>-5</v>
      </c>
      <c r="C29" s="34">
        <v>3</v>
      </c>
      <c r="D29" s="31">
        <f t="shared" si="2"/>
        <v>300000</v>
      </c>
      <c r="E29" s="33">
        <f>LOG10(D29)</f>
        <v>5.4771212547196626</v>
      </c>
    </row>
    <row r="30" spans="1:8" x14ac:dyDescent="0.2">
      <c r="A30" t="s">
        <v>66</v>
      </c>
      <c r="B30" s="2">
        <v>-6</v>
      </c>
      <c r="C30">
        <v>0</v>
      </c>
      <c r="D30" s="2">
        <f t="shared" si="2"/>
        <v>0</v>
      </c>
      <c r="E30" s="5"/>
      <c r="G30" s="10">
        <f>AVERAGE(E19,E21,E25,E27,E29)</f>
        <v>6.0301666327113264</v>
      </c>
      <c r="H30">
        <f>STDEV(E19,E21,E25,E27,E29)</f>
        <v>0.4377325519145871</v>
      </c>
    </row>
    <row r="32" spans="1:8" x14ac:dyDescent="0.2">
      <c r="A32" s="4" t="s">
        <v>67</v>
      </c>
      <c r="G32" s="4" t="s">
        <v>68</v>
      </c>
    </row>
    <row r="33" spans="1:11" x14ac:dyDescent="0.2">
      <c r="A33" s="2" t="s">
        <v>5</v>
      </c>
      <c r="B33" s="2" t="s">
        <v>6</v>
      </c>
      <c r="C33" s="3" t="s">
        <v>7</v>
      </c>
      <c r="D33" s="2" t="s">
        <v>8</v>
      </c>
      <c r="E33" s="2" t="s">
        <v>9</v>
      </c>
      <c r="G33" s="2" t="s">
        <v>5</v>
      </c>
      <c r="H33" s="2" t="s">
        <v>6</v>
      </c>
      <c r="I33" s="3" t="s">
        <v>7</v>
      </c>
      <c r="J33" s="2" t="s">
        <v>8</v>
      </c>
      <c r="K33" s="2" t="s">
        <v>9</v>
      </c>
    </row>
    <row r="34" spans="1:11" x14ac:dyDescent="0.2">
      <c r="A34" t="s">
        <v>19</v>
      </c>
      <c r="B34">
        <v>-2</v>
      </c>
      <c r="C34" t="s">
        <v>11</v>
      </c>
      <c r="D34" s="2"/>
      <c r="E34" s="5"/>
      <c r="G34" s="34" t="s">
        <v>19</v>
      </c>
      <c r="H34" s="34">
        <v>-2</v>
      </c>
      <c r="I34" s="34">
        <v>0</v>
      </c>
      <c r="J34" s="31">
        <f>I34/10^H34</f>
        <v>0</v>
      </c>
      <c r="K34" s="33">
        <v>0</v>
      </c>
    </row>
    <row r="35" spans="1:11" x14ac:dyDescent="0.2">
      <c r="A35" s="34" t="s">
        <v>19</v>
      </c>
      <c r="B35" s="34">
        <v>-4</v>
      </c>
      <c r="C35" s="34">
        <v>66</v>
      </c>
      <c r="D35" s="31">
        <f t="shared" ref="D35:D51" si="3">C35/10^B35</f>
        <v>660000</v>
      </c>
      <c r="E35" s="33">
        <f t="shared" ref="E35:E49" si="4">LOG10(D35)</f>
        <v>5.8195439355418683</v>
      </c>
      <c r="G35" t="s">
        <v>19</v>
      </c>
      <c r="H35">
        <v>-4</v>
      </c>
      <c r="I35">
        <v>0</v>
      </c>
      <c r="J35" s="2">
        <f t="shared" ref="J35:J51" si="5">I35/10^H35</f>
        <v>0</v>
      </c>
      <c r="K35" s="5"/>
    </row>
    <row r="36" spans="1:11" x14ac:dyDescent="0.2">
      <c r="A36" t="s">
        <v>19</v>
      </c>
      <c r="B36">
        <v>-6</v>
      </c>
      <c r="C36">
        <v>1</v>
      </c>
      <c r="D36" s="2">
        <f t="shared" si="3"/>
        <v>1000000</v>
      </c>
      <c r="E36" s="5">
        <f t="shared" si="4"/>
        <v>6</v>
      </c>
      <c r="G36" t="s">
        <v>19</v>
      </c>
      <c r="H36">
        <v>-6</v>
      </c>
      <c r="I36">
        <v>0</v>
      </c>
      <c r="J36" s="2">
        <f t="shared" si="5"/>
        <v>0</v>
      </c>
      <c r="K36" s="5"/>
    </row>
    <row r="37" spans="1:11" x14ac:dyDescent="0.2">
      <c r="A37" t="s">
        <v>39</v>
      </c>
      <c r="B37">
        <v>-2</v>
      </c>
      <c r="C37" t="s">
        <v>11</v>
      </c>
      <c r="D37" s="2"/>
      <c r="E37" s="5"/>
      <c r="G37" s="34" t="s">
        <v>39</v>
      </c>
      <c r="H37" s="34">
        <v>-2</v>
      </c>
      <c r="I37" s="34">
        <v>59</v>
      </c>
      <c r="J37" s="31">
        <f t="shared" si="5"/>
        <v>5900</v>
      </c>
      <c r="K37" s="33">
        <f t="shared" ref="K37:K50" si="6">LOG10(J37)</f>
        <v>3.7708520116421442</v>
      </c>
    </row>
    <row r="38" spans="1:11" x14ac:dyDescent="0.2">
      <c r="A38" s="34" t="s">
        <v>39</v>
      </c>
      <c r="B38" s="34">
        <v>-4</v>
      </c>
      <c r="C38" s="34">
        <v>166</v>
      </c>
      <c r="D38" s="31">
        <f t="shared" si="3"/>
        <v>1660000</v>
      </c>
      <c r="E38" s="33">
        <f t="shared" si="4"/>
        <v>6.220108088040055</v>
      </c>
      <c r="G38" t="s">
        <v>39</v>
      </c>
      <c r="H38">
        <v>-4</v>
      </c>
      <c r="I38">
        <v>3</v>
      </c>
      <c r="J38" s="2">
        <f t="shared" si="5"/>
        <v>30000</v>
      </c>
      <c r="K38" s="5">
        <f t="shared" si="6"/>
        <v>4.4771212547196626</v>
      </c>
    </row>
    <row r="39" spans="1:11" x14ac:dyDescent="0.2">
      <c r="A39" t="s">
        <v>39</v>
      </c>
      <c r="B39">
        <v>-6</v>
      </c>
      <c r="C39">
        <v>1</v>
      </c>
      <c r="D39" s="2">
        <f t="shared" si="3"/>
        <v>1000000</v>
      </c>
      <c r="E39" s="5">
        <f t="shared" si="4"/>
        <v>6</v>
      </c>
      <c r="G39" t="s">
        <v>39</v>
      </c>
      <c r="H39">
        <v>-6</v>
      </c>
      <c r="I39">
        <v>0</v>
      </c>
      <c r="J39" s="2">
        <f t="shared" si="5"/>
        <v>0</v>
      </c>
      <c r="K39" s="5"/>
    </row>
    <row r="40" spans="1:11" x14ac:dyDescent="0.2">
      <c r="A40" t="s">
        <v>40</v>
      </c>
      <c r="B40">
        <v>-2</v>
      </c>
      <c r="C40" s="3" t="s">
        <v>11</v>
      </c>
      <c r="D40" s="2"/>
      <c r="E40" s="5"/>
      <c r="G40" s="34" t="s">
        <v>40</v>
      </c>
      <c r="H40" s="34">
        <v>-2</v>
      </c>
      <c r="I40" s="32">
        <v>2</v>
      </c>
      <c r="J40" s="31">
        <f t="shared" si="5"/>
        <v>200</v>
      </c>
      <c r="K40" s="33">
        <f t="shared" si="6"/>
        <v>2.3010299956639813</v>
      </c>
    </row>
    <row r="41" spans="1:11" x14ac:dyDescent="0.2">
      <c r="A41" t="s">
        <v>40</v>
      </c>
      <c r="B41">
        <v>-4</v>
      </c>
      <c r="C41" s="21">
        <v>600</v>
      </c>
      <c r="D41" s="2">
        <f t="shared" si="3"/>
        <v>6000000</v>
      </c>
      <c r="E41" s="5">
        <f t="shared" si="4"/>
        <v>6.7781512503836439</v>
      </c>
      <c r="G41" t="s">
        <v>40</v>
      </c>
      <c r="H41">
        <v>-4</v>
      </c>
      <c r="I41" s="3">
        <v>0</v>
      </c>
      <c r="J41" s="2">
        <f t="shared" si="5"/>
        <v>0</v>
      </c>
      <c r="K41" s="5"/>
    </row>
    <row r="42" spans="1:11" x14ac:dyDescent="0.2">
      <c r="A42" s="34" t="s">
        <v>40</v>
      </c>
      <c r="B42" s="34">
        <v>-6</v>
      </c>
      <c r="C42" s="32">
        <v>12</v>
      </c>
      <c r="D42" s="31">
        <f t="shared" si="3"/>
        <v>12000000</v>
      </c>
      <c r="E42" s="33">
        <f t="shared" si="4"/>
        <v>7.0791812460476251</v>
      </c>
      <c r="G42" t="s">
        <v>40</v>
      </c>
      <c r="H42">
        <v>-6</v>
      </c>
      <c r="I42" s="3">
        <v>0</v>
      </c>
      <c r="J42" s="2">
        <f t="shared" si="5"/>
        <v>0</v>
      </c>
      <c r="K42" s="5"/>
    </row>
    <row r="43" spans="1:11" x14ac:dyDescent="0.2">
      <c r="A43" t="s">
        <v>20</v>
      </c>
      <c r="B43">
        <v>-2</v>
      </c>
      <c r="C43" s="3">
        <v>0</v>
      </c>
      <c r="D43" s="2">
        <f t="shared" si="3"/>
        <v>0</v>
      </c>
      <c r="E43" s="5"/>
      <c r="G43" s="34" t="s">
        <v>20</v>
      </c>
      <c r="H43" s="34">
        <v>-2</v>
      </c>
      <c r="I43" s="32">
        <v>7</v>
      </c>
      <c r="J43" s="31">
        <f t="shared" si="5"/>
        <v>700</v>
      </c>
      <c r="K43" s="33">
        <f t="shared" si="6"/>
        <v>2.8450980400142569</v>
      </c>
    </row>
    <row r="44" spans="1:11" x14ac:dyDescent="0.2">
      <c r="A44" t="s">
        <v>20</v>
      </c>
      <c r="B44">
        <v>-4</v>
      </c>
      <c r="C44" s="3">
        <v>0</v>
      </c>
      <c r="D44" s="2">
        <f t="shared" si="3"/>
        <v>0</v>
      </c>
      <c r="E44" s="5"/>
      <c r="G44" t="s">
        <v>20</v>
      </c>
      <c r="H44">
        <v>-4</v>
      </c>
      <c r="I44" s="3">
        <v>0</v>
      </c>
      <c r="J44" s="2">
        <f t="shared" si="5"/>
        <v>0</v>
      </c>
      <c r="K44" s="5"/>
    </row>
    <row r="45" spans="1:11" x14ac:dyDescent="0.2">
      <c r="A45" t="s">
        <v>20</v>
      </c>
      <c r="B45">
        <v>-6</v>
      </c>
      <c r="C45" s="3">
        <v>0</v>
      </c>
      <c r="D45" s="2">
        <f t="shared" si="3"/>
        <v>0</v>
      </c>
      <c r="E45" s="5"/>
      <c r="G45" t="s">
        <v>20</v>
      </c>
      <c r="H45">
        <v>-6</v>
      </c>
      <c r="I45" s="3">
        <v>0</v>
      </c>
      <c r="J45" s="2">
        <f t="shared" si="5"/>
        <v>0</v>
      </c>
      <c r="K45" s="5"/>
    </row>
    <row r="46" spans="1:11" x14ac:dyDescent="0.2">
      <c r="A46" s="34" t="s">
        <v>41</v>
      </c>
      <c r="B46" s="34">
        <v>-2</v>
      </c>
      <c r="C46" s="32">
        <v>94</v>
      </c>
      <c r="D46" s="31">
        <f t="shared" si="3"/>
        <v>9400</v>
      </c>
      <c r="E46" s="33">
        <f t="shared" si="4"/>
        <v>3.9731278535996988</v>
      </c>
      <c r="G46" s="34" t="s">
        <v>41</v>
      </c>
      <c r="H46" s="34">
        <v>-2</v>
      </c>
      <c r="I46" s="32">
        <v>0</v>
      </c>
      <c r="J46" s="31">
        <f t="shared" si="5"/>
        <v>0</v>
      </c>
      <c r="K46" s="33">
        <v>0</v>
      </c>
    </row>
    <row r="47" spans="1:11" x14ac:dyDescent="0.2">
      <c r="A47" t="s">
        <v>41</v>
      </c>
      <c r="B47">
        <v>-4</v>
      </c>
      <c r="C47" s="3">
        <v>2</v>
      </c>
      <c r="D47" s="2">
        <f t="shared" si="3"/>
        <v>20000</v>
      </c>
      <c r="E47" s="5">
        <f t="shared" si="4"/>
        <v>4.3010299956639813</v>
      </c>
      <c r="G47" t="s">
        <v>41</v>
      </c>
      <c r="H47">
        <v>-4</v>
      </c>
      <c r="I47" s="3">
        <v>0</v>
      </c>
      <c r="J47" s="2">
        <f t="shared" si="5"/>
        <v>0</v>
      </c>
      <c r="K47" s="5"/>
    </row>
    <row r="48" spans="1:11" x14ac:dyDescent="0.2">
      <c r="A48" t="s">
        <v>41</v>
      </c>
      <c r="B48">
        <v>-6</v>
      </c>
      <c r="C48" s="3">
        <v>0</v>
      </c>
      <c r="D48" s="2">
        <f t="shared" si="3"/>
        <v>0</v>
      </c>
      <c r="E48" s="5"/>
      <c r="G48" t="s">
        <v>41</v>
      </c>
      <c r="H48">
        <v>-6</v>
      </c>
      <c r="I48" s="3">
        <v>0</v>
      </c>
      <c r="J48" s="2">
        <f t="shared" si="5"/>
        <v>0</v>
      </c>
      <c r="K48" s="5"/>
    </row>
    <row r="49" spans="1:14" x14ac:dyDescent="0.2">
      <c r="A49" s="34" t="s">
        <v>42</v>
      </c>
      <c r="B49" s="34">
        <v>-2</v>
      </c>
      <c r="C49" s="32">
        <v>23</v>
      </c>
      <c r="D49" s="31">
        <f t="shared" si="3"/>
        <v>2300</v>
      </c>
      <c r="E49" s="33">
        <f t="shared" si="4"/>
        <v>3.3617278360175931</v>
      </c>
      <c r="G49" s="34" t="s">
        <v>42</v>
      </c>
      <c r="H49" s="34">
        <v>-2</v>
      </c>
      <c r="I49" s="32">
        <v>262</v>
      </c>
      <c r="J49" s="31">
        <f t="shared" si="5"/>
        <v>26200</v>
      </c>
      <c r="K49" s="33">
        <f t="shared" si="6"/>
        <v>4.4183012913197457</v>
      </c>
      <c r="M49" s="10">
        <f>AVERAGE(E35,E38,E42,E46,E49)</f>
        <v>5.2907377918493683</v>
      </c>
      <c r="N49">
        <f>STDEV(E35,E38,E42,E46,E49)</f>
        <v>1.5651733476667611</v>
      </c>
    </row>
    <row r="50" spans="1:14" x14ac:dyDescent="0.2">
      <c r="A50" t="s">
        <v>42</v>
      </c>
      <c r="B50">
        <v>-4</v>
      </c>
      <c r="C50" s="3">
        <v>0</v>
      </c>
      <c r="D50" s="2">
        <f t="shared" si="3"/>
        <v>0</v>
      </c>
      <c r="E50" s="5"/>
      <c r="G50" t="s">
        <v>42</v>
      </c>
      <c r="H50">
        <v>-4</v>
      </c>
      <c r="I50" s="3">
        <v>2</v>
      </c>
      <c r="J50" s="2">
        <f t="shared" si="5"/>
        <v>20000</v>
      </c>
      <c r="K50" s="5">
        <f t="shared" si="6"/>
        <v>4.3010299956639813</v>
      </c>
      <c r="M50" s="10">
        <f>AVERAGE(K34,K37,K40,K43,K46,K49)</f>
        <v>2.2225468897733549</v>
      </c>
      <c r="N50">
        <f>STDEV(K34,K37,K40,K43,K46,K49)</f>
        <v>1.8703873945990126</v>
      </c>
    </row>
    <row r="51" spans="1:14" x14ac:dyDescent="0.2">
      <c r="A51" t="s">
        <v>42</v>
      </c>
      <c r="B51">
        <v>-6</v>
      </c>
      <c r="C51" s="3">
        <v>0</v>
      </c>
      <c r="D51" s="2">
        <f t="shared" si="3"/>
        <v>0</v>
      </c>
      <c r="E51" s="5"/>
      <c r="G51" t="s">
        <v>42</v>
      </c>
      <c r="H51">
        <v>-6</v>
      </c>
      <c r="I51" s="3">
        <v>0</v>
      </c>
      <c r="J51" s="2">
        <f t="shared" si="5"/>
        <v>0</v>
      </c>
      <c r="K51" s="5"/>
    </row>
    <row r="53" spans="1:14" x14ac:dyDescent="0.2">
      <c r="A53" s="4" t="s">
        <v>25</v>
      </c>
      <c r="F53" s="4" t="s">
        <v>69</v>
      </c>
      <c r="K53" s="4" t="s">
        <v>70</v>
      </c>
    </row>
    <row r="54" spans="1:14" x14ac:dyDescent="0.2">
      <c r="A54" t="s">
        <v>5</v>
      </c>
      <c r="B54" t="s">
        <v>27</v>
      </c>
      <c r="C54" t="s">
        <v>28</v>
      </c>
      <c r="D54" t="s">
        <v>29</v>
      </c>
      <c r="F54" t="s">
        <v>5</v>
      </c>
      <c r="G54" t="s">
        <v>27</v>
      </c>
      <c r="K54" t="s">
        <v>5</v>
      </c>
      <c r="L54" t="s">
        <v>27</v>
      </c>
    </row>
    <row r="55" spans="1:14" x14ac:dyDescent="0.2">
      <c r="A55">
        <v>1</v>
      </c>
      <c r="B55" t="s">
        <v>48</v>
      </c>
      <c r="C55" s="11">
        <v>367.7</v>
      </c>
      <c r="D55" s="10">
        <v>87.25</v>
      </c>
      <c r="F55">
        <v>73</v>
      </c>
      <c r="G55" t="s">
        <v>48</v>
      </c>
      <c r="K55">
        <v>145</v>
      </c>
      <c r="L55" t="s">
        <v>48</v>
      </c>
    </row>
    <row r="56" spans="1:14" x14ac:dyDescent="0.2">
      <c r="A56">
        <v>2</v>
      </c>
      <c r="C56" s="11">
        <v>314.5</v>
      </c>
      <c r="D56" s="10">
        <v>83.87</v>
      </c>
      <c r="F56">
        <v>74</v>
      </c>
      <c r="G56" t="s">
        <v>48</v>
      </c>
      <c r="K56">
        <v>146</v>
      </c>
      <c r="L56" t="s">
        <v>48</v>
      </c>
    </row>
    <row r="57" spans="1:14" x14ac:dyDescent="0.2">
      <c r="A57">
        <v>3</v>
      </c>
      <c r="B57" t="s">
        <v>48</v>
      </c>
      <c r="C57" s="11">
        <v>409.6</v>
      </c>
      <c r="D57" s="10">
        <v>97</v>
      </c>
      <c r="F57">
        <v>75</v>
      </c>
      <c r="G57" t="s">
        <v>48</v>
      </c>
      <c r="K57">
        <v>147</v>
      </c>
      <c r="L57" t="s">
        <v>48</v>
      </c>
    </row>
    <row r="58" spans="1:14" x14ac:dyDescent="0.2">
      <c r="A58">
        <v>4</v>
      </c>
      <c r="B58" t="s">
        <v>48</v>
      </c>
      <c r="C58" s="11">
        <v>286.39999999999998</v>
      </c>
      <c r="D58" s="10">
        <v>85.9</v>
      </c>
      <c r="F58">
        <v>76</v>
      </c>
      <c r="G58" t="s">
        <v>48</v>
      </c>
      <c r="K58">
        <v>148</v>
      </c>
      <c r="L58" t="s">
        <v>48</v>
      </c>
    </row>
    <row r="59" spans="1:14" x14ac:dyDescent="0.2">
      <c r="A59">
        <v>5</v>
      </c>
      <c r="C59" s="11">
        <v>339.1</v>
      </c>
      <c r="D59" s="10">
        <v>89.2</v>
      </c>
      <c r="F59">
        <v>77</v>
      </c>
      <c r="G59" t="s">
        <v>48</v>
      </c>
      <c r="K59">
        <v>149</v>
      </c>
      <c r="L59" t="s">
        <v>48</v>
      </c>
    </row>
    <row r="60" spans="1:14" x14ac:dyDescent="0.2">
      <c r="A60">
        <v>6</v>
      </c>
      <c r="B60" t="s">
        <v>48</v>
      </c>
      <c r="C60" s="11">
        <v>343.8</v>
      </c>
      <c r="D60">
        <v>93.43</v>
      </c>
      <c r="F60">
        <v>78</v>
      </c>
      <c r="G60" t="s">
        <v>48</v>
      </c>
      <c r="K60">
        <v>150</v>
      </c>
      <c r="L60" t="s">
        <v>48</v>
      </c>
    </row>
    <row r="61" spans="1:14" x14ac:dyDescent="0.2">
      <c r="A61">
        <v>7</v>
      </c>
      <c r="B61" t="s">
        <v>48</v>
      </c>
      <c r="C61" s="11">
        <v>268.7</v>
      </c>
      <c r="D61">
        <v>82.39</v>
      </c>
      <c r="F61">
        <v>79</v>
      </c>
      <c r="G61" t="s">
        <v>48</v>
      </c>
      <c r="K61">
        <v>151</v>
      </c>
      <c r="L61" t="s">
        <v>48</v>
      </c>
    </row>
    <row r="62" spans="1:14" x14ac:dyDescent="0.2">
      <c r="A62">
        <v>8</v>
      </c>
      <c r="C62" s="11">
        <v>281.8</v>
      </c>
      <c r="D62">
        <v>84.51</v>
      </c>
      <c r="F62">
        <v>80</v>
      </c>
      <c r="G62" t="s">
        <v>48</v>
      </c>
      <c r="K62">
        <v>152</v>
      </c>
      <c r="L62" t="s">
        <v>48</v>
      </c>
    </row>
    <row r="63" spans="1:14" x14ac:dyDescent="0.2">
      <c r="A63">
        <v>9</v>
      </c>
      <c r="C63" s="11">
        <v>284.60000000000002</v>
      </c>
      <c r="D63">
        <v>81.47</v>
      </c>
      <c r="F63">
        <v>81</v>
      </c>
      <c r="G63" t="s">
        <v>48</v>
      </c>
      <c r="K63">
        <v>153</v>
      </c>
    </row>
    <row r="64" spans="1:14" x14ac:dyDescent="0.2">
      <c r="A64">
        <v>10</v>
      </c>
      <c r="B64" t="s">
        <v>48</v>
      </c>
      <c r="C64">
        <v>373.6</v>
      </c>
      <c r="D64" s="10">
        <v>87.67</v>
      </c>
      <c r="F64">
        <v>82</v>
      </c>
      <c r="G64" t="s">
        <v>48</v>
      </c>
      <c r="K64">
        <v>154</v>
      </c>
      <c r="L64" t="s">
        <v>48</v>
      </c>
    </row>
    <row r="65" spans="1:12" x14ac:dyDescent="0.2">
      <c r="A65">
        <v>11</v>
      </c>
      <c r="B65" t="s">
        <v>48</v>
      </c>
      <c r="F65">
        <v>83</v>
      </c>
      <c r="G65" t="s">
        <v>48</v>
      </c>
      <c r="K65">
        <v>155</v>
      </c>
      <c r="L65" t="s">
        <v>48</v>
      </c>
    </row>
    <row r="66" spans="1:12" x14ac:dyDescent="0.2">
      <c r="A66">
        <v>12</v>
      </c>
      <c r="B66" t="s">
        <v>48</v>
      </c>
      <c r="F66">
        <v>84</v>
      </c>
      <c r="G66" t="s">
        <v>48</v>
      </c>
      <c r="K66">
        <v>156</v>
      </c>
      <c r="L66" t="s">
        <v>48</v>
      </c>
    </row>
    <row r="67" spans="1:12" x14ac:dyDescent="0.2">
      <c r="A67">
        <v>13</v>
      </c>
      <c r="B67" t="s">
        <v>48</v>
      </c>
      <c r="F67">
        <v>85</v>
      </c>
      <c r="G67" t="s">
        <v>48</v>
      </c>
      <c r="K67">
        <v>157</v>
      </c>
      <c r="L67" t="s">
        <v>48</v>
      </c>
    </row>
    <row r="68" spans="1:12" x14ac:dyDescent="0.2">
      <c r="A68">
        <v>14</v>
      </c>
      <c r="B68" t="s">
        <v>48</v>
      </c>
      <c r="F68">
        <v>86</v>
      </c>
      <c r="G68" t="s">
        <v>48</v>
      </c>
      <c r="K68">
        <v>158</v>
      </c>
      <c r="L68" t="s">
        <v>48</v>
      </c>
    </row>
    <row r="69" spans="1:12" x14ac:dyDescent="0.2">
      <c r="A69">
        <v>15</v>
      </c>
      <c r="B69" t="s">
        <v>48</v>
      </c>
      <c r="F69">
        <v>87</v>
      </c>
      <c r="G69" t="s">
        <v>48</v>
      </c>
      <c r="K69">
        <v>159</v>
      </c>
      <c r="L69" t="s">
        <v>48</v>
      </c>
    </row>
    <row r="70" spans="1:12" x14ac:dyDescent="0.2">
      <c r="A70">
        <v>16</v>
      </c>
      <c r="B70" t="s">
        <v>48</v>
      </c>
      <c r="F70">
        <v>88</v>
      </c>
      <c r="G70" t="s">
        <v>48</v>
      </c>
      <c r="K70">
        <v>160</v>
      </c>
      <c r="L70" t="s">
        <v>48</v>
      </c>
    </row>
    <row r="71" spans="1:12" x14ac:dyDescent="0.2">
      <c r="A71">
        <v>17</v>
      </c>
      <c r="F71">
        <v>89</v>
      </c>
      <c r="G71" t="s">
        <v>48</v>
      </c>
      <c r="K71">
        <v>161</v>
      </c>
      <c r="L71" t="s">
        <v>48</v>
      </c>
    </row>
    <row r="72" spans="1:12" x14ac:dyDescent="0.2">
      <c r="A72">
        <v>18</v>
      </c>
      <c r="B72" t="s">
        <v>48</v>
      </c>
      <c r="F72">
        <v>90</v>
      </c>
      <c r="G72" t="s">
        <v>48</v>
      </c>
      <c r="K72">
        <v>162</v>
      </c>
      <c r="L72" t="s">
        <v>48</v>
      </c>
    </row>
    <row r="73" spans="1:12" x14ac:dyDescent="0.2">
      <c r="A73">
        <v>19</v>
      </c>
      <c r="B73" t="s">
        <v>48</v>
      </c>
      <c r="F73">
        <v>91</v>
      </c>
      <c r="G73" t="s">
        <v>48</v>
      </c>
      <c r="K73">
        <v>163</v>
      </c>
      <c r="L73" t="s">
        <v>48</v>
      </c>
    </row>
    <row r="74" spans="1:12" x14ac:dyDescent="0.2">
      <c r="A74">
        <v>20</v>
      </c>
      <c r="B74" t="s">
        <v>48</v>
      </c>
      <c r="F74">
        <v>92</v>
      </c>
      <c r="G74" t="s">
        <v>48</v>
      </c>
      <c r="K74">
        <v>164</v>
      </c>
      <c r="L74" t="s">
        <v>48</v>
      </c>
    </row>
    <row r="75" spans="1:12" x14ac:dyDescent="0.2">
      <c r="A75">
        <v>21</v>
      </c>
      <c r="B75" t="s">
        <v>48</v>
      </c>
      <c r="F75">
        <v>93</v>
      </c>
      <c r="G75" t="s">
        <v>48</v>
      </c>
      <c r="K75">
        <v>165</v>
      </c>
      <c r="L75" t="s">
        <v>48</v>
      </c>
    </row>
    <row r="76" spans="1:12" x14ac:dyDescent="0.2">
      <c r="A76">
        <v>22</v>
      </c>
      <c r="B76" t="s">
        <v>48</v>
      </c>
      <c r="F76">
        <v>94</v>
      </c>
      <c r="G76" t="s">
        <v>48</v>
      </c>
      <c r="K76">
        <v>166</v>
      </c>
      <c r="L76" t="s">
        <v>48</v>
      </c>
    </row>
    <row r="77" spans="1:12" x14ac:dyDescent="0.2">
      <c r="A77">
        <v>23</v>
      </c>
      <c r="F77">
        <v>95</v>
      </c>
      <c r="G77" t="s">
        <v>48</v>
      </c>
      <c r="K77">
        <v>167</v>
      </c>
      <c r="L77" t="s">
        <v>48</v>
      </c>
    </row>
    <row r="78" spans="1:12" x14ac:dyDescent="0.2">
      <c r="A78">
        <v>24</v>
      </c>
      <c r="B78" t="s">
        <v>48</v>
      </c>
      <c r="F78">
        <v>96</v>
      </c>
      <c r="G78" t="s">
        <v>48</v>
      </c>
      <c r="K78">
        <v>168</v>
      </c>
      <c r="L78" t="s">
        <v>48</v>
      </c>
    </row>
    <row r="79" spans="1:12" x14ac:dyDescent="0.2">
      <c r="A79">
        <v>25</v>
      </c>
      <c r="B79" t="s">
        <v>48</v>
      </c>
      <c r="F79">
        <v>97</v>
      </c>
      <c r="G79" t="s">
        <v>48</v>
      </c>
      <c r="K79">
        <v>169</v>
      </c>
      <c r="L79" t="s">
        <v>48</v>
      </c>
    </row>
    <row r="80" spans="1:12" x14ac:dyDescent="0.2">
      <c r="A80">
        <v>26</v>
      </c>
      <c r="B80" t="s">
        <v>48</v>
      </c>
      <c r="F80">
        <v>98</v>
      </c>
      <c r="G80" t="s">
        <v>48</v>
      </c>
      <c r="K80">
        <v>170</v>
      </c>
      <c r="L80" t="s">
        <v>48</v>
      </c>
    </row>
    <row r="81" spans="1:12" x14ac:dyDescent="0.2">
      <c r="A81">
        <v>27</v>
      </c>
      <c r="B81" t="s">
        <v>48</v>
      </c>
      <c r="F81">
        <v>99</v>
      </c>
      <c r="G81" t="s">
        <v>48</v>
      </c>
      <c r="K81">
        <v>171</v>
      </c>
      <c r="L81" t="s">
        <v>48</v>
      </c>
    </row>
    <row r="82" spans="1:12" x14ac:dyDescent="0.2">
      <c r="A82">
        <v>28</v>
      </c>
      <c r="F82">
        <v>100</v>
      </c>
      <c r="G82" t="s">
        <v>48</v>
      </c>
      <c r="K82">
        <v>172</v>
      </c>
      <c r="L82" t="s">
        <v>48</v>
      </c>
    </row>
    <row r="83" spans="1:12" x14ac:dyDescent="0.2">
      <c r="A83">
        <v>29</v>
      </c>
      <c r="F83">
        <v>101</v>
      </c>
      <c r="G83" t="s">
        <v>48</v>
      </c>
      <c r="K83">
        <v>173</v>
      </c>
      <c r="L83" t="s">
        <v>48</v>
      </c>
    </row>
    <row r="84" spans="1:12" x14ac:dyDescent="0.2">
      <c r="A84">
        <v>30</v>
      </c>
      <c r="B84" t="s">
        <v>48</v>
      </c>
      <c r="F84">
        <v>102</v>
      </c>
      <c r="G84" t="s">
        <v>48</v>
      </c>
      <c r="K84">
        <v>174</v>
      </c>
      <c r="L84" t="s">
        <v>48</v>
      </c>
    </row>
    <row r="85" spans="1:12" x14ac:dyDescent="0.2">
      <c r="A85">
        <v>31</v>
      </c>
      <c r="B85" t="s">
        <v>48</v>
      </c>
      <c r="F85">
        <v>103</v>
      </c>
      <c r="G85" t="s">
        <v>48</v>
      </c>
      <c r="K85">
        <v>175</v>
      </c>
      <c r="L85" t="s">
        <v>48</v>
      </c>
    </row>
    <row r="86" spans="1:12" x14ac:dyDescent="0.2">
      <c r="A86">
        <v>32</v>
      </c>
      <c r="B86" t="s">
        <v>48</v>
      </c>
      <c r="F86">
        <v>104</v>
      </c>
      <c r="G86" t="s">
        <v>48</v>
      </c>
      <c r="K86">
        <v>176</v>
      </c>
      <c r="L86" t="s">
        <v>48</v>
      </c>
    </row>
    <row r="87" spans="1:12" x14ac:dyDescent="0.2">
      <c r="A87">
        <v>33</v>
      </c>
      <c r="B87" t="s">
        <v>48</v>
      </c>
      <c r="F87">
        <v>105</v>
      </c>
      <c r="G87" t="s">
        <v>48</v>
      </c>
      <c r="K87">
        <v>177</v>
      </c>
      <c r="L87" t="s">
        <v>48</v>
      </c>
    </row>
    <row r="88" spans="1:12" x14ac:dyDescent="0.2">
      <c r="A88">
        <v>34</v>
      </c>
      <c r="B88" t="s">
        <v>48</v>
      </c>
      <c r="F88">
        <v>106</v>
      </c>
      <c r="G88" t="s">
        <v>48</v>
      </c>
      <c r="K88">
        <v>178</v>
      </c>
      <c r="L88" t="s">
        <v>48</v>
      </c>
    </row>
    <row r="89" spans="1:12" x14ac:dyDescent="0.2">
      <c r="A89">
        <v>35</v>
      </c>
      <c r="B89" t="s">
        <v>48</v>
      </c>
      <c r="F89">
        <v>107</v>
      </c>
      <c r="G89" t="s">
        <v>48</v>
      </c>
      <c r="K89">
        <v>179</v>
      </c>
      <c r="L89" t="s">
        <v>48</v>
      </c>
    </row>
    <row r="90" spans="1:12" x14ac:dyDescent="0.2">
      <c r="A90">
        <v>36</v>
      </c>
      <c r="B90" t="s">
        <v>48</v>
      </c>
      <c r="F90">
        <v>108</v>
      </c>
      <c r="G90" t="s">
        <v>48</v>
      </c>
      <c r="K90">
        <v>180</v>
      </c>
      <c r="L90" t="s">
        <v>48</v>
      </c>
    </row>
    <row r="91" spans="1:12" x14ac:dyDescent="0.2">
      <c r="A91">
        <v>37</v>
      </c>
      <c r="B91" t="s">
        <v>48</v>
      </c>
      <c r="F91">
        <v>109</v>
      </c>
      <c r="G91" t="s">
        <v>48</v>
      </c>
      <c r="K91">
        <v>181</v>
      </c>
      <c r="L91" t="s">
        <v>48</v>
      </c>
    </row>
    <row r="92" spans="1:12" x14ac:dyDescent="0.2">
      <c r="A92">
        <v>38</v>
      </c>
      <c r="B92" t="s">
        <v>48</v>
      </c>
      <c r="F92">
        <v>110</v>
      </c>
      <c r="G92" t="s">
        <v>48</v>
      </c>
      <c r="K92">
        <v>182</v>
      </c>
      <c r="L92" t="s">
        <v>48</v>
      </c>
    </row>
    <row r="93" spans="1:12" x14ac:dyDescent="0.2">
      <c r="A93">
        <v>39</v>
      </c>
      <c r="B93" t="s">
        <v>48</v>
      </c>
      <c r="F93">
        <v>111</v>
      </c>
      <c r="G93" t="s">
        <v>48</v>
      </c>
      <c r="K93">
        <v>183</v>
      </c>
      <c r="L93" t="s">
        <v>48</v>
      </c>
    </row>
    <row r="94" spans="1:12" x14ac:dyDescent="0.2">
      <c r="A94">
        <v>40</v>
      </c>
      <c r="B94" t="s">
        <v>48</v>
      </c>
      <c r="F94">
        <v>112</v>
      </c>
      <c r="G94" t="s">
        <v>48</v>
      </c>
      <c r="K94">
        <v>184</v>
      </c>
      <c r="L94" t="s">
        <v>48</v>
      </c>
    </row>
    <row r="95" spans="1:12" x14ac:dyDescent="0.2">
      <c r="A95">
        <v>41</v>
      </c>
      <c r="B95" t="s">
        <v>48</v>
      </c>
      <c r="F95">
        <v>113</v>
      </c>
      <c r="G95" t="s">
        <v>48</v>
      </c>
      <c r="K95">
        <v>185</v>
      </c>
      <c r="L95" t="s">
        <v>48</v>
      </c>
    </row>
    <row r="96" spans="1:12" x14ac:dyDescent="0.2">
      <c r="A96">
        <v>42</v>
      </c>
      <c r="B96" t="s">
        <v>48</v>
      </c>
      <c r="F96">
        <v>114</v>
      </c>
      <c r="G96" t="s">
        <v>48</v>
      </c>
      <c r="K96">
        <v>186</v>
      </c>
      <c r="L96" t="s">
        <v>48</v>
      </c>
    </row>
    <row r="97" spans="1:12" x14ac:dyDescent="0.2">
      <c r="A97">
        <v>43</v>
      </c>
      <c r="B97" t="s">
        <v>48</v>
      </c>
      <c r="F97">
        <v>115</v>
      </c>
      <c r="G97" t="s">
        <v>48</v>
      </c>
      <c r="K97">
        <v>187</v>
      </c>
    </row>
    <row r="98" spans="1:12" x14ac:dyDescent="0.2">
      <c r="A98">
        <v>44</v>
      </c>
      <c r="B98" t="s">
        <v>48</v>
      </c>
      <c r="F98">
        <v>116</v>
      </c>
      <c r="G98" t="s">
        <v>48</v>
      </c>
      <c r="K98">
        <v>188</v>
      </c>
      <c r="L98" t="s">
        <v>48</v>
      </c>
    </row>
    <row r="99" spans="1:12" x14ac:dyDescent="0.2">
      <c r="A99">
        <v>45</v>
      </c>
      <c r="F99">
        <v>117</v>
      </c>
      <c r="G99" t="s">
        <v>48</v>
      </c>
      <c r="K99">
        <v>189</v>
      </c>
      <c r="L99" t="s">
        <v>48</v>
      </c>
    </row>
    <row r="100" spans="1:12" x14ac:dyDescent="0.2">
      <c r="A100">
        <v>46</v>
      </c>
      <c r="B100" t="s">
        <v>48</v>
      </c>
      <c r="F100">
        <v>118</v>
      </c>
      <c r="G100" t="s">
        <v>48</v>
      </c>
      <c r="K100">
        <v>190</v>
      </c>
      <c r="L100" t="s">
        <v>48</v>
      </c>
    </row>
    <row r="101" spans="1:12" x14ac:dyDescent="0.2">
      <c r="A101">
        <v>47</v>
      </c>
      <c r="B101" t="s">
        <v>48</v>
      </c>
      <c r="F101">
        <v>119</v>
      </c>
      <c r="G101" t="s">
        <v>48</v>
      </c>
      <c r="K101">
        <v>191</v>
      </c>
    </row>
    <row r="102" spans="1:12" x14ac:dyDescent="0.2">
      <c r="A102">
        <v>48</v>
      </c>
      <c r="F102">
        <v>120</v>
      </c>
      <c r="G102" t="s">
        <v>48</v>
      </c>
      <c r="K102">
        <v>192</v>
      </c>
    </row>
    <row r="103" spans="1:12" x14ac:dyDescent="0.2">
      <c r="A103">
        <v>49</v>
      </c>
      <c r="B103" t="s">
        <v>48</v>
      </c>
      <c r="F103">
        <v>121</v>
      </c>
      <c r="G103" t="s">
        <v>48</v>
      </c>
      <c r="K103">
        <v>193</v>
      </c>
      <c r="L103" t="s">
        <v>48</v>
      </c>
    </row>
    <row r="104" spans="1:12" x14ac:dyDescent="0.2">
      <c r="A104">
        <v>50</v>
      </c>
      <c r="B104" t="s">
        <v>48</v>
      </c>
      <c r="F104">
        <v>122</v>
      </c>
      <c r="G104" t="s">
        <v>48</v>
      </c>
      <c r="K104">
        <v>194</v>
      </c>
      <c r="L104" t="s">
        <v>48</v>
      </c>
    </row>
    <row r="105" spans="1:12" x14ac:dyDescent="0.2">
      <c r="A105">
        <v>51</v>
      </c>
      <c r="F105">
        <v>123</v>
      </c>
      <c r="G105" t="s">
        <v>48</v>
      </c>
      <c r="K105">
        <v>195</v>
      </c>
      <c r="L105" t="s">
        <v>48</v>
      </c>
    </row>
    <row r="106" spans="1:12" x14ac:dyDescent="0.2">
      <c r="A106">
        <v>52</v>
      </c>
      <c r="F106">
        <v>124</v>
      </c>
      <c r="G106" t="s">
        <v>48</v>
      </c>
      <c r="K106">
        <v>196</v>
      </c>
      <c r="L106" t="s">
        <v>48</v>
      </c>
    </row>
    <row r="107" spans="1:12" x14ac:dyDescent="0.2">
      <c r="A107">
        <v>53</v>
      </c>
      <c r="B107" t="s">
        <v>48</v>
      </c>
      <c r="F107">
        <v>125</v>
      </c>
      <c r="G107" t="s">
        <v>48</v>
      </c>
      <c r="K107">
        <v>197</v>
      </c>
      <c r="L107" t="s">
        <v>48</v>
      </c>
    </row>
    <row r="108" spans="1:12" x14ac:dyDescent="0.2">
      <c r="A108">
        <v>54</v>
      </c>
      <c r="B108" t="s">
        <v>48</v>
      </c>
      <c r="F108">
        <v>126</v>
      </c>
      <c r="G108" t="s">
        <v>48</v>
      </c>
      <c r="K108">
        <v>198</v>
      </c>
      <c r="L108" t="s">
        <v>48</v>
      </c>
    </row>
    <row r="109" spans="1:12" x14ac:dyDescent="0.2">
      <c r="A109">
        <v>55</v>
      </c>
      <c r="B109" t="s">
        <v>48</v>
      </c>
      <c r="F109">
        <v>127</v>
      </c>
      <c r="G109" t="s">
        <v>48</v>
      </c>
      <c r="K109">
        <v>199</v>
      </c>
      <c r="L109" t="s">
        <v>48</v>
      </c>
    </row>
    <row r="110" spans="1:12" x14ac:dyDescent="0.2">
      <c r="A110">
        <v>56</v>
      </c>
      <c r="B110" t="s">
        <v>48</v>
      </c>
      <c r="F110">
        <v>128</v>
      </c>
      <c r="G110" t="s">
        <v>48</v>
      </c>
      <c r="K110">
        <v>200</v>
      </c>
      <c r="L110" t="s">
        <v>48</v>
      </c>
    </row>
    <row r="111" spans="1:12" x14ac:dyDescent="0.2">
      <c r="A111">
        <v>57</v>
      </c>
      <c r="F111">
        <v>129</v>
      </c>
      <c r="G111" t="s">
        <v>48</v>
      </c>
      <c r="K111">
        <v>201</v>
      </c>
      <c r="L111" t="s">
        <v>48</v>
      </c>
    </row>
    <row r="112" spans="1:12" x14ac:dyDescent="0.2">
      <c r="A112">
        <v>58</v>
      </c>
      <c r="F112">
        <v>130</v>
      </c>
      <c r="G112" t="s">
        <v>48</v>
      </c>
      <c r="K112">
        <v>202</v>
      </c>
      <c r="L112" t="s">
        <v>48</v>
      </c>
    </row>
    <row r="113" spans="1:14" x14ac:dyDescent="0.2">
      <c r="A113">
        <v>59</v>
      </c>
      <c r="F113">
        <v>131</v>
      </c>
      <c r="G113" t="s">
        <v>48</v>
      </c>
      <c r="K113">
        <v>203</v>
      </c>
      <c r="L113" t="s">
        <v>48</v>
      </c>
    </row>
    <row r="114" spans="1:14" x14ac:dyDescent="0.2">
      <c r="A114">
        <v>60</v>
      </c>
      <c r="F114">
        <v>132</v>
      </c>
      <c r="G114" t="s">
        <v>48</v>
      </c>
      <c r="K114">
        <v>204</v>
      </c>
      <c r="L114" t="s">
        <v>48</v>
      </c>
    </row>
    <row r="115" spans="1:14" x14ac:dyDescent="0.2">
      <c r="A115">
        <v>61</v>
      </c>
      <c r="F115">
        <v>133</v>
      </c>
      <c r="G115" t="s">
        <v>48</v>
      </c>
      <c r="K115">
        <v>205</v>
      </c>
    </row>
    <row r="116" spans="1:14" x14ac:dyDescent="0.2">
      <c r="A116">
        <v>62</v>
      </c>
      <c r="F116">
        <v>134</v>
      </c>
      <c r="G116" t="s">
        <v>48</v>
      </c>
      <c r="K116">
        <v>206</v>
      </c>
      <c r="L116" t="s">
        <v>48</v>
      </c>
    </row>
    <row r="117" spans="1:14" x14ac:dyDescent="0.2">
      <c r="A117">
        <v>63</v>
      </c>
      <c r="F117">
        <v>135</v>
      </c>
      <c r="G117" t="s">
        <v>48</v>
      </c>
      <c r="K117">
        <v>207</v>
      </c>
      <c r="L117" t="s">
        <v>48</v>
      </c>
    </row>
    <row r="118" spans="1:14" x14ac:dyDescent="0.2">
      <c r="A118">
        <v>64</v>
      </c>
      <c r="B118" t="s">
        <v>48</v>
      </c>
      <c r="F118">
        <v>136</v>
      </c>
      <c r="G118" t="s">
        <v>48</v>
      </c>
      <c r="K118">
        <v>208</v>
      </c>
      <c r="L118" t="s">
        <v>48</v>
      </c>
    </row>
    <row r="119" spans="1:14" x14ac:dyDescent="0.2">
      <c r="A119">
        <v>65</v>
      </c>
      <c r="B119" t="s">
        <v>48</v>
      </c>
      <c r="F119">
        <v>137</v>
      </c>
      <c r="G119" t="s">
        <v>48</v>
      </c>
      <c r="K119">
        <v>209</v>
      </c>
      <c r="L119" t="s">
        <v>48</v>
      </c>
    </row>
    <row r="120" spans="1:14" x14ac:dyDescent="0.2">
      <c r="A120">
        <v>66</v>
      </c>
      <c r="B120" t="s">
        <v>48</v>
      </c>
      <c r="F120">
        <v>138</v>
      </c>
      <c r="G120" t="s">
        <v>48</v>
      </c>
      <c r="K120">
        <v>210</v>
      </c>
      <c r="L120" t="s">
        <v>48</v>
      </c>
    </row>
    <row r="121" spans="1:14" x14ac:dyDescent="0.2">
      <c r="A121">
        <v>67</v>
      </c>
      <c r="F121">
        <v>139</v>
      </c>
      <c r="G121" t="s">
        <v>48</v>
      </c>
      <c r="K121">
        <v>211</v>
      </c>
      <c r="L121" t="s">
        <v>48</v>
      </c>
    </row>
    <row r="122" spans="1:14" x14ac:dyDescent="0.2">
      <c r="A122">
        <v>68</v>
      </c>
      <c r="B122" t="s">
        <v>48</v>
      </c>
      <c r="F122">
        <v>140</v>
      </c>
      <c r="G122" t="s">
        <v>48</v>
      </c>
      <c r="K122">
        <v>212</v>
      </c>
      <c r="L122" t="s">
        <v>48</v>
      </c>
    </row>
    <row r="123" spans="1:14" x14ac:dyDescent="0.2">
      <c r="A123">
        <v>69</v>
      </c>
      <c r="B123" t="s">
        <v>48</v>
      </c>
      <c r="F123">
        <v>141</v>
      </c>
      <c r="G123" t="s">
        <v>48</v>
      </c>
      <c r="K123">
        <v>213</v>
      </c>
    </row>
    <row r="124" spans="1:14" x14ac:dyDescent="0.2">
      <c r="A124">
        <v>70</v>
      </c>
      <c r="B124" t="s">
        <v>48</v>
      </c>
      <c r="F124">
        <v>142</v>
      </c>
      <c r="G124" t="s">
        <v>48</v>
      </c>
      <c r="K124">
        <v>214</v>
      </c>
      <c r="L124" t="s">
        <v>48</v>
      </c>
    </row>
    <row r="125" spans="1:14" x14ac:dyDescent="0.2">
      <c r="A125">
        <v>71</v>
      </c>
      <c r="B125" t="s">
        <v>48</v>
      </c>
      <c r="F125">
        <v>143</v>
      </c>
      <c r="G125" t="s">
        <v>48</v>
      </c>
      <c r="K125">
        <v>215</v>
      </c>
      <c r="L125" t="s">
        <v>48</v>
      </c>
    </row>
    <row r="126" spans="1:14" x14ac:dyDescent="0.2">
      <c r="A126">
        <v>72</v>
      </c>
      <c r="D126" t="s">
        <v>71</v>
      </c>
      <c r="F126">
        <v>144</v>
      </c>
      <c r="G126" t="s">
        <v>48</v>
      </c>
      <c r="I126" t="s">
        <v>72</v>
      </c>
      <c r="K126">
        <v>216</v>
      </c>
      <c r="L126" t="s">
        <v>48</v>
      </c>
      <c r="N126" t="s">
        <v>73</v>
      </c>
    </row>
    <row r="127" spans="1:14" x14ac:dyDescent="0.2">
      <c r="E127">
        <f>51/72</f>
        <v>0.70833333333333337</v>
      </c>
      <c r="N127">
        <f>66/72</f>
        <v>0.91666666666666663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851F-A37E-4703-A048-896FC2AAACF4}">
  <dimension ref="A1:I108"/>
  <sheetViews>
    <sheetView workbookViewId="0">
      <selection activeCell="C37" sqref="C37:C46"/>
    </sheetView>
  </sheetViews>
  <sheetFormatPr baseColWidth="10" defaultColWidth="8.83203125" defaultRowHeight="15" x14ac:dyDescent="0.2"/>
  <cols>
    <col min="6" max="6" width="9.6640625" bestFit="1" customWidth="1"/>
  </cols>
  <sheetData>
    <row r="1" spans="1:5" x14ac:dyDescent="0.2">
      <c r="A1" t="s">
        <v>74</v>
      </c>
    </row>
    <row r="2" spans="1:5" x14ac:dyDescent="0.2">
      <c r="A2" t="s">
        <v>75</v>
      </c>
    </row>
    <row r="4" spans="1:5" x14ac:dyDescent="0.2">
      <c r="A4" t="s">
        <v>76</v>
      </c>
    </row>
    <row r="5" spans="1:5" x14ac:dyDescent="0.2">
      <c r="A5" s="1" t="s">
        <v>77</v>
      </c>
    </row>
    <row r="6" spans="1:5" x14ac:dyDescent="0.2">
      <c r="A6" s="1" t="s">
        <v>78</v>
      </c>
    </row>
    <row r="8" spans="1:5" x14ac:dyDescent="0.2">
      <c r="A8" s="4" t="s">
        <v>4</v>
      </c>
    </row>
    <row r="9" spans="1:5" x14ac:dyDescent="0.2">
      <c r="A9" s="2" t="s">
        <v>5</v>
      </c>
      <c r="B9" s="2" t="s">
        <v>6</v>
      </c>
      <c r="C9" s="3" t="s">
        <v>7</v>
      </c>
      <c r="D9" s="2" t="s">
        <v>8</v>
      </c>
      <c r="E9" s="2" t="s">
        <v>9</v>
      </c>
    </row>
    <row r="10" spans="1:5" x14ac:dyDescent="0.2">
      <c r="A10" s="27" t="s">
        <v>10</v>
      </c>
      <c r="B10" s="27">
        <v>-6</v>
      </c>
      <c r="C10" s="28">
        <v>163</v>
      </c>
      <c r="D10" s="27">
        <f>C10/10^B10</f>
        <v>163000000</v>
      </c>
      <c r="E10" s="29">
        <f>LOG10(D10)</f>
        <v>8.2121876044039581</v>
      </c>
    </row>
    <row r="11" spans="1:5" x14ac:dyDescent="0.2">
      <c r="A11" s="2" t="s">
        <v>10</v>
      </c>
      <c r="B11" s="2">
        <v>-7</v>
      </c>
      <c r="C11" s="3">
        <v>21</v>
      </c>
      <c r="D11" s="2">
        <f t="shared" ref="D11" si="0">C11/10^B11</f>
        <v>210000000</v>
      </c>
      <c r="E11" s="5">
        <f t="shared" ref="E11" si="1">LOG10(D11)</f>
        <v>8.3222192947339195</v>
      </c>
    </row>
    <row r="12" spans="1:5" x14ac:dyDescent="0.2">
      <c r="A12" s="27" t="s">
        <v>12</v>
      </c>
      <c r="B12" s="27">
        <v>-6</v>
      </c>
      <c r="C12" s="28">
        <v>118</v>
      </c>
      <c r="D12" s="27">
        <f>C12/10^B12</f>
        <v>118000000</v>
      </c>
      <c r="E12" s="29">
        <f t="shared" ref="E12:E15" si="2">LOG10(D12)</f>
        <v>8.0718820073061259</v>
      </c>
    </row>
    <row r="13" spans="1:5" x14ac:dyDescent="0.2">
      <c r="A13" t="s">
        <v>12</v>
      </c>
      <c r="B13" s="2">
        <v>-7</v>
      </c>
      <c r="C13">
        <v>16</v>
      </c>
      <c r="D13" s="2">
        <f t="shared" ref="D13:D15" si="3">C13/10^B13</f>
        <v>160000000</v>
      </c>
      <c r="E13" s="5">
        <f t="shared" si="2"/>
        <v>8.204119982655925</v>
      </c>
    </row>
    <row r="14" spans="1:5" x14ac:dyDescent="0.2">
      <c r="A14" s="30" t="s">
        <v>13</v>
      </c>
      <c r="B14" s="27">
        <v>-6</v>
      </c>
      <c r="C14" s="30">
        <v>207</v>
      </c>
      <c r="D14" s="27">
        <f t="shared" si="3"/>
        <v>207000000</v>
      </c>
      <c r="E14" s="29">
        <f t="shared" si="2"/>
        <v>8.3159703454569183</v>
      </c>
    </row>
    <row r="15" spans="1:5" x14ac:dyDescent="0.2">
      <c r="A15" t="s">
        <v>13</v>
      </c>
      <c r="B15" s="2">
        <v>-7</v>
      </c>
      <c r="C15">
        <v>34</v>
      </c>
      <c r="D15" s="2">
        <f t="shared" si="3"/>
        <v>340000000</v>
      </c>
      <c r="E15" s="5">
        <f t="shared" si="2"/>
        <v>8.5314789170422554</v>
      </c>
    </row>
    <row r="17" spans="1:8" x14ac:dyDescent="0.2">
      <c r="A17" s="4" t="s">
        <v>14</v>
      </c>
    </row>
    <row r="18" spans="1:8" x14ac:dyDescent="0.2">
      <c r="A18" s="2" t="s">
        <v>5</v>
      </c>
      <c r="B18" s="2" t="s">
        <v>6</v>
      </c>
      <c r="C18" s="3" t="s">
        <v>7</v>
      </c>
      <c r="D18" s="2" t="s">
        <v>8</v>
      </c>
      <c r="E18" s="2" t="s">
        <v>9</v>
      </c>
    </row>
    <row r="19" spans="1:8" x14ac:dyDescent="0.2">
      <c r="A19" s="30" t="s">
        <v>36</v>
      </c>
      <c r="B19" s="27">
        <v>-6</v>
      </c>
      <c r="C19" s="30">
        <v>33</v>
      </c>
      <c r="D19" s="27">
        <f t="shared" ref="D19:D24" si="4">C19/10^B19</f>
        <v>33000000</v>
      </c>
      <c r="E19" s="29">
        <f t="shared" ref="E19:E24" si="5">LOG10(D19)</f>
        <v>7.5185139398778871</v>
      </c>
    </row>
    <row r="20" spans="1:8" x14ac:dyDescent="0.2">
      <c r="A20" t="s">
        <v>36</v>
      </c>
      <c r="B20" s="2">
        <v>-7</v>
      </c>
      <c r="C20">
        <v>6</v>
      </c>
      <c r="D20" s="2">
        <f t="shared" si="4"/>
        <v>60000000</v>
      </c>
      <c r="E20" s="5">
        <f t="shared" si="5"/>
        <v>7.7781512503836439</v>
      </c>
    </row>
    <row r="21" spans="1:8" x14ac:dyDescent="0.2">
      <c r="A21" s="30" t="s">
        <v>37</v>
      </c>
      <c r="B21" s="27">
        <v>-6</v>
      </c>
      <c r="C21" s="30">
        <v>102</v>
      </c>
      <c r="D21" s="27">
        <f t="shared" si="4"/>
        <v>102000000</v>
      </c>
      <c r="E21" s="29">
        <f t="shared" si="5"/>
        <v>8.008600171761918</v>
      </c>
    </row>
    <row r="22" spans="1:8" x14ac:dyDescent="0.2">
      <c r="A22" t="s">
        <v>37</v>
      </c>
      <c r="B22" s="2">
        <v>-7</v>
      </c>
      <c r="C22">
        <v>14</v>
      </c>
      <c r="D22" s="2">
        <f t="shared" si="4"/>
        <v>140000000</v>
      </c>
      <c r="E22" s="5">
        <f t="shared" si="5"/>
        <v>8.1461280356782382</v>
      </c>
    </row>
    <row r="23" spans="1:8" x14ac:dyDescent="0.2">
      <c r="A23" s="30" t="s">
        <v>38</v>
      </c>
      <c r="B23" s="27">
        <v>-6</v>
      </c>
      <c r="C23" s="30">
        <v>107</v>
      </c>
      <c r="D23" s="27">
        <f t="shared" si="4"/>
        <v>107000000</v>
      </c>
      <c r="E23" s="29">
        <f t="shared" si="5"/>
        <v>8.0293837776852097</v>
      </c>
    </row>
    <row r="24" spans="1:8" x14ac:dyDescent="0.2">
      <c r="A24" t="s">
        <v>38</v>
      </c>
      <c r="B24" s="2">
        <v>-7</v>
      </c>
      <c r="C24">
        <v>12</v>
      </c>
      <c r="D24" s="2">
        <f t="shared" si="4"/>
        <v>120000000</v>
      </c>
      <c r="E24" s="5">
        <f t="shared" si="5"/>
        <v>8.0791812460476251</v>
      </c>
      <c r="G24" s="10">
        <f>AVERAGE(E19,E21,E23)</f>
        <v>7.8521659631083383</v>
      </c>
      <c r="H24">
        <f>STDEV(E19,E21,E23)</f>
        <v>0.289137932522047</v>
      </c>
    </row>
    <row r="26" spans="1:8" x14ac:dyDescent="0.2">
      <c r="A26" s="4" t="s">
        <v>18</v>
      </c>
    </row>
    <row r="27" spans="1:8" x14ac:dyDescent="0.2">
      <c r="A27" s="2" t="s">
        <v>5</v>
      </c>
      <c r="B27" s="2" t="s">
        <v>6</v>
      </c>
      <c r="C27" s="3" t="s">
        <v>7</v>
      </c>
      <c r="D27" s="2" t="s">
        <v>8</v>
      </c>
      <c r="E27" s="2" t="s">
        <v>9</v>
      </c>
    </row>
    <row r="28" spans="1:8" x14ac:dyDescent="0.2">
      <c r="A28" s="30" t="s">
        <v>19</v>
      </c>
      <c r="B28" s="27">
        <v>-2</v>
      </c>
      <c r="C28" s="28">
        <v>0</v>
      </c>
      <c r="D28" s="27">
        <f t="shared" ref="D28:D33" si="6">C28/10^B28</f>
        <v>0</v>
      </c>
      <c r="E28" s="27">
        <v>0</v>
      </c>
      <c r="F28" s="65">
        <v>2</v>
      </c>
      <c r="G28" s="10">
        <f>AVERAGE(F28,E29,F30:F33)</f>
        <v>2.050171665943997</v>
      </c>
      <c r="H28" s="10">
        <f>STDEV(F28,E29,F30:F33)</f>
        <v>0.12289498110816444</v>
      </c>
    </row>
    <row r="29" spans="1:8" x14ac:dyDescent="0.2">
      <c r="A29" s="30" t="s">
        <v>39</v>
      </c>
      <c r="B29" s="27">
        <v>-2</v>
      </c>
      <c r="C29" s="28">
        <v>2</v>
      </c>
      <c r="D29" s="27">
        <f t="shared" si="6"/>
        <v>200</v>
      </c>
      <c r="E29" s="29">
        <f t="shared" ref="E29" si="7">LOG10(D29)</f>
        <v>2.3010299956639813</v>
      </c>
    </row>
    <row r="30" spans="1:8" x14ac:dyDescent="0.2">
      <c r="A30" s="30" t="s">
        <v>40</v>
      </c>
      <c r="B30" s="27">
        <v>-2</v>
      </c>
      <c r="C30" s="28">
        <v>0</v>
      </c>
      <c r="D30" s="27">
        <f t="shared" si="6"/>
        <v>0</v>
      </c>
      <c r="E30" s="30">
        <v>0</v>
      </c>
      <c r="F30" s="65">
        <v>2</v>
      </c>
    </row>
    <row r="31" spans="1:8" x14ac:dyDescent="0.2">
      <c r="A31" s="30" t="s">
        <v>20</v>
      </c>
      <c r="B31" s="27">
        <v>-2</v>
      </c>
      <c r="C31" s="28">
        <v>0</v>
      </c>
      <c r="D31" s="27">
        <f t="shared" si="6"/>
        <v>0</v>
      </c>
      <c r="E31" s="30">
        <v>0</v>
      </c>
      <c r="F31" s="65">
        <v>2</v>
      </c>
    </row>
    <row r="32" spans="1:8" x14ac:dyDescent="0.2">
      <c r="A32" s="30" t="s">
        <v>41</v>
      </c>
      <c r="B32" s="27">
        <v>-2</v>
      </c>
      <c r="C32" s="28">
        <v>0</v>
      </c>
      <c r="D32" s="27">
        <f t="shared" si="6"/>
        <v>0</v>
      </c>
      <c r="E32" s="30">
        <v>0</v>
      </c>
      <c r="F32" s="65">
        <v>2</v>
      </c>
    </row>
    <row r="33" spans="1:8" x14ac:dyDescent="0.2">
      <c r="A33" s="30" t="s">
        <v>42</v>
      </c>
      <c r="B33" s="27">
        <v>-2</v>
      </c>
      <c r="C33" s="28">
        <v>0</v>
      </c>
      <c r="D33" s="27">
        <f t="shared" si="6"/>
        <v>0</v>
      </c>
      <c r="E33" s="30">
        <v>0</v>
      </c>
      <c r="F33" s="65">
        <v>2</v>
      </c>
      <c r="G33">
        <f>AVERAGE(E28:E33)</f>
        <v>0.38350499927733023</v>
      </c>
      <c r="H33">
        <f>STDEV(E28:E33)</f>
        <v>0.93939156203589047</v>
      </c>
    </row>
    <row r="35" spans="1:8" x14ac:dyDescent="0.2">
      <c r="A35" s="4" t="s">
        <v>25</v>
      </c>
      <c r="F35" s="4" t="s">
        <v>26</v>
      </c>
    </row>
    <row r="36" spans="1:8" x14ac:dyDescent="0.2">
      <c r="A36" t="s">
        <v>5</v>
      </c>
      <c r="B36" t="s">
        <v>27</v>
      </c>
      <c r="C36" t="s">
        <v>28</v>
      </c>
      <c r="D36" t="s">
        <v>29</v>
      </c>
      <c r="F36" t="s">
        <v>5</v>
      </c>
      <c r="G36" t="s">
        <v>27</v>
      </c>
    </row>
    <row r="37" spans="1:8" x14ac:dyDescent="0.2">
      <c r="A37">
        <v>1</v>
      </c>
      <c r="B37" t="s">
        <v>48</v>
      </c>
      <c r="C37" s="11">
        <v>347.8</v>
      </c>
      <c r="D37" s="10">
        <v>92.56</v>
      </c>
      <c r="F37">
        <v>73</v>
      </c>
      <c r="G37" t="s">
        <v>48</v>
      </c>
    </row>
    <row r="38" spans="1:8" x14ac:dyDescent="0.2">
      <c r="A38">
        <v>2</v>
      </c>
      <c r="B38" t="s">
        <v>48</v>
      </c>
      <c r="C38" s="11">
        <v>386.6</v>
      </c>
      <c r="D38" s="10">
        <v>93.92</v>
      </c>
      <c r="F38">
        <v>74</v>
      </c>
    </row>
    <row r="39" spans="1:8" x14ac:dyDescent="0.2">
      <c r="A39">
        <v>3</v>
      </c>
      <c r="B39" t="s">
        <v>48</v>
      </c>
      <c r="C39" s="11">
        <v>288.3</v>
      </c>
      <c r="D39">
        <v>85.16</v>
      </c>
      <c r="F39">
        <v>75</v>
      </c>
    </row>
    <row r="40" spans="1:8" x14ac:dyDescent="0.2">
      <c r="A40">
        <v>4</v>
      </c>
      <c r="B40" t="s">
        <v>48</v>
      </c>
      <c r="C40" s="11">
        <v>303.7</v>
      </c>
      <c r="D40">
        <v>89.01</v>
      </c>
      <c r="F40">
        <v>76</v>
      </c>
      <c r="G40" t="s">
        <v>48</v>
      </c>
    </row>
    <row r="41" spans="1:8" x14ac:dyDescent="0.2">
      <c r="A41">
        <v>5</v>
      </c>
      <c r="B41" t="s">
        <v>48</v>
      </c>
      <c r="C41" s="11">
        <v>288.7</v>
      </c>
      <c r="D41">
        <v>84.16</v>
      </c>
      <c r="F41">
        <v>77</v>
      </c>
    </row>
    <row r="42" spans="1:8" x14ac:dyDescent="0.2">
      <c r="A42">
        <v>6</v>
      </c>
      <c r="B42" t="s">
        <v>48</v>
      </c>
      <c r="C42" s="11">
        <v>369</v>
      </c>
      <c r="D42">
        <v>89.29</v>
      </c>
      <c r="F42">
        <v>78</v>
      </c>
      <c r="G42" t="s">
        <v>48</v>
      </c>
    </row>
    <row r="43" spans="1:8" x14ac:dyDescent="0.2">
      <c r="A43">
        <v>7</v>
      </c>
      <c r="C43" s="11">
        <v>368.5</v>
      </c>
      <c r="D43">
        <v>94.91</v>
      </c>
      <c r="F43">
        <v>79</v>
      </c>
    </row>
    <row r="44" spans="1:8" x14ac:dyDescent="0.2">
      <c r="A44">
        <v>8</v>
      </c>
      <c r="B44" t="s">
        <v>48</v>
      </c>
      <c r="C44" s="11">
        <v>251</v>
      </c>
      <c r="D44">
        <v>77.77</v>
      </c>
      <c r="F44">
        <v>80</v>
      </c>
    </row>
    <row r="45" spans="1:8" x14ac:dyDescent="0.2">
      <c r="A45">
        <v>9</v>
      </c>
      <c r="B45" t="s">
        <v>48</v>
      </c>
      <c r="C45" s="11">
        <v>419.1</v>
      </c>
      <c r="D45">
        <v>96.97</v>
      </c>
      <c r="F45">
        <v>81</v>
      </c>
    </row>
    <row r="46" spans="1:8" x14ac:dyDescent="0.2">
      <c r="A46">
        <v>10</v>
      </c>
      <c r="C46" s="11">
        <v>311.8</v>
      </c>
      <c r="D46">
        <v>89.44</v>
      </c>
      <c r="F46">
        <v>82</v>
      </c>
    </row>
    <row r="47" spans="1:8" x14ac:dyDescent="0.2">
      <c r="A47">
        <v>11</v>
      </c>
      <c r="B47" t="s">
        <v>48</v>
      </c>
      <c r="F47">
        <v>83</v>
      </c>
    </row>
    <row r="48" spans="1:8" x14ac:dyDescent="0.2">
      <c r="A48">
        <v>12</v>
      </c>
      <c r="B48" t="s">
        <v>48</v>
      </c>
      <c r="F48">
        <v>84</v>
      </c>
    </row>
    <row r="49" spans="1:6" x14ac:dyDescent="0.2">
      <c r="A49">
        <v>13</v>
      </c>
      <c r="B49" t="s">
        <v>48</v>
      </c>
      <c r="F49">
        <v>85</v>
      </c>
    </row>
    <row r="50" spans="1:6" x14ac:dyDescent="0.2">
      <c r="A50">
        <v>14</v>
      </c>
      <c r="B50" t="s">
        <v>48</v>
      </c>
      <c r="F50">
        <v>86</v>
      </c>
    </row>
    <row r="51" spans="1:6" x14ac:dyDescent="0.2">
      <c r="A51">
        <v>15</v>
      </c>
      <c r="B51" t="s">
        <v>48</v>
      </c>
      <c r="F51">
        <v>87</v>
      </c>
    </row>
    <row r="52" spans="1:6" x14ac:dyDescent="0.2">
      <c r="A52">
        <v>16</v>
      </c>
      <c r="B52" t="s">
        <v>48</v>
      </c>
      <c r="F52">
        <v>88</v>
      </c>
    </row>
    <row r="53" spans="1:6" x14ac:dyDescent="0.2">
      <c r="A53">
        <v>17</v>
      </c>
      <c r="B53" t="s">
        <v>48</v>
      </c>
      <c r="F53">
        <v>89</v>
      </c>
    </row>
    <row r="54" spans="1:6" x14ac:dyDescent="0.2">
      <c r="A54">
        <v>18</v>
      </c>
      <c r="F54">
        <v>90</v>
      </c>
    </row>
    <row r="55" spans="1:6" x14ac:dyDescent="0.2">
      <c r="A55">
        <v>19</v>
      </c>
      <c r="B55" t="s">
        <v>48</v>
      </c>
      <c r="F55">
        <v>91</v>
      </c>
    </row>
    <row r="56" spans="1:6" x14ac:dyDescent="0.2">
      <c r="A56">
        <v>20</v>
      </c>
      <c r="B56" t="s">
        <v>48</v>
      </c>
      <c r="F56">
        <v>92</v>
      </c>
    </row>
    <row r="57" spans="1:6" x14ac:dyDescent="0.2">
      <c r="A57">
        <v>21</v>
      </c>
      <c r="B57" t="s">
        <v>48</v>
      </c>
      <c r="F57">
        <v>93</v>
      </c>
    </row>
    <row r="58" spans="1:6" x14ac:dyDescent="0.2">
      <c r="A58">
        <v>22</v>
      </c>
      <c r="B58" t="s">
        <v>48</v>
      </c>
      <c r="F58">
        <v>94</v>
      </c>
    </row>
    <row r="59" spans="1:6" x14ac:dyDescent="0.2">
      <c r="A59">
        <v>23</v>
      </c>
      <c r="B59" t="s">
        <v>48</v>
      </c>
      <c r="F59">
        <v>95</v>
      </c>
    </row>
    <row r="60" spans="1:6" x14ac:dyDescent="0.2">
      <c r="A60">
        <v>24</v>
      </c>
      <c r="B60" t="s">
        <v>48</v>
      </c>
      <c r="F60">
        <v>96</v>
      </c>
    </row>
    <row r="61" spans="1:6" x14ac:dyDescent="0.2">
      <c r="A61">
        <v>25</v>
      </c>
      <c r="F61">
        <v>97</v>
      </c>
    </row>
    <row r="62" spans="1:6" x14ac:dyDescent="0.2">
      <c r="A62">
        <v>26</v>
      </c>
      <c r="B62" t="s">
        <v>48</v>
      </c>
      <c r="F62">
        <v>98</v>
      </c>
    </row>
    <row r="63" spans="1:6" x14ac:dyDescent="0.2">
      <c r="A63">
        <v>27</v>
      </c>
      <c r="B63" t="s">
        <v>48</v>
      </c>
      <c r="F63">
        <v>99</v>
      </c>
    </row>
    <row r="64" spans="1:6" x14ac:dyDescent="0.2">
      <c r="A64">
        <v>28</v>
      </c>
      <c r="B64" t="s">
        <v>48</v>
      </c>
      <c r="F64">
        <v>100</v>
      </c>
    </row>
    <row r="65" spans="1:6" x14ac:dyDescent="0.2">
      <c r="A65">
        <v>29</v>
      </c>
      <c r="B65" t="s">
        <v>48</v>
      </c>
      <c r="F65">
        <v>101</v>
      </c>
    </row>
    <row r="66" spans="1:6" x14ac:dyDescent="0.2">
      <c r="A66">
        <v>30</v>
      </c>
      <c r="B66" t="s">
        <v>48</v>
      </c>
      <c r="F66">
        <v>102</v>
      </c>
    </row>
    <row r="67" spans="1:6" x14ac:dyDescent="0.2">
      <c r="A67">
        <v>31</v>
      </c>
      <c r="F67">
        <v>103</v>
      </c>
    </row>
    <row r="68" spans="1:6" x14ac:dyDescent="0.2">
      <c r="A68">
        <v>32</v>
      </c>
      <c r="B68" t="s">
        <v>48</v>
      </c>
      <c r="F68">
        <v>104</v>
      </c>
    </row>
    <row r="69" spans="1:6" x14ac:dyDescent="0.2">
      <c r="A69">
        <v>33</v>
      </c>
      <c r="B69" t="s">
        <v>48</v>
      </c>
      <c r="F69">
        <v>105</v>
      </c>
    </row>
    <row r="70" spans="1:6" x14ac:dyDescent="0.2">
      <c r="A70">
        <v>34</v>
      </c>
      <c r="F70">
        <v>106</v>
      </c>
    </row>
    <row r="71" spans="1:6" x14ac:dyDescent="0.2">
      <c r="A71">
        <v>35</v>
      </c>
      <c r="B71" t="s">
        <v>48</v>
      </c>
      <c r="F71">
        <v>107</v>
      </c>
    </row>
    <row r="72" spans="1:6" x14ac:dyDescent="0.2">
      <c r="A72">
        <v>36</v>
      </c>
      <c r="B72" t="s">
        <v>48</v>
      </c>
      <c r="F72">
        <v>108</v>
      </c>
    </row>
    <row r="73" spans="1:6" x14ac:dyDescent="0.2">
      <c r="A73">
        <v>37</v>
      </c>
      <c r="F73">
        <v>109</v>
      </c>
    </row>
    <row r="74" spans="1:6" x14ac:dyDescent="0.2">
      <c r="A74">
        <v>38</v>
      </c>
      <c r="F74">
        <v>110</v>
      </c>
    </row>
    <row r="75" spans="1:6" x14ac:dyDescent="0.2">
      <c r="A75">
        <v>39</v>
      </c>
      <c r="F75">
        <v>111</v>
      </c>
    </row>
    <row r="76" spans="1:6" x14ac:dyDescent="0.2">
      <c r="A76">
        <v>40</v>
      </c>
      <c r="B76" t="s">
        <v>48</v>
      </c>
      <c r="F76">
        <v>112</v>
      </c>
    </row>
    <row r="77" spans="1:6" x14ac:dyDescent="0.2">
      <c r="A77">
        <v>41</v>
      </c>
      <c r="B77" t="s">
        <v>48</v>
      </c>
      <c r="F77">
        <v>113</v>
      </c>
    </row>
    <row r="78" spans="1:6" x14ac:dyDescent="0.2">
      <c r="A78">
        <v>42</v>
      </c>
      <c r="F78">
        <v>114</v>
      </c>
    </row>
    <row r="79" spans="1:6" x14ac:dyDescent="0.2">
      <c r="A79">
        <v>43</v>
      </c>
      <c r="B79" t="s">
        <v>48</v>
      </c>
      <c r="F79">
        <v>115</v>
      </c>
    </row>
    <row r="80" spans="1:6" x14ac:dyDescent="0.2">
      <c r="A80">
        <v>44</v>
      </c>
      <c r="B80" t="s">
        <v>48</v>
      </c>
      <c r="F80">
        <v>116</v>
      </c>
    </row>
    <row r="81" spans="1:6" x14ac:dyDescent="0.2">
      <c r="A81">
        <v>45</v>
      </c>
      <c r="F81">
        <v>117</v>
      </c>
    </row>
    <row r="82" spans="1:6" x14ac:dyDescent="0.2">
      <c r="A82">
        <v>46</v>
      </c>
      <c r="B82" t="s">
        <v>48</v>
      </c>
      <c r="F82">
        <v>118</v>
      </c>
    </row>
    <row r="83" spans="1:6" x14ac:dyDescent="0.2">
      <c r="A83">
        <v>47</v>
      </c>
      <c r="F83">
        <v>119</v>
      </c>
    </row>
    <row r="84" spans="1:6" x14ac:dyDescent="0.2">
      <c r="A84">
        <v>48</v>
      </c>
      <c r="B84" t="s">
        <v>48</v>
      </c>
      <c r="F84">
        <v>120</v>
      </c>
    </row>
    <row r="85" spans="1:6" x14ac:dyDescent="0.2">
      <c r="A85">
        <v>49</v>
      </c>
      <c r="B85" t="s">
        <v>48</v>
      </c>
      <c r="F85">
        <v>121</v>
      </c>
    </row>
    <row r="86" spans="1:6" x14ac:dyDescent="0.2">
      <c r="A86">
        <v>50</v>
      </c>
      <c r="B86" t="s">
        <v>48</v>
      </c>
      <c r="F86">
        <v>122</v>
      </c>
    </row>
    <row r="87" spans="1:6" x14ac:dyDescent="0.2">
      <c r="A87">
        <v>51</v>
      </c>
      <c r="B87" t="s">
        <v>48</v>
      </c>
      <c r="F87">
        <v>123</v>
      </c>
    </row>
    <row r="88" spans="1:6" x14ac:dyDescent="0.2">
      <c r="A88">
        <v>52</v>
      </c>
      <c r="B88" t="s">
        <v>48</v>
      </c>
      <c r="F88">
        <v>124</v>
      </c>
    </row>
    <row r="89" spans="1:6" x14ac:dyDescent="0.2">
      <c r="A89">
        <v>53</v>
      </c>
      <c r="F89">
        <v>125</v>
      </c>
    </row>
    <row r="90" spans="1:6" x14ac:dyDescent="0.2">
      <c r="A90">
        <v>54</v>
      </c>
      <c r="B90" t="s">
        <v>48</v>
      </c>
      <c r="F90">
        <v>126</v>
      </c>
    </row>
    <row r="91" spans="1:6" x14ac:dyDescent="0.2">
      <c r="A91">
        <v>55</v>
      </c>
      <c r="F91">
        <v>127</v>
      </c>
    </row>
    <row r="92" spans="1:6" x14ac:dyDescent="0.2">
      <c r="A92">
        <v>56</v>
      </c>
      <c r="F92">
        <v>128</v>
      </c>
    </row>
    <row r="93" spans="1:6" x14ac:dyDescent="0.2">
      <c r="A93">
        <v>57</v>
      </c>
      <c r="B93" t="s">
        <v>48</v>
      </c>
      <c r="F93">
        <v>129</v>
      </c>
    </row>
    <row r="94" spans="1:6" x14ac:dyDescent="0.2">
      <c r="A94">
        <v>58</v>
      </c>
      <c r="B94" t="s">
        <v>48</v>
      </c>
      <c r="F94">
        <v>130</v>
      </c>
    </row>
    <row r="95" spans="1:6" x14ac:dyDescent="0.2">
      <c r="A95">
        <v>59</v>
      </c>
      <c r="B95" t="s">
        <v>48</v>
      </c>
      <c r="F95">
        <v>131</v>
      </c>
    </row>
    <row r="96" spans="1:6" x14ac:dyDescent="0.2">
      <c r="A96">
        <v>60</v>
      </c>
      <c r="B96" t="s">
        <v>48</v>
      </c>
      <c r="F96">
        <v>132</v>
      </c>
    </row>
    <row r="97" spans="1:9" x14ac:dyDescent="0.2">
      <c r="A97">
        <v>61</v>
      </c>
      <c r="B97" t="s">
        <v>48</v>
      </c>
      <c r="F97">
        <v>133</v>
      </c>
    </row>
    <row r="98" spans="1:9" x14ac:dyDescent="0.2">
      <c r="A98">
        <v>62</v>
      </c>
      <c r="F98">
        <v>134</v>
      </c>
    </row>
    <row r="99" spans="1:9" x14ac:dyDescent="0.2">
      <c r="A99">
        <v>63</v>
      </c>
      <c r="B99" t="s">
        <v>48</v>
      </c>
      <c r="F99">
        <v>135</v>
      </c>
    </row>
    <row r="100" spans="1:9" x14ac:dyDescent="0.2">
      <c r="A100">
        <v>64</v>
      </c>
      <c r="B100" t="s">
        <v>48</v>
      </c>
      <c r="F100">
        <v>136</v>
      </c>
    </row>
    <row r="101" spans="1:9" x14ac:dyDescent="0.2">
      <c r="A101">
        <v>65</v>
      </c>
      <c r="F101">
        <v>137</v>
      </c>
    </row>
    <row r="102" spans="1:9" x14ac:dyDescent="0.2">
      <c r="A102">
        <v>66</v>
      </c>
      <c r="B102" t="s">
        <v>48</v>
      </c>
      <c r="F102">
        <v>138</v>
      </c>
    </row>
    <row r="103" spans="1:9" x14ac:dyDescent="0.2">
      <c r="A103">
        <v>67</v>
      </c>
      <c r="F103">
        <v>139</v>
      </c>
    </row>
    <row r="104" spans="1:9" x14ac:dyDescent="0.2">
      <c r="A104">
        <v>68</v>
      </c>
      <c r="F104">
        <v>140</v>
      </c>
    </row>
    <row r="105" spans="1:9" x14ac:dyDescent="0.2">
      <c r="A105">
        <v>69</v>
      </c>
      <c r="B105" t="s">
        <v>48</v>
      </c>
      <c r="F105">
        <v>141</v>
      </c>
    </row>
    <row r="106" spans="1:9" x14ac:dyDescent="0.2">
      <c r="A106">
        <v>70</v>
      </c>
      <c r="F106">
        <v>142</v>
      </c>
    </row>
    <row r="107" spans="1:9" x14ac:dyDescent="0.2">
      <c r="A107">
        <v>71</v>
      </c>
      <c r="F107">
        <v>143</v>
      </c>
    </row>
    <row r="108" spans="1:9" x14ac:dyDescent="0.2">
      <c r="A108">
        <v>72</v>
      </c>
      <c r="B108" t="s">
        <v>48</v>
      </c>
      <c r="D108" t="s">
        <v>71</v>
      </c>
      <c r="F108">
        <v>144</v>
      </c>
      <c r="I108" t="s">
        <v>79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3181-E183-4CB1-ADDF-271C0F7C738E}">
  <dimension ref="A1:I104"/>
  <sheetViews>
    <sheetView topLeftCell="A17" workbookViewId="0">
      <selection activeCell="C33" sqref="C33:C42"/>
    </sheetView>
  </sheetViews>
  <sheetFormatPr baseColWidth="10" defaultColWidth="8.83203125" defaultRowHeight="15" x14ac:dyDescent="0.2"/>
  <sheetData>
    <row r="1" spans="1:8" x14ac:dyDescent="0.2">
      <c r="A1" t="s">
        <v>45</v>
      </c>
    </row>
    <row r="2" spans="1:8" x14ac:dyDescent="0.2">
      <c r="A2" t="s">
        <v>80</v>
      </c>
    </row>
    <row r="4" spans="1:8" x14ac:dyDescent="0.2">
      <c r="A4" t="s">
        <v>81</v>
      </c>
    </row>
    <row r="5" spans="1:8" x14ac:dyDescent="0.2">
      <c r="A5" s="1" t="s">
        <v>82</v>
      </c>
    </row>
    <row r="6" spans="1:8" x14ac:dyDescent="0.2">
      <c r="H6" s="16"/>
    </row>
    <row r="7" spans="1:8" x14ac:dyDescent="0.2">
      <c r="A7" s="4" t="s">
        <v>14</v>
      </c>
    </row>
    <row r="8" spans="1:8" x14ac:dyDescent="0.2">
      <c r="A8" s="2" t="s">
        <v>5</v>
      </c>
      <c r="B8" s="2" t="s">
        <v>6</v>
      </c>
      <c r="C8" s="3" t="s">
        <v>7</v>
      </c>
      <c r="D8" s="2" t="s">
        <v>8</v>
      </c>
      <c r="E8" s="2" t="s">
        <v>9</v>
      </c>
    </row>
    <row r="9" spans="1:8" x14ac:dyDescent="0.2">
      <c r="A9" s="3" t="s">
        <v>36</v>
      </c>
      <c r="B9" s="2">
        <v>-5</v>
      </c>
      <c r="C9" s="21">
        <v>74</v>
      </c>
      <c r="D9" s="2">
        <f>C9/10^B9</f>
        <v>7399999.9999999991</v>
      </c>
      <c r="E9" s="5">
        <f t="shared" ref="E9:E14" si="0">LOG10(D9)</f>
        <v>6.8692317197309762</v>
      </c>
    </row>
    <row r="10" spans="1:8" x14ac:dyDescent="0.2">
      <c r="A10" s="19" t="s">
        <v>36</v>
      </c>
      <c r="B10" s="18">
        <v>-6</v>
      </c>
      <c r="C10" s="19">
        <v>27</v>
      </c>
      <c r="D10" s="18">
        <f>C10/10^B10</f>
        <v>27000000</v>
      </c>
      <c r="E10" s="20">
        <f t="shared" si="0"/>
        <v>7.4313637641589869</v>
      </c>
    </row>
    <row r="11" spans="1:8" x14ac:dyDescent="0.2">
      <c r="A11" s="3" t="s">
        <v>37</v>
      </c>
      <c r="B11" s="2">
        <v>-5</v>
      </c>
      <c r="C11" s="3">
        <v>196</v>
      </c>
      <c r="D11" s="2">
        <f>C11/10^B11</f>
        <v>19600000</v>
      </c>
      <c r="E11" s="5">
        <f t="shared" si="0"/>
        <v>7.2922560713564764</v>
      </c>
    </row>
    <row r="12" spans="1:8" x14ac:dyDescent="0.2">
      <c r="A12" s="19" t="s">
        <v>37</v>
      </c>
      <c r="B12" s="18">
        <v>-6</v>
      </c>
      <c r="C12" s="19">
        <v>45</v>
      </c>
      <c r="D12" s="18">
        <f>C12/10^B12</f>
        <v>45000000</v>
      </c>
      <c r="E12" s="20">
        <f t="shared" si="0"/>
        <v>7.653212513775344</v>
      </c>
    </row>
    <row r="13" spans="1:8" x14ac:dyDescent="0.2">
      <c r="A13" s="19" t="s">
        <v>38</v>
      </c>
      <c r="B13" s="18">
        <v>-5</v>
      </c>
      <c r="C13" s="19">
        <v>147</v>
      </c>
      <c r="D13" s="18">
        <f t="shared" ref="D13" si="1">C13/10^B13</f>
        <v>14699999.999999998</v>
      </c>
      <c r="E13" s="20">
        <f t="shared" si="0"/>
        <v>7.1673173347481764</v>
      </c>
    </row>
    <row r="14" spans="1:8" x14ac:dyDescent="0.2">
      <c r="A14" s="3" t="s">
        <v>38</v>
      </c>
      <c r="B14" s="2">
        <v>-6</v>
      </c>
      <c r="C14" s="3">
        <v>15</v>
      </c>
      <c r="D14" s="2">
        <f>C14/10^B14</f>
        <v>15000000</v>
      </c>
      <c r="E14" s="5">
        <f t="shared" si="0"/>
        <v>7.1760912590556813</v>
      </c>
      <c r="G14" s="10">
        <f>AVERAGE(E10,E12,E13)</f>
        <v>7.4172978708941697</v>
      </c>
      <c r="H14">
        <f>STDEV(E10,E12,E13)</f>
        <v>0.24325278675785755</v>
      </c>
    </row>
    <row r="16" spans="1:8" x14ac:dyDescent="0.2">
      <c r="A16" s="4" t="s">
        <v>18</v>
      </c>
    </row>
    <row r="17" spans="1:8" x14ac:dyDescent="0.2">
      <c r="A17" s="2" t="s">
        <v>5</v>
      </c>
      <c r="B17" s="2" t="s">
        <v>6</v>
      </c>
      <c r="C17" s="3" t="s">
        <v>7</v>
      </c>
      <c r="D17" s="2" t="s">
        <v>8</v>
      </c>
      <c r="E17" s="2" t="s">
        <v>9</v>
      </c>
    </row>
    <row r="18" spans="1:8" x14ac:dyDescent="0.2">
      <c r="A18" s="17" t="s">
        <v>19</v>
      </c>
      <c r="B18" s="17">
        <v>-2</v>
      </c>
      <c r="C18" s="17">
        <v>0</v>
      </c>
      <c r="D18" s="18">
        <f>C18/10^B18</f>
        <v>0</v>
      </c>
      <c r="E18" s="20">
        <v>0</v>
      </c>
    </row>
    <row r="19" spans="1:8" x14ac:dyDescent="0.2">
      <c r="A19" t="s">
        <v>19</v>
      </c>
      <c r="B19">
        <v>-3</v>
      </c>
      <c r="C19">
        <v>0</v>
      </c>
      <c r="D19" s="2">
        <f t="shared" ref="D19:D29" si="2">C19/10^B19</f>
        <v>0</v>
      </c>
      <c r="E19" s="5"/>
    </row>
    <row r="20" spans="1:8" x14ac:dyDescent="0.2">
      <c r="A20" t="s">
        <v>39</v>
      </c>
      <c r="B20">
        <v>-2</v>
      </c>
      <c r="C20" t="s">
        <v>11</v>
      </c>
      <c r="D20" s="2"/>
      <c r="E20" s="5"/>
    </row>
    <row r="21" spans="1:8" x14ac:dyDescent="0.2">
      <c r="A21" s="17" t="s">
        <v>39</v>
      </c>
      <c r="B21" s="17">
        <v>-3</v>
      </c>
      <c r="C21" s="17">
        <v>507</v>
      </c>
      <c r="D21" s="18">
        <f t="shared" si="2"/>
        <v>507000</v>
      </c>
      <c r="E21" s="20">
        <f t="shared" ref="E21:E28" si="3">LOG10(D21)</f>
        <v>5.7050079593333356</v>
      </c>
    </row>
    <row r="22" spans="1:8" x14ac:dyDescent="0.2">
      <c r="A22" t="s">
        <v>40</v>
      </c>
      <c r="B22">
        <v>-2</v>
      </c>
      <c r="C22" s="3" t="s">
        <v>11</v>
      </c>
      <c r="D22" s="2"/>
      <c r="E22" s="5"/>
    </row>
    <row r="23" spans="1:8" x14ac:dyDescent="0.2">
      <c r="A23" s="17" t="s">
        <v>40</v>
      </c>
      <c r="B23" s="17">
        <v>-3</v>
      </c>
      <c r="C23" s="19">
        <v>149</v>
      </c>
      <c r="D23" s="18">
        <f t="shared" si="2"/>
        <v>149000</v>
      </c>
      <c r="E23" s="20">
        <f t="shared" si="3"/>
        <v>5.173186268412274</v>
      </c>
    </row>
    <row r="24" spans="1:8" x14ac:dyDescent="0.2">
      <c r="A24" s="17" t="s">
        <v>20</v>
      </c>
      <c r="B24" s="17">
        <v>-2</v>
      </c>
      <c r="C24" s="19">
        <v>4</v>
      </c>
      <c r="D24" s="18">
        <f t="shared" si="2"/>
        <v>400</v>
      </c>
      <c r="E24" s="20">
        <f t="shared" si="3"/>
        <v>2.6020599913279625</v>
      </c>
    </row>
    <row r="25" spans="1:8" x14ac:dyDescent="0.2">
      <c r="A25" t="s">
        <v>20</v>
      </c>
      <c r="B25">
        <v>-3</v>
      </c>
      <c r="C25" s="3">
        <v>0</v>
      </c>
      <c r="D25" s="2">
        <f t="shared" si="2"/>
        <v>0</v>
      </c>
      <c r="E25" s="5"/>
    </row>
    <row r="26" spans="1:8" x14ac:dyDescent="0.2">
      <c r="A26" t="s">
        <v>41</v>
      </c>
      <c r="B26">
        <v>-2</v>
      </c>
      <c r="C26" s="3" t="s">
        <v>11</v>
      </c>
      <c r="D26" s="2"/>
      <c r="E26" s="5"/>
    </row>
    <row r="27" spans="1:8" x14ac:dyDescent="0.2">
      <c r="A27" s="17" t="s">
        <v>41</v>
      </c>
      <c r="B27" s="17">
        <v>-3</v>
      </c>
      <c r="C27" s="19">
        <v>43</v>
      </c>
      <c r="D27" s="18">
        <f t="shared" si="2"/>
        <v>43000</v>
      </c>
      <c r="E27" s="20">
        <f t="shared" si="3"/>
        <v>4.6334684555795862</v>
      </c>
    </row>
    <row r="28" spans="1:8" x14ac:dyDescent="0.2">
      <c r="A28" s="17" t="s">
        <v>42</v>
      </c>
      <c r="B28" s="17">
        <v>-2</v>
      </c>
      <c r="C28" s="19">
        <v>33</v>
      </c>
      <c r="D28" s="18">
        <f t="shared" si="2"/>
        <v>3300</v>
      </c>
      <c r="E28" s="20">
        <f t="shared" si="3"/>
        <v>3.5185139398778875</v>
      </c>
    </row>
    <row r="29" spans="1:8" x14ac:dyDescent="0.2">
      <c r="A29" t="s">
        <v>42</v>
      </c>
      <c r="B29">
        <v>-3</v>
      </c>
      <c r="C29" s="3">
        <v>0</v>
      </c>
      <c r="D29" s="2">
        <f t="shared" si="2"/>
        <v>0</v>
      </c>
      <c r="E29" s="5"/>
      <c r="G29" s="10">
        <f>AVERAGE(E18,E21,E23,E24,E27,E28)</f>
        <v>3.6053727690885076</v>
      </c>
      <c r="H29">
        <f>STDEV(E18,E21,E23,E24,E27,E28)</f>
        <v>2.0945826138718986</v>
      </c>
    </row>
    <row r="31" spans="1:8" x14ac:dyDescent="0.2">
      <c r="A31" s="4" t="s">
        <v>25</v>
      </c>
      <c r="F31" s="4" t="s">
        <v>26</v>
      </c>
    </row>
    <row r="32" spans="1:8" x14ac:dyDescent="0.2">
      <c r="A32" t="s">
        <v>5</v>
      </c>
      <c r="B32" t="s">
        <v>27</v>
      </c>
      <c r="C32" t="s">
        <v>28</v>
      </c>
      <c r="D32" t="s">
        <v>29</v>
      </c>
      <c r="F32" t="s">
        <v>5</v>
      </c>
      <c r="G32" t="s">
        <v>27</v>
      </c>
    </row>
    <row r="33" spans="1:7" x14ac:dyDescent="0.2">
      <c r="A33">
        <v>1</v>
      </c>
      <c r="C33" s="11">
        <v>314.89999999999998</v>
      </c>
      <c r="D33" s="10">
        <v>92.07</v>
      </c>
      <c r="F33">
        <v>73</v>
      </c>
      <c r="G33" t="s">
        <v>48</v>
      </c>
    </row>
    <row r="34" spans="1:7" x14ac:dyDescent="0.2">
      <c r="A34">
        <v>2</v>
      </c>
      <c r="B34" t="s">
        <v>48</v>
      </c>
      <c r="C34" s="11">
        <v>357.9</v>
      </c>
      <c r="D34" s="10">
        <v>88.65</v>
      </c>
      <c r="F34">
        <v>74</v>
      </c>
    </row>
    <row r="35" spans="1:7" x14ac:dyDescent="0.2">
      <c r="A35">
        <v>3</v>
      </c>
      <c r="B35" t="s">
        <v>48</v>
      </c>
      <c r="C35" s="11">
        <v>273.8</v>
      </c>
      <c r="D35">
        <v>81.84</v>
      </c>
      <c r="F35">
        <v>75</v>
      </c>
      <c r="G35" t="s">
        <v>48</v>
      </c>
    </row>
    <row r="36" spans="1:7" x14ac:dyDescent="0.2">
      <c r="A36">
        <v>4</v>
      </c>
      <c r="B36" t="s">
        <v>48</v>
      </c>
      <c r="C36" s="11">
        <v>319.89999999999998</v>
      </c>
      <c r="D36">
        <v>93.84</v>
      </c>
      <c r="F36">
        <v>76</v>
      </c>
      <c r="G36" t="s">
        <v>48</v>
      </c>
    </row>
    <row r="37" spans="1:7" x14ac:dyDescent="0.2">
      <c r="A37">
        <v>5</v>
      </c>
      <c r="B37" t="s">
        <v>48</v>
      </c>
      <c r="C37" s="11">
        <v>262.7</v>
      </c>
      <c r="D37">
        <v>82.76</v>
      </c>
      <c r="F37">
        <v>77</v>
      </c>
      <c r="G37" t="s">
        <v>48</v>
      </c>
    </row>
    <row r="38" spans="1:7" x14ac:dyDescent="0.2">
      <c r="A38">
        <v>6</v>
      </c>
      <c r="B38" t="s">
        <v>48</v>
      </c>
      <c r="C38" s="11">
        <v>328.2</v>
      </c>
      <c r="D38">
        <v>85.47</v>
      </c>
      <c r="F38">
        <v>78</v>
      </c>
      <c r="G38" t="s">
        <v>48</v>
      </c>
    </row>
    <row r="39" spans="1:7" x14ac:dyDescent="0.2">
      <c r="A39">
        <v>7</v>
      </c>
      <c r="C39" s="11">
        <v>415.9</v>
      </c>
      <c r="D39">
        <v>98.93</v>
      </c>
      <c r="F39">
        <v>79</v>
      </c>
      <c r="G39" t="s">
        <v>48</v>
      </c>
    </row>
    <row r="40" spans="1:7" x14ac:dyDescent="0.2">
      <c r="A40">
        <v>8</v>
      </c>
      <c r="B40" t="s">
        <v>48</v>
      </c>
      <c r="C40" s="11">
        <v>298.3</v>
      </c>
      <c r="D40">
        <v>93.29</v>
      </c>
      <c r="F40">
        <v>80</v>
      </c>
      <c r="G40" t="s">
        <v>48</v>
      </c>
    </row>
    <row r="41" spans="1:7" x14ac:dyDescent="0.2">
      <c r="A41">
        <v>9</v>
      </c>
      <c r="B41" t="s">
        <v>48</v>
      </c>
      <c r="C41" s="11">
        <v>249.5</v>
      </c>
      <c r="D41" s="10">
        <v>81.400000000000006</v>
      </c>
      <c r="F41">
        <v>81</v>
      </c>
      <c r="G41" t="s">
        <v>48</v>
      </c>
    </row>
    <row r="42" spans="1:7" x14ac:dyDescent="0.2">
      <c r="A42">
        <v>10</v>
      </c>
      <c r="B42" t="s">
        <v>48</v>
      </c>
      <c r="C42">
        <v>356.5</v>
      </c>
      <c r="D42" s="10">
        <v>90.05</v>
      </c>
      <c r="F42">
        <v>82</v>
      </c>
      <c r="G42" t="s">
        <v>48</v>
      </c>
    </row>
    <row r="43" spans="1:7" x14ac:dyDescent="0.2">
      <c r="A43">
        <v>11</v>
      </c>
      <c r="B43" t="s">
        <v>48</v>
      </c>
      <c r="F43">
        <v>83</v>
      </c>
      <c r="G43" t="s">
        <v>48</v>
      </c>
    </row>
    <row r="44" spans="1:7" x14ac:dyDescent="0.2">
      <c r="A44">
        <v>12</v>
      </c>
      <c r="B44" t="s">
        <v>48</v>
      </c>
      <c r="F44">
        <v>84</v>
      </c>
      <c r="G44" t="s">
        <v>48</v>
      </c>
    </row>
    <row r="45" spans="1:7" x14ac:dyDescent="0.2">
      <c r="A45">
        <v>13</v>
      </c>
      <c r="B45" t="s">
        <v>48</v>
      </c>
      <c r="F45">
        <v>85</v>
      </c>
      <c r="G45" t="s">
        <v>48</v>
      </c>
    </row>
    <row r="46" spans="1:7" x14ac:dyDescent="0.2">
      <c r="A46">
        <v>14</v>
      </c>
      <c r="B46" t="s">
        <v>48</v>
      </c>
      <c r="F46">
        <v>86</v>
      </c>
      <c r="G46" t="s">
        <v>48</v>
      </c>
    </row>
    <row r="47" spans="1:7" x14ac:dyDescent="0.2">
      <c r="A47">
        <v>15</v>
      </c>
      <c r="F47">
        <v>87</v>
      </c>
      <c r="G47" t="s">
        <v>48</v>
      </c>
    </row>
    <row r="48" spans="1:7" x14ac:dyDescent="0.2">
      <c r="A48">
        <v>16</v>
      </c>
      <c r="B48" t="s">
        <v>48</v>
      </c>
      <c r="F48">
        <v>88</v>
      </c>
    </row>
    <row r="49" spans="1:7" x14ac:dyDescent="0.2">
      <c r="A49">
        <v>17</v>
      </c>
      <c r="F49">
        <v>89</v>
      </c>
      <c r="G49" t="s">
        <v>48</v>
      </c>
    </row>
    <row r="50" spans="1:7" x14ac:dyDescent="0.2">
      <c r="A50">
        <v>18</v>
      </c>
      <c r="B50" t="s">
        <v>48</v>
      </c>
      <c r="F50">
        <v>90</v>
      </c>
      <c r="G50" t="s">
        <v>48</v>
      </c>
    </row>
    <row r="51" spans="1:7" x14ac:dyDescent="0.2">
      <c r="A51">
        <v>19</v>
      </c>
      <c r="B51" t="s">
        <v>48</v>
      </c>
      <c r="F51">
        <v>91</v>
      </c>
      <c r="G51" t="s">
        <v>48</v>
      </c>
    </row>
    <row r="52" spans="1:7" x14ac:dyDescent="0.2">
      <c r="A52">
        <v>20</v>
      </c>
      <c r="B52" t="s">
        <v>48</v>
      </c>
      <c r="F52">
        <v>92</v>
      </c>
      <c r="G52" t="s">
        <v>48</v>
      </c>
    </row>
    <row r="53" spans="1:7" x14ac:dyDescent="0.2">
      <c r="A53">
        <v>21</v>
      </c>
      <c r="B53" t="s">
        <v>48</v>
      </c>
      <c r="F53">
        <v>93</v>
      </c>
    </row>
    <row r="54" spans="1:7" x14ac:dyDescent="0.2">
      <c r="A54">
        <v>22</v>
      </c>
      <c r="B54" t="s">
        <v>48</v>
      </c>
      <c r="F54">
        <v>94</v>
      </c>
      <c r="G54" t="s">
        <v>48</v>
      </c>
    </row>
    <row r="55" spans="1:7" x14ac:dyDescent="0.2">
      <c r="A55">
        <v>23</v>
      </c>
      <c r="B55" t="s">
        <v>48</v>
      </c>
      <c r="F55">
        <v>95</v>
      </c>
      <c r="G55" t="s">
        <v>48</v>
      </c>
    </row>
    <row r="56" spans="1:7" x14ac:dyDescent="0.2">
      <c r="A56">
        <v>24</v>
      </c>
      <c r="B56" t="s">
        <v>48</v>
      </c>
      <c r="F56">
        <v>96</v>
      </c>
      <c r="G56" t="s">
        <v>48</v>
      </c>
    </row>
    <row r="57" spans="1:7" x14ac:dyDescent="0.2">
      <c r="A57">
        <v>25</v>
      </c>
      <c r="B57" t="s">
        <v>48</v>
      </c>
      <c r="F57">
        <v>97</v>
      </c>
      <c r="G57" t="s">
        <v>48</v>
      </c>
    </row>
    <row r="58" spans="1:7" x14ac:dyDescent="0.2">
      <c r="A58">
        <v>26</v>
      </c>
      <c r="B58" t="s">
        <v>48</v>
      </c>
      <c r="F58">
        <v>98</v>
      </c>
      <c r="G58" t="s">
        <v>48</v>
      </c>
    </row>
    <row r="59" spans="1:7" x14ac:dyDescent="0.2">
      <c r="A59">
        <v>27</v>
      </c>
      <c r="B59" t="s">
        <v>48</v>
      </c>
      <c r="F59">
        <v>99</v>
      </c>
    </row>
    <row r="60" spans="1:7" x14ac:dyDescent="0.2">
      <c r="A60">
        <v>28</v>
      </c>
      <c r="F60">
        <v>100</v>
      </c>
      <c r="G60" t="s">
        <v>48</v>
      </c>
    </row>
    <row r="61" spans="1:7" x14ac:dyDescent="0.2">
      <c r="A61">
        <v>29</v>
      </c>
      <c r="B61" t="s">
        <v>48</v>
      </c>
      <c r="F61">
        <v>101</v>
      </c>
    </row>
    <row r="62" spans="1:7" x14ac:dyDescent="0.2">
      <c r="A62">
        <v>30</v>
      </c>
      <c r="B62" t="s">
        <v>48</v>
      </c>
      <c r="F62">
        <v>102</v>
      </c>
      <c r="G62" t="s">
        <v>48</v>
      </c>
    </row>
    <row r="63" spans="1:7" x14ac:dyDescent="0.2">
      <c r="A63">
        <v>31</v>
      </c>
      <c r="B63" t="s">
        <v>48</v>
      </c>
      <c r="F63">
        <v>103</v>
      </c>
      <c r="G63" t="s">
        <v>48</v>
      </c>
    </row>
    <row r="64" spans="1:7" x14ac:dyDescent="0.2">
      <c r="A64">
        <v>32</v>
      </c>
      <c r="B64" t="s">
        <v>48</v>
      </c>
      <c r="F64">
        <v>104</v>
      </c>
      <c r="G64" t="s">
        <v>48</v>
      </c>
    </row>
    <row r="65" spans="1:7" x14ac:dyDescent="0.2">
      <c r="A65">
        <v>33</v>
      </c>
      <c r="B65" t="s">
        <v>48</v>
      </c>
      <c r="F65">
        <v>105</v>
      </c>
      <c r="G65" t="s">
        <v>48</v>
      </c>
    </row>
    <row r="66" spans="1:7" x14ac:dyDescent="0.2">
      <c r="A66">
        <v>34</v>
      </c>
      <c r="B66" t="s">
        <v>48</v>
      </c>
      <c r="F66">
        <v>106</v>
      </c>
    </row>
    <row r="67" spans="1:7" x14ac:dyDescent="0.2">
      <c r="A67">
        <v>35</v>
      </c>
      <c r="B67" t="s">
        <v>48</v>
      </c>
      <c r="F67">
        <v>107</v>
      </c>
      <c r="G67" t="s">
        <v>48</v>
      </c>
    </row>
    <row r="68" spans="1:7" x14ac:dyDescent="0.2">
      <c r="A68">
        <v>36</v>
      </c>
      <c r="B68" t="s">
        <v>48</v>
      </c>
      <c r="F68">
        <v>108</v>
      </c>
    </row>
    <row r="69" spans="1:7" x14ac:dyDescent="0.2">
      <c r="A69">
        <v>37</v>
      </c>
      <c r="B69" t="s">
        <v>48</v>
      </c>
      <c r="F69">
        <v>109</v>
      </c>
      <c r="G69" t="s">
        <v>48</v>
      </c>
    </row>
    <row r="70" spans="1:7" x14ac:dyDescent="0.2">
      <c r="A70">
        <v>38</v>
      </c>
      <c r="B70" t="s">
        <v>48</v>
      </c>
      <c r="F70">
        <v>110</v>
      </c>
      <c r="G70" t="s">
        <v>48</v>
      </c>
    </row>
    <row r="71" spans="1:7" x14ac:dyDescent="0.2">
      <c r="A71">
        <v>39</v>
      </c>
      <c r="B71" t="s">
        <v>48</v>
      </c>
      <c r="F71">
        <v>111</v>
      </c>
    </row>
    <row r="72" spans="1:7" x14ac:dyDescent="0.2">
      <c r="A72">
        <v>40</v>
      </c>
      <c r="B72" t="s">
        <v>48</v>
      </c>
      <c r="F72">
        <v>112</v>
      </c>
    </row>
    <row r="73" spans="1:7" x14ac:dyDescent="0.2">
      <c r="A73">
        <v>41</v>
      </c>
      <c r="B73" t="s">
        <v>48</v>
      </c>
      <c r="F73">
        <v>113</v>
      </c>
      <c r="G73" t="s">
        <v>48</v>
      </c>
    </row>
    <row r="74" spans="1:7" x14ac:dyDescent="0.2">
      <c r="A74">
        <v>42</v>
      </c>
      <c r="B74" t="s">
        <v>48</v>
      </c>
      <c r="F74">
        <v>114</v>
      </c>
      <c r="G74" t="s">
        <v>48</v>
      </c>
    </row>
    <row r="75" spans="1:7" x14ac:dyDescent="0.2">
      <c r="A75">
        <v>43</v>
      </c>
      <c r="B75" t="s">
        <v>48</v>
      </c>
      <c r="F75">
        <v>115</v>
      </c>
    </row>
    <row r="76" spans="1:7" x14ac:dyDescent="0.2">
      <c r="A76">
        <v>44</v>
      </c>
      <c r="B76" t="s">
        <v>48</v>
      </c>
      <c r="F76">
        <v>116</v>
      </c>
      <c r="G76" t="s">
        <v>48</v>
      </c>
    </row>
    <row r="77" spans="1:7" x14ac:dyDescent="0.2">
      <c r="A77">
        <v>45</v>
      </c>
      <c r="B77" t="s">
        <v>48</v>
      </c>
      <c r="F77">
        <v>117</v>
      </c>
    </row>
    <row r="78" spans="1:7" x14ac:dyDescent="0.2">
      <c r="A78">
        <v>46</v>
      </c>
      <c r="B78" t="s">
        <v>48</v>
      </c>
      <c r="F78">
        <v>118</v>
      </c>
    </row>
    <row r="79" spans="1:7" x14ac:dyDescent="0.2">
      <c r="A79">
        <v>47</v>
      </c>
      <c r="B79" t="s">
        <v>48</v>
      </c>
      <c r="F79">
        <v>119</v>
      </c>
    </row>
    <row r="80" spans="1:7" x14ac:dyDescent="0.2">
      <c r="A80">
        <v>48</v>
      </c>
      <c r="B80" t="s">
        <v>48</v>
      </c>
      <c r="F80">
        <v>120</v>
      </c>
    </row>
    <row r="81" spans="1:7" x14ac:dyDescent="0.2">
      <c r="A81">
        <v>49</v>
      </c>
      <c r="B81" t="s">
        <v>48</v>
      </c>
      <c r="F81">
        <v>121</v>
      </c>
    </row>
    <row r="82" spans="1:7" x14ac:dyDescent="0.2">
      <c r="A82">
        <v>50</v>
      </c>
      <c r="B82" t="s">
        <v>48</v>
      </c>
      <c r="F82">
        <v>122</v>
      </c>
      <c r="G82" t="s">
        <v>48</v>
      </c>
    </row>
    <row r="83" spans="1:7" x14ac:dyDescent="0.2">
      <c r="A83">
        <v>51</v>
      </c>
      <c r="B83" t="s">
        <v>48</v>
      </c>
      <c r="F83">
        <v>123</v>
      </c>
      <c r="G83" t="s">
        <v>48</v>
      </c>
    </row>
    <row r="84" spans="1:7" x14ac:dyDescent="0.2">
      <c r="A84">
        <v>52</v>
      </c>
      <c r="B84" t="s">
        <v>48</v>
      </c>
      <c r="F84">
        <v>124</v>
      </c>
    </row>
    <row r="85" spans="1:7" x14ac:dyDescent="0.2">
      <c r="A85">
        <v>53</v>
      </c>
      <c r="B85" t="s">
        <v>48</v>
      </c>
      <c r="F85">
        <v>125</v>
      </c>
    </row>
    <row r="86" spans="1:7" x14ac:dyDescent="0.2">
      <c r="A86">
        <v>54</v>
      </c>
      <c r="B86" t="s">
        <v>48</v>
      </c>
      <c r="F86">
        <v>126</v>
      </c>
    </row>
    <row r="87" spans="1:7" x14ac:dyDescent="0.2">
      <c r="A87">
        <v>55</v>
      </c>
      <c r="B87" t="s">
        <v>48</v>
      </c>
      <c r="F87">
        <v>127</v>
      </c>
    </row>
    <row r="88" spans="1:7" x14ac:dyDescent="0.2">
      <c r="A88">
        <v>56</v>
      </c>
      <c r="B88" t="s">
        <v>48</v>
      </c>
      <c r="F88">
        <v>128</v>
      </c>
      <c r="G88" t="s">
        <v>48</v>
      </c>
    </row>
    <row r="89" spans="1:7" x14ac:dyDescent="0.2">
      <c r="A89">
        <v>57</v>
      </c>
      <c r="B89" t="s">
        <v>48</v>
      </c>
      <c r="F89">
        <v>129</v>
      </c>
    </row>
    <row r="90" spans="1:7" x14ac:dyDescent="0.2">
      <c r="A90">
        <v>58</v>
      </c>
      <c r="B90" t="s">
        <v>48</v>
      </c>
      <c r="F90">
        <v>130</v>
      </c>
    </row>
    <row r="91" spans="1:7" x14ac:dyDescent="0.2">
      <c r="A91">
        <v>59</v>
      </c>
      <c r="B91" t="s">
        <v>48</v>
      </c>
      <c r="F91">
        <v>131</v>
      </c>
      <c r="G91" t="s">
        <v>48</v>
      </c>
    </row>
    <row r="92" spans="1:7" x14ac:dyDescent="0.2">
      <c r="A92">
        <v>60</v>
      </c>
      <c r="B92" t="s">
        <v>48</v>
      </c>
      <c r="F92">
        <v>132</v>
      </c>
    </row>
    <row r="93" spans="1:7" x14ac:dyDescent="0.2">
      <c r="A93">
        <v>61</v>
      </c>
      <c r="B93" t="s">
        <v>48</v>
      </c>
      <c r="F93">
        <v>133</v>
      </c>
      <c r="G93" t="s">
        <v>48</v>
      </c>
    </row>
    <row r="94" spans="1:7" x14ac:dyDescent="0.2">
      <c r="A94">
        <v>62</v>
      </c>
      <c r="B94" t="s">
        <v>48</v>
      </c>
      <c r="F94">
        <v>134</v>
      </c>
    </row>
    <row r="95" spans="1:7" x14ac:dyDescent="0.2">
      <c r="A95">
        <v>63</v>
      </c>
      <c r="B95" t="s">
        <v>48</v>
      </c>
      <c r="F95">
        <v>135</v>
      </c>
    </row>
    <row r="96" spans="1:7" x14ac:dyDescent="0.2">
      <c r="A96">
        <v>64</v>
      </c>
      <c r="B96" t="s">
        <v>48</v>
      </c>
      <c r="F96">
        <v>136</v>
      </c>
    </row>
    <row r="97" spans="1:9" x14ac:dyDescent="0.2">
      <c r="A97">
        <v>65</v>
      </c>
      <c r="B97" t="s">
        <v>48</v>
      </c>
      <c r="F97">
        <v>137</v>
      </c>
      <c r="G97" t="s">
        <v>48</v>
      </c>
    </row>
    <row r="98" spans="1:9" x14ac:dyDescent="0.2">
      <c r="A98">
        <v>66</v>
      </c>
      <c r="B98" t="s">
        <v>48</v>
      </c>
      <c r="F98">
        <v>138</v>
      </c>
      <c r="G98" t="s">
        <v>48</v>
      </c>
    </row>
    <row r="99" spans="1:9" x14ac:dyDescent="0.2">
      <c r="A99">
        <v>67</v>
      </c>
      <c r="B99" t="s">
        <v>48</v>
      </c>
      <c r="F99">
        <v>139</v>
      </c>
    </row>
    <row r="100" spans="1:9" x14ac:dyDescent="0.2">
      <c r="A100">
        <v>68</v>
      </c>
      <c r="B100" t="s">
        <v>48</v>
      </c>
      <c r="F100">
        <v>140</v>
      </c>
      <c r="G100" t="s">
        <v>48</v>
      </c>
    </row>
    <row r="101" spans="1:9" x14ac:dyDescent="0.2">
      <c r="A101">
        <v>69</v>
      </c>
      <c r="B101" t="s">
        <v>48</v>
      </c>
      <c r="F101">
        <v>141</v>
      </c>
      <c r="G101" t="s">
        <v>48</v>
      </c>
    </row>
    <row r="102" spans="1:9" x14ac:dyDescent="0.2">
      <c r="A102">
        <v>70</v>
      </c>
      <c r="B102" t="s">
        <v>48</v>
      </c>
      <c r="F102">
        <v>142</v>
      </c>
      <c r="G102" t="s">
        <v>48</v>
      </c>
    </row>
    <row r="103" spans="1:9" x14ac:dyDescent="0.2">
      <c r="A103">
        <v>71</v>
      </c>
      <c r="B103" t="s">
        <v>48</v>
      </c>
      <c r="F103">
        <v>143</v>
      </c>
      <c r="G103" t="s">
        <v>48</v>
      </c>
    </row>
    <row r="104" spans="1:9" x14ac:dyDescent="0.2">
      <c r="A104">
        <v>72</v>
      </c>
      <c r="B104" t="s">
        <v>48</v>
      </c>
      <c r="D104" t="s">
        <v>83</v>
      </c>
      <c r="F104">
        <v>144</v>
      </c>
      <c r="I104" t="s">
        <v>84</v>
      </c>
    </row>
  </sheetData>
  <pageMargins left="0.7" right="0.7" top="0.75" bottom="0.75" header="0.3" footer="0.3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10A8-E465-4882-BE85-9A6F7305FF69}">
  <dimension ref="A1:I107"/>
  <sheetViews>
    <sheetView topLeftCell="A5" workbookViewId="0">
      <selection activeCell="F27" sqref="F27"/>
    </sheetView>
  </sheetViews>
  <sheetFormatPr baseColWidth="10" defaultColWidth="8.83203125" defaultRowHeight="15" x14ac:dyDescent="0.2"/>
  <sheetData>
    <row r="1" spans="1:5" x14ac:dyDescent="0.2">
      <c r="A1" t="s">
        <v>0</v>
      </c>
    </row>
    <row r="2" spans="1:5" x14ac:dyDescent="0.2">
      <c r="A2" t="s">
        <v>85</v>
      </c>
    </row>
    <row r="4" spans="1:5" x14ac:dyDescent="0.2">
      <c r="A4" t="s">
        <v>86</v>
      </c>
    </row>
    <row r="5" spans="1:5" x14ac:dyDescent="0.2">
      <c r="A5" s="1" t="s">
        <v>87</v>
      </c>
    </row>
    <row r="7" spans="1:5" x14ac:dyDescent="0.2">
      <c r="A7" s="4" t="s">
        <v>4</v>
      </c>
    </row>
    <row r="8" spans="1:5" x14ac:dyDescent="0.2">
      <c r="A8" s="2" t="s">
        <v>5</v>
      </c>
      <c r="B8" s="2" t="s">
        <v>6</v>
      </c>
      <c r="C8" s="3" t="s">
        <v>7</v>
      </c>
      <c r="D8" s="2" t="s">
        <v>8</v>
      </c>
      <c r="E8" s="2" t="s">
        <v>9</v>
      </c>
    </row>
    <row r="9" spans="1:5" x14ac:dyDescent="0.2">
      <c r="A9" s="2" t="s">
        <v>10</v>
      </c>
      <c r="B9" s="2">
        <v>-6</v>
      </c>
      <c r="C9" s="3">
        <v>489</v>
      </c>
      <c r="D9" s="2">
        <f>C9/10^B9</f>
        <v>489000000</v>
      </c>
      <c r="E9" s="5">
        <f>LOG10(D9)</f>
        <v>8.6893088591236207</v>
      </c>
    </row>
    <row r="10" spans="1:5" x14ac:dyDescent="0.2">
      <c r="A10" s="27" t="s">
        <v>10</v>
      </c>
      <c r="B10" s="27">
        <v>-7</v>
      </c>
      <c r="C10" s="28">
        <v>49</v>
      </c>
      <c r="D10" s="27">
        <f t="shared" ref="D10" si="0">C10/10^B10</f>
        <v>490000000</v>
      </c>
      <c r="E10" s="29">
        <f t="shared" ref="E10" si="1">LOG10(D10)</f>
        <v>8.6901960800285138</v>
      </c>
    </row>
    <row r="11" spans="1:5" x14ac:dyDescent="0.2">
      <c r="A11" s="2" t="s">
        <v>12</v>
      </c>
      <c r="B11" s="2">
        <v>-6</v>
      </c>
      <c r="C11" s="3">
        <v>485</v>
      </c>
      <c r="D11" s="2">
        <f t="shared" ref="D11:D14" si="2">C11/10^B11</f>
        <v>485000000</v>
      </c>
      <c r="E11" s="5">
        <f t="shared" ref="E11:E14" si="3">LOG10(D11)</f>
        <v>8.685741738602264</v>
      </c>
    </row>
    <row r="12" spans="1:5" x14ac:dyDescent="0.2">
      <c r="A12" s="30" t="s">
        <v>12</v>
      </c>
      <c r="B12" s="27">
        <v>-7</v>
      </c>
      <c r="C12" s="30">
        <v>46</v>
      </c>
      <c r="D12" s="27">
        <f t="shared" si="2"/>
        <v>460000000</v>
      </c>
      <c r="E12" s="29">
        <f t="shared" si="3"/>
        <v>8.6627578316815743</v>
      </c>
    </row>
    <row r="13" spans="1:5" x14ac:dyDescent="0.2">
      <c r="A13" t="s">
        <v>13</v>
      </c>
      <c r="B13" s="2">
        <v>-6</v>
      </c>
      <c r="C13">
        <v>486</v>
      </c>
      <c r="D13" s="2">
        <f t="shared" si="2"/>
        <v>486000000</v>
      </c>
      <c r="E13" s="5">
        <f t="shared" si="3"/>
        <v>8.6866362692622943</v>
      </c>
    </row>
    <row r="14" spans="1:5" x14ac:dyDescent="0.2">
      <c r="A14" s="30" t="s">
        <v>13</v>
      </c>
      <c r="B14" s="27">
        <v>-7</v>
      </c>
      <c r="C14" s="30">
        <v>49</v>
      </c>
      <c r="D14" s="27">
        <f t="shared" si="2"/>
        <v>490000000</v>
      </c>
      <c r="E14" s="29">
        <f t="shared" si="3"/>
        <v>8.6901960800285138</v>
      </c>
    </row>
    <row r="16" spans="1:5" x14ac:dyDescent="0.2">
      <c r="A16" s="4" t="s">
        <v>14</v>
      </c>
    </row>
    <row r="17" spans="1:8" x14ac:dyDescent="0.2">
      <c r="A17" s="2" t="s">
        <v>5</v>
      </c>
      <c r="B17" s="2" t="s">
        <v>6</v>
      </c>
      <c r="C17" s="3" t="s">
        <v>7</v>
      </c>
      <c r="D17" s="2" t="s">
        <v>8</v>
      </c>
      <c r="E17" s="2" t="s">
        <v>9</v>
      </c>
    </row>
    <row r="18" spans="1:8" x14ac:dyDescent="0.2">
      <c r="A18" s="30" t="s">
        <v>88</v>
      </c>
      <c r="B18" s="27">
        <v>-6</v>
      </c>
      <c r="C18" s="30">
        <v>94</v>
      </c>
      <c r="D18" s="27">
        <f t="shared" ref="D18:D23" si="4">C18/10^B18</f>
        <v>94000000</v>
      </c>
      <c r="E18" s="29">
        <f t="shared" ref="E18:E23" si="5">LOG10(D18)</f>
        <v>7.9731278535996983</v>
      </c>
    </row>
    <row r="19" spans="1:8" x14ac:dyDescent="0.2">
      <c r="A19" t="s">
        <v>88</v>
      </c>
      <c r="B19" s="2">
        <v>-7</v>
      </c>
      <c r="C19">
        <v>8</v>
      </c>
      <c r="D19" s="2">
        <f t="shared" si="4"/>
        <v>80000000</v>
      </c>
      <c r="E19" s="5">
        <f t="shared" si="5"/>
        <v>7.9030899869919438</v>
      </c>
    </row>
    <row r="20" spans="1:8" x14ac:dyDescent="0.2">
      <c r="A20" s="30" t="s">
        <v>89</v>
      </c>
      <c r="B20" s="27">
        <v>-6</v>
      </c>
      <c r="C20" s="30">
        <v>65</v>
      </c>
      <c r="D20" s="27">
        <f t="shared" si="4"/>
        <v>65000000</v>
      </c>
      <c r="E20" s="29">
        <f t="shared" si="5"/>
        <v>7.8129133566428557</v>
      </c>
    </row>
    <row r="21" spans="1:8" x14ac:dyDescent="0.2">
      <c r="A21" t="s">
        <v>89</v>
      </c>
      <c r="B21" s="2">
        <v>-7</v>
      </c>
      <c r="C21">
        <v>8</v>
      </c>
      <c r="D21" s="2">
        <f t="shared" si="4"/>
        <v>80000000</v>
      </c>
      <c r="E21" s="5">
        <f t="shared" si="5"/>
        <v>7.9030899869919438</v>
      </c>
    </row>
    <row r="22" spans="1:8" x14ac:dyDescent="0.2">
      <c r="A22" s="30" t="s">
        <v>90</v>
      </c>
      <c r="B22" s="27">
        <v>-6</v>
      </c>
      <c r="C22" s="30">
        <v>76</v>
      </c>
      <c r="D22" s="27">
        <f t="shared" si="4"/>
        <v>76000000</v>
      </c>
      <c r="E22" s="29">
        <f t="shared" si="5"/>
        <v>7.8808135922807914</v>
      </c>
    </row>
    <row r="23" spans="1:8" x14ac:dyDescent="0.2">
      <c r="A23" t="s">
        <v>90</v>
      </c>
      <c r="B23" s="2">
        <v>-7</v>
      </c>
      <c r="C23">
        <v>7</v>
      </c>
      <c r="D23" s="2">
        <f t="shared" si="4"/>
        <v>70000000</v>
      </c>
      <c r="E23" s="5">
        <f t="shared" si="5"/>
        <v>7.8450980400142569</v>
      </c>
      <c r="G23" s="10">
        <f>AVERAGE(E18,E20,E22)</f>
        <v>7.8889516008411151</v>
      </c>
      <c r="H23">
        <f>STDEV(E18,E20,E22)</f>
        <v>8.0416675175484981E-2</v>
      </c>
    </row>
    <row r="25" spans="1:8" x14ac:dyDescent="0.2">
      <c r="A25" s="4" t="s">
        <v>18</v>
      </c>
    </row>
    <row r="26" spans="1:8" x14ac:dyDescent="0.2">
      <c r="A26" s="2" t="s">
        <v>5</v>
      </c>
      <c r="B26" s="2" t="s">
        <v>6</v>
      </c>
      <c r="C26" s="3" t="s">
        <v>7</v>
      </c>
      <c r="D26" s="2" t="s">
        <v>8</v>
      </c>
      <c r="E26" s="2" t="s">
        <v>9</v>
      </c>
    </row>
    <row r="27" spans="1:8" x14ac:dyDescent="0.2">
      <c r="A27" s="30" t="s">
        <v>19</v>
      </c>
      <c r="B27" s="27">
        <v>-2</v>
      </c>
      <c r="C27" s="28">
        <v>0</v>
      </c>
      <c r="D27" s="27">
        <f t="shared" ref="D27:D32" si="6">C27/10^B27</f>
        <v>0</v>
      </c>
      <c r="E27" s="27">
        <v>0</v>
      </c>
    </row>
    <row r="28" spans="1:8" x14ac:dyDescent="0.2">
      <c r="A28" s="30" t="s">
        <v>39</v>
      </c>
      <c r="B28" s="27">
        <v>-2</v>
      </c>
      <c r="C28" s="28">
        <v>0</v>
      </c>
      <c r="D28" s="27">
        <f t="shared" si="6"/>
        <v>0</v>
      </c>
      <c r="E28" s="27">
        <v>0</v>
      </c>
    </row>
    <row r="29" spans="1:8" x14ac:dyDescent="0.2">
      <c r="A29" s="30" t="s">
        <v>40</v>
      </c>
      <c r="B29" s="27">
        <v>-2</v>
      </c>
      <c r="C29" s="28">
        <v>0</v>
      </c>
      <c r="D29" s="27">
        <f t="shared" si="6"/>
        <v>0</v>
      </c>
      <c r="E29" s="27">
        <v>0</v>
      </c>
    </row>
    <row r="30" spans="1:8" x14ac:dyDescent="0.2">
      <c r="A30" s="30" t="s">
        <v>20</v>
      </c>
      <c r="B30" s="27">
        <v>-2</v>
      </c>
      <c r="C30" s="28">
        <v>0</v>
      </c>
      <c r="D30" s="27">
        <f t="shared" si="6"/>
        <v>0</v>
      </c>
      <c r="E30" s="27">
        <v>0</v>
      </c>
    </row>
    <row r="31" spans="1:8" x14ac:dyDescent="0.2">
      <c r="A31" s="30" t="s">
        <v>41</v>
      </c>
      <c r="B31" s="27">
        <v>-2</v>
      </c>
      <c r="C31" s="28">
        <v>0</v>
      </c>
      <c r="D31" s="27">
        <f t="shared" si="6"/>
        <v>0</v>
      </c>
      <c r="E31" s="27">
        <v>0</v>
      </c>
    </row>
    <row r="32" spans="1:8" x14ac:dyDescent="0.2">
      <c r="A32" s="30" t="s">
        <v>42</v>
      </c>
      <c r="B32" s="27">
        <v>-2</v>
      </c>
      <c r="C32" s="28">
        <v>0</v>
      </c>
      <c r="D32" s="27">
        <f t="shared" si="6"/>
        <v>0</v>
      </c>
      <c r="E32" s="27">
        <v>0</v>
      </c>
    </row>
    <row r="34" spans="1:7" x14ac:dyDescent="0.2">
      <c r="A34" s="4" t="s">
        <v>25</v>
      </c>
      <c r="F34" s="4" t="s">
        <v>26</v>
      </c>
    </row>
    <row r="35" spans="1:7" x14ac:dyDescent="0.2">
      <c r="A35" t="s">
        <v>5</v>
      </c>
      <c r="B35" t="s">
        <v>27</v>
      </c>
      <c r="C35" t="s">
        <v>28</v>
      </c>
      <c r="D35" t="s">
        <v>29</v>
      </c>
      <c r="F35" t="s">
        <v>5</v>
      </c>
      <c r="G35" t="s">
        <v>27</v>
      </c>
    </row>
    <row r="36" spans="1:7" x14ac:dyDescent="0.2">
      <c r="A36">
        <v>1</v>
      </c>
      <c r="C36" s="11"/>
      <c r="D36" s="10"/>
      <c r="F36">
        <v>73</v>
      </c>
    </row>
    <row r="37" spans="1:7" x14ac:dyDescent="0.2">
      <c r="A37">
        <v>2</v>
      </c>
      <c r="B37" t="s">
        <v>48</v>
      </c>
      <c r="C37" s="11"/>
      <c r="D37" s="10"/>
      <c r="F37">
        <v>74</v>
      </c>
    </row>
    <row r="38" spans="1:7" x14ac:dyDescent="0.2">
      <c r="A38">
        <v>3</v>
      </c>
      <c r="C38" s="11"/>
      <c r="F38">
        <v>75</v>
      </c>
    </row>
    <row r="39" spans="1:7" x14ac:dyDescent="0.2">
      <c r="A39">
        <v>4</v>
      </c>
      <c r="C39" s="11"/>
      <c r="F39">
        <v>76</v>
      </c>
    </row>
    <row r="40" spans="1:7" x14ac:dyDescent="0.2">
      <c r="A40">
        <v>5</v>
      </c>
      <c r="C40" s="11"/>
      <c r="F40">
        <v>77</v>
      </c>
    </row>
    <row r="41" spans="1:7" x14ac:dyDescent="0.2">
      <c r="A41">
        <v>6</v>
      </c>
      <c r="C41" s="11"/>
      <c r="F41">
        <v>78</v>
      </c>
    </row>
    <row r="42" spans="1:7" x14ac:dyDescent="0.2">
      <c r="A42">
        <v>7</v>
      </c>
      <c r="C42" s="11"/>
      <c r="F42">
        <v>79</v>
      </c>
    </row>
    <row r="43" spans="1:7" x14ac:dyDescent="0.2">
      <c r="A43">
        <v>8</v>
      </c>
      <c r="B43" t="s">
        <v>48</v>
      </c>
      <c r="C43" s="11"/>
      <c r="F43">
        <v>80</v>
      </c>
    </row>
    <row r="44" spans="1:7" x14ac:dyDescent="0.2">
      <c r="A44">
        <v>9</v>
      </c>
      <c r="C44" s="11"/>
      <c r="F44">
        <v>81</v>
      </c>
      <c r="G44" t="s">
        <v>48</v>
      </c>
    </row>
    <row r="45" spans="1:7" x14ac:dyDescent="0.2">
      <c r="A45">
        <v>10</v>
      </c>
      <c r="C45" s="11"/>
      <c r="F45">
        <v>82</v>
      </c>
    </row>
    <row r="46" spans="1:7" x14ac:dyDescent="0.2">
      <c r="A46">
        <v>11</v>
      </c>
      <c r="B46" t="s">
        <v>48</v>
      </c>
      <c r="F46">
        <v>83</v>
      </c>
    </row>
    <row r="47" spans="1:7" x14ac:dyDescent="0.2">
      <c r="A47">
        <v>12</v>
      </c>
      <c r="F47">
        <v>84</v>
      </c>
    </row>
    <row r="48" spans="1:7" x14ac:dyDescent="0.2">
      <c r="A48">
        <v>13</v>
      </c>
      <c r="B48" t="s">
        <v>48</v>
      </c>
      <c r="F48">
        <v>85</v>
      </c>
    </row>
    <row r="49" spans="1:7" x14ac:dyDescent="0.2">
      <c r="A49">
        <v>14</v>
      </c>
      <c r="F49">
        <v>86</v>
      </c>
    </row>
    <row r="50" spans="1:7" x14ac:dyDescent="0.2">
      <c r="A50">
        <v>15</v>
      </c>
      <c r="B50" t="s">
        <v>48</v>
      </c>
      <c r="F50">
        <v>87</v>
      </c>
    </row>
    <row r="51" spans="1:7" x14ac:dyDescent="0.2">
      <c r="A51">
        <v>16</v>
      </c>
      <c r="B51" t="s">
        <v>48</v>
      </c>
      <c r="F51">
        <v>88</v>
      </c>
    </row>
    <row r="52" spans="1:7" x14ac:dyDescent="0.2">
      <c r="A52">
        <v>17</v>
      </c>
      <c r="B52" t="s">
        <v>48</v>
      </c>
      <c r="F52">
        <v>89</v>
      </c>
    </row>
    <row r="53" spans="1:7" x14ac:dyDescent="0.2">
      <c r="A53">
        <v>18</v>
      </c>
      <c r="F53">
        <v>90</v>
      </c>
    </row>
    <row r="54" spans="1:7" x14ac:dyDescent="0.2">
      <c r="A54">
        <v>19</v>
      </c>
      <c r="B54" t="s">
        <v>48</v>
      </c>
      <c r="F54">
        <v>91</v>
      </c>
    </row>
    <row r="55" spans="1:7" x14ac:dyDescent="0.2">
      <c r="A55">
        <v>20</v>
      </c>
      <c r="F55">
        <v>92</v>
      </c>
    </row>
    <row r="56" spans="1:7" x14ac:dyDescent="0.2">
      <c r="A56">
        <v>21</v>
      </c>
      <c r="B56" t="s">
        <v>48</v>
      </c>
      <c r="F56">
        <v>93</v>
      </c>
    </row>
    <row r="57" spans="1:7" x14ac:dyDescent="0.2">
      <c r="A57">
        <v>22</v>
      </c>
      <c r="F57">
        <v>94</v>
      </c>
    </row>
    <row r="58" spans="1:7" x14ac:dyDescent="0.2">
      <c r="A58">
        <v>23</v>
      </c>
      <c r="B58" t="s">
        <v>48</v>
      </c>
      <c r="F58">
        <v>95</v>
      </c>
    </row>
    <row r="59" spans="1:7" x14ac:dyDescent="0.2">
      <c r="A59">
        <v>24</v>
      </c>
      <c r="F59">
        <v>96</v>
      </c>
    </row>
    <row r="60" spans="1:7" x14ac:dyDescent="0.2">
      <c r="A60">
        <v>25</v>
      </c>
      <c r="F60">
        <v>97</v>
      </c>
    </row>
    <row r="61" spans="1:7" x14ac:dyDescent="0.2">
      <c r="A61">
        <v>26</v>
      </c>
      <c r="B61" t="s">
        <v>48</v>
      </c>
      <c r="F61">
        <v>98</v>
      </c>
    </row>
    <row r="62" spans="1:7" x14ac:dyDescent="0.2">
      <c r="A62">
        <v>27</v>
      </c>
      <c r="B62" t="s">
        <v>48</v>
      </c>
      <c r="F62">
        <v>99</v>
      </c>
      <c r="G62" t="s">
        <v>48</v>
      </c>
    </row>
    <row r="63" spans="1:7" x14ac:dyDescent="0.2">
      <c r="A63">
        <v>28</v>
      </c>
      <c r="F63">
        <v>100</v>
      </c>
    </row>
    <row r="64" spans="1:7" x14ac:dyDescent="0.2">
      <c r="A64">
        <v>29</v>
      </c>
      <c r="F64">
        <v>101</v>
      </c>
    </row>
    <row r="65" spans="1:7" x14ac:dyDescent="0.2">
      <c r="A65">
        <v>30</v>
      </c>
      <c r="F65">
        <v>102</v>
      </c>
    </row>
    <row r="66" spans="1:7" x14ac:dyDescent="0.2">
      <c r="A66">
        <v>31</v>
      </c>
      <c r="F66">
        <v>103</v>
      </c>
    </row>
    <row r="67" spans="1:7" x14ac:dyDescent="0.2">
      <c r="A67">
        <v>32</v>
      </c>
      <c r="B67" t="s">
        <v>48</v>
      </c>
      <c r="F67">
        <v>104</v>
      </c>
    </row>
    <row r="68" spans="1:7" x14ac:dyDescent="0.2">
      <c r="A68">
        <v>33</v>
      </c>
      <c r="F68">
        <v>105</v>
      </c>
    </row>
    <row r="69" spans="1:7" x14ac:dyDescent="0.2">
      <c r="A69">
        <v>34</v>
      </c>
      <c r="F69">
        <v>106</v>
      </c>
    </row>
    <row r="70" spans="1:7" x14ac:dyDescent="0.2">
      <c r="A70">
        <v>35</v>
      </c>
      <c r="F70">
        <v>107</v>
      </c>
    </row>
    <row r="71" spans="1:7" x14ac:dyDescent="0.2">
      <c r="A71">
        <v>36</v>
      </c>
      <c r="B71" t="s">
        <v>48</v>
      </c>
      <c r="F71">
        <v>108</v>
      </c>
      <c r="G71" t="s">
        <v>48</v>
      </c>
    </row>
    <row r="72" spans="1:7" x14ac:dyDescent="0.2">
      <c r="A72">
        <v>37</v>
      </c>
      <c r="B72" t="s">
        <v>48</v>
      </c>
      <c r="F72">
        <v>109</v>
      </c>
    </row>
    <row r="73" spans="1:7" x14ac:dyDescent="0.2">
      <c r="A73">
        <v>38</v>
      </c>
      <c r="F73">
        <v>110</v>
      </c>
    </row>
    <row r="74" spans="1:7" x14ac:dyDescent="0.2">
      <c r="A74">
        <v>39</v>
      </c>
      <c r="B74" t="s">
        <v>48</v>
      </c>
      <c r="F74">
        <v>111</v>
      </c>
    </row>
    <row r="75" spans="1:7" x14ac:dyDescent="0.2">
      <c r="A75">
        <v>40</v>
      </c>
      <c r="F75">
        <v>112</v>
      </c>
    </row>
    <row r="76" spans="1:7" x14ac:dyDescent="0.2">
      <c r="A76">
        <v>41</v>
      </c>
      <c r="F76">
        <v>113</v>
      </c>
    </row>
    <row r="77" spans="1:7" x14ac:dyDescent="0.2">
      <c r="A77">
        <v>42</v>
      </c>
      <c r="F77">
        <v>114</v>
      </c>
    </row>
    <row r="78" spans="1:7" x14ac:dyDescent="0.2">
      <c r="A78">
        <v>43</v>
      </c>
      <c r="B78" t="s">
        <v>48</v>
      </c>
      <c r="F78">
        <v>115</v>
      </c>
    </row>
    <row r="79" spans="1:7" x14ac:dyDescent="0.2">
      <c r="A79">
        <v>44</v>
      </c>
      <c r="B79" t="s">
        <v>48</v>
      </c>
      <c r="F79">
        <v>116</v>
      </c>
    </row>
    <row r="80" spans="1:7" x14ac:dyDescent="0.2">
      <c r="A80">
        <v>45</v>
      </c>
      <c r="B80" t="s">
        <v>48</v>
      </c>
      <c r="F80">
        <v>117</v>
      </c>
    </row>
    <row r="81" spans="1:7" x14ac:dyDescent="0.2">
      <c r="A81">
        <v>46</v>
      </c>
      <c r="B81" t="s">
        <v>48</v>
      </c>
      <c r="F81">
        <v>118</v>
      </c>
    </row>
    <row r="82" spans="1:7" x14ac:dyDescent="0.2">
      <c r="A82">
        <v>47</v>
      </c>
      <c r="B82" t="s">
        <v>48</v>
      </c>
      <c r="F82">
        <v>119</v>
      </c>
    </row>
    <row r="83" spans="1:7" x14ac:dyDescent="0.2">
      <c r="A83">
        <v>48</v>
      </c>
      <c r="B83" t="s">
        <v>48</v>
      </c>
      <c r="F83">
        <v>120</v>
      </c>
    </row>
    <row r="84" spans="1:7" x14ac:dyDescent="0.2">
      <c r="A84">
        <v>49</v>
      </c>
      <c r="F84">
        <v>121</v>
      </c>
    </row>
    <row r="85" spans="1:7" x14ac:dyDescent="0.2">
      <c r="A85">
        <v>50</v>
      </c>
      <c r="B85" t="s">
        <v>48</v>
      </c>
      <c r="F85">
        <v>122</v>
      </c>
    </row>
    <row r="86" spans="1:7" x14ac:dyDescent="0.2">
      <c r="A86">
        <v>51</v>
      </c>
      <c r="B86" t="s">
        <v>48</v>
      </c>
      <c r="F86">
        <v>123</v>
      </c>
    </row>
    <row r="87" spans="1:7" x14ac:dyDescent="0.2">
      <c r="A87">
        <v>52</v>
      </c>
      <c r="B87" t="s">
        <v>48</v>
      </c>
      <c r="F87">
        <v>124</v>
      </c>
    </row>
    <row r="88" spans="1:7" x14ac:dyDescent="0.2">
      <c r="A88">
        <v>53</v>
      </c>
      <c r="F88">
        <v>125</v>
      </c>
    </row>
    <row r="89" spans="1:7" x14ac:dyDescent="0.2">
      <c r="A89">
        <v>54</v>
      </c>
      <c r="F89">
        <v>126</v>
      </c>
    </row>
    <row r="90" spans="1:7" x14ac:dyDescent="0.2">
      <c r="A90">
        <v>55</v>
      </c>
      <c r="F90">
        <v>127</v>
      </c>
    </row>
    <row r="91" spans="1:7" x14ac:dyDescent="0.2">
      <c r="A91">
        <v>56</v>
      </c>
      <c r="B91" t="s">
        <v>48</v>
      </c>
      <c r="F91">
        <v>128</v>
      </c>
      <c r="G91" t="s">
        <v>48</v>
      </c>
    </row>
    <row r="92" spans="1:7" x14ac:dyDescent="0.2">
      <c r="A92">
        <v>57</v>
      </c>
      <c r="F92">
        <v>129</v>
      </c>
    </row>
    <row r="93" spans="1:7" x14ac:dyDescent="0.2">
      <c r="A93">
        <v>58</v>
      </c>
      <c r="F93">
        <v>130</v>
      </c>
      <c r="G93" t="s">
        <v>48</v>
      </c>
    </row>
    <row r="94" spans="1:7" x14ac:dyDescent="0.2">
      <c r="A94">
        <v>59</v>
      </c>
      <c r="F94">
        <v>131</v>
      </c>
    </row>
    <row r="95" spans="1:7" x14ac:dyDescent="0.2">
      <c r="A95">
        <v>60</v>
      </c>
      <c r="F95">
        <v>132</v>
      </c>
    </row>
    <row r="96" spans="1:7" x14ac:dyDescent="0.2">
      <c r="A96">
        <v>61</v>
      </c>
      <c r="B96" t="s">
        <v>48</v>
      </c>
      <c r="F96">
        <v>133</v>
      </c>
    </row>
    <row r="97" spans="1:9" x14ac:dyDescent="0.2">
      <c r="A97">
        <v>62</v>
      </c>
      <c r="F97">
        <v>134</v>
      </c>
    </row>
    <row r="98" spans="1:9" x14ac:dyDescent="0.2">
      <c r="A98">
        <v>63</v>
      </c>
      <c r="B98" t="s">
        <v>48</v>
      </c>
      <c r="F98">
        <v>135</v>
      </c>
    </row>
    <row r="99" spans="1:9" x14ac:dyDescent="0.2">
      <c r="A99">
        <v>64</v>
      </c>
      <c r="F99">
        <v>136</v>
      </c>
    </row>
    <row r="100" spans="1:9" x14ac:dyDescent="0.2">
      <c r="A100">
        <v>65</v>
      </c>
      <c r="F100">
        <v>137</v>
      </c>
    </row>
    <row r="101" spans="1:9" x14ac:dyDescent="0.2">
      <c r="A101">
        <v>66</v>
      </c>
      <c r="B101" t="s">
        <v>48</v>
      </c>
      <c r="F101">
        <v>138</v>
      </c>
    </row>
    <row r="102" spans="1:9" x14ac:dyDescent="0.2">
      <c r="A102">
        <v>67</v>
      </c>
      <c r="B102" t="s">
        <v>48</v>
      </c>
      <c r="F102">
        <v>139</v>
      </c>
    </row>
    <row r="103" spans="1:9" x14ac:dyDescent="0.2">
      <c r="A103">
        <v>68</v>
      </c>
      <c r="B103" t="s">
        <v>48</v>
      </c>
      <c r="F103">
        <v>140</v>
      </c>
    </row>
    <row r="104" spans="1:9" x14ac:dyDescent="0.2">
      <c r="A104">
        <v>69</v>
      </c>
      <c r="B104" t="s">
        <v>48</v>
      </c>
      <c r="F104">
        <v>141</v>
      </c>
    </row>
    <row r="105" spans="1:9" x14ac:dyDescent="0.2">
      <c r="A105">
        <v>70</v>
      </c>
      <c r="B105" t="s">
        <v>48</v>
      </c>
      <c r="F105">
        <v>142</v>
      </c>
    </row>
    <row r="106" spans="1:9" x14ac:dyDescent="0.2">
      <c r="A106">
        <v>71</v>
      </c>
      <c r="B106" t="s">
        <v>48</v>
      </c>
      <c r="F106">
        <v>143</v>
      </c>
    </row>
    <row r="107" spans="1:9" x14ac:dyDescent="0.2">
      <c r="A107">
        <v>72</v>
      </c>
      <c r="B107" t="s">
        <v>48</v>
      </c>
      <c r="D107" t="s">
        <v>91</v>
      </c>
      <c r="F107">
        <v>144</v>
      </c>
      <c r="I107" t="s">
        <v>92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Plastic bin, SP</vt:lpstr>
      <vt:lpstr>Plastic bin, DSD</vt:lpstr>
      <vt:lpstr>Wood, SP</vt:lpstr>
      <vt:lpstr>Plastic bin, DSD (2)</vt:lpstr>
      <vt:lpstr>Sheet1</vt:lpstr>
      <vt:lpstr>Plastic bin, DSD (3)</vt:lpstr>
      <vt:lpstr>Plastic bin, 60% ethanol</vt:lpstr>
      <vt:lpstr>Wood, SP (2)</vt:lpstr>
      <vt:lpstr>Plastic bin, SP (2)</vt:lpstr>
      <vt:lpstr>Plastic bin, 60% ethanol (2)</vt:lpstr>
      <vt:lpstr>Wood, 60% ethanol</vt:lpstr>
      <vt:lpstr>Wood, 60% ethanol (2)</vt:lpstr>
      <vt:lpstr>Results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2025-02-19T04:58:33Z</dcterms:modified>
  <cp:category/>
  <cp:contentStatus/>
</cp:coreProperties>
</file>