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aronanderson/Desktop/BioEcon_CanineRabies/Misc/"/>
    </mc:Choice>
  </mc:AlternateContent>
  <bookViews>
    <workbookView xWindow="920" yWindow="460" windowWidth="27880" windowHeight="17540"/>
  </bookViews>
  <sheets>
    <sheet name="Sheet1" sheetId="1" r:id="rId1"/>
    <sheet name="Sheet2" sheetId="2" r:id="rId2"/>
  </sheets>
  <calcPr calcId="150001" iterate="1" iterateCount="5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" i="2"/>
  <c r="I77" i="1"/>
  <c r="I75" i="1"/>
</calcChain>
</file>

<file path=xl/sharedStrings.xml><?xml version="1.0" encoding="utf-8"?>
<sst xmlns="http://schemas.openxmlformats.org/spreadsheetml/2006/main" count="390" uniqueCount="211">
  <si>
    <t>iterations</t>
  </si>
  <si>
    <t>carrying capacity</t>
  </si>
  <si>
    <t>mean litter size</t>
  </si>
  <si>
    <t>code</t>
  </si>
  <si>
    <t>ui</t>
  </si>
  <si>
    <t>monthsOfPressure</t>
  </si>
  <si>
    <t>month of initial introduction</t>
  </si>
  <si>
    <t>time limit exposed</t>
  </si>
  <si>
    <t>time limit infective</t>
  </si>
  <si>
    <t>survival probability</t>
  </si>
  <si>
    <t>bites per rabid mean</t>
  </si>
  <si>
    <t>bites per rabid shape</t>
  </si>
  <si>
    <t>probability of infection from bite</t>
  </si>
  <si>
    <t>adjustment location</t>
  </si>
  <si>
    <t>type</t>
  </si>
  <si>
    <t>int</t>
  </si>
  <si>
    <t>float</t>
  </si>
  <si>
    <t>default value</t>
  </si>
  <si>
    <t>code name</t>
  </si>
  <si>
    <t>simulationYears</t>
  </si>
  <si>
    <t>initialPopSize</t>
  </si>
  <si>
    <t>initialFracAdult</t>
  </si>
  <si>
    <t>initialFracPup</t>
  </si>
  <si>
    <t>initialFracFemale</t>
  </si>
  <si>
    <t>initialFracImmune</t>
  </si>
  <si>
    <t>initialFracContra</t>
  </si>
  <si>
    <t>initialFracVacc</t>
  </si>
  <si>
    <t>initialFracSter</t>
  </si>
  <si>
    <t>description</t>
  </si>
  <si>
    <t>maxJuvAge</t>
  </si>
  <si>
    <t>maxPuppyAge</t>
  </si>
  <si>
    <t>maxAge</t>
  </si>
  <si>
    <t>carryingCap</t>
  </si>
  <si>
    <t>juvAnnMortProb</t>
  </si>
  <si>
    <t>adultAnnMortProb</t>
  </si>
  <si>
    <t>emigrationProb</t>
  </si>
  <si>
    <t>immigrantDogs</t>
  </si>
  <si>
    <t>expectedLittersPerFemalePerYear</t>
  </si>
  <si>
    <t>meanLitterSize</t>
  </si>
  <si>
    <t>fractionBirthPulse</t>
  </si>
  <si>
    <t>birthPulseVector</t>
  </si>
  <si>
    <t>femalePupProb</t>
  </si>
  <si>
    <t>timeLimitExposed</t>
  </si>
  <si>
    <t>timeLimitInfective</t>
  </si>
  <si>
    <t>dogsPerMonthExposed</t>
  </si>
  <si>
    <t>bitesPerRabidMean</t>
  </si>
  <si>
    <t>bitesPerRabidShape</t>
  </si>
  <si>
    <t>monthInitIntroduction</t>
  </si>
  <si>
    <t>survivalProb</t>
  </si>
  <si>
    <t>probInfectionFromBite</t>
  </si>
  <si>
    <t>bitesPerNonRabid</t>
  </si>
  <si>
    <t>bitesPerRabid</t>
  </si>
  <si>
    <t>PEPperNonRabidBite</t>
  </si>
  <si>
    <t>PEPperRabidBite</t>
  </si>
  <si>
    <t>costPerPEP</t>
  </si>
  <si>
    <t>lifeLossPerRabidBite</t>
  </si>
  <si>
    <t>vaccineCost</t>
  </si>
  <si>
    <t>contraceptionCostFemale</t>
  </si>
  <si>
    <t>contraceptionCostMale</t>
  </si>
  <si>
    <t>sterilizationCostFemale</t>
  </si>
  <si>
    <t>sterilizationCostMale</t>
  </si>
  <si>
    <t>euthanasiaCost</t>
  </si>
  <si>
    <t>timeVaccineEffective</t>
  </si>
  <si>
    <t>timeBoosterEffective</t>
  </si>
  <si>
    <t>timeContraEffectiveMales</t>
  </si>
  <si>
    <t>timeContraEffectiveFemales</t>
  </si>
  <si>
    <t>contactCost25</t>
  </si>
  <si>
    <t>contactCost50</t>
  </si>
  <si>
    <t>contactCost75</t>
  </si>
  <si>
    <t>contactCost100</t>
  </si>
  <si>
    <t>vector, bool</t>
  </si>
  <si>
    <t>source</t>
  </si>
  <si>
    <t>number of year in the simulation</t>
  </si>
  <si>
    <t>number of iterations</t>
  </si>
  <si>
    <t>initial abundance</t>
  </si>
  <si>
    <t>fraction of initial population of non-adults that are puppies</t>
  </si>
  <si>
    <t>fraction of initial population that are female</t>
  </si>
  <si>
    <t>fraction of initial population that are adult</t>
  </si>
  <si>
    <t>fraction of initial population that are immune</t>
  </si>
  <si>
    <t>fraction of initial population that have been contracepted</t>
  </si>
  <si>
    <t>fraction of initial population that have been vaccinated</t>
  </si>
  <si>
    <t>fraction of initial population that have been sterilized</t>
  </si>
  <si>
    <t>maximum possible age of a dog</t>
  </si>
  <si>
    <t>annual mortality probability of a puppy</t>
  </si>
  <si>
    <t>annual mortality probability of a juvenile</t>
  </si>
  <si>
    <t>annual mortality probability of an adult</t>
  </si>
  <si>
    <t>annual probability of non-mortality exit from the population</t>
  </si>
  <si>
    <t>expected litters per fertile female per year</t>
  </si>
  <si>
    <t>fraction of puppies that are female</t>
  </si>
  <si>
    <t>fraction of litters born during the birth pulse</t>
  </si>
  <si>
    <t>months that define the birth pulse</t>
  </si>
  <si>
    <t>number of dogs moving into the population annually</t>
  </si>
  <si>
    <t>age at which juveniles transition to adult</t>
  </si>
  <si>
    <t>age at which puppies transition to juveniles</t>
  </si>
  <si>
    <t>mean daily bites from a non-rabid dog</t>
  </si>
  <si>
    <t>mean daily bites from a rabid dog</t>
  </si>
  <si>
    <t>cost per person treated with PEP</t>
  </si>
  <si>
    <t>mean human deaths from a rabid dog bite</t>
  </si>
  <si>
    <t>number of PEP applications per bite from non-rabid dog</t>
  </si>
  <si>
    <t>number of PEP applications per bite from rabid dog</t>
  </si>
  <si>
    <t>cost to vaccinate one dog, excluding contact cost</t>
  </si>
  <si>
    <t>cost to contracept one female, excluding contact cost</t>
  </si>
  <si>
    <t>cost to contracept one male, excluding contact cost</t>
  </si>
  <si>
    <t>cost to sterilize one female, excluding contact cost</t>
  </si>
  <si>
    <t>cost to sterilize one male, excluding contact cost</t>
  </si>
  <si>
    <t>cost to euthanize one dog, excluding contact cost</t>
  </si>
  <si>
    <t>years that the vaccine remains effective</t>
  </si>
  <si>
    <t>years that the male contraceptive remains effective</t>
  </si>
  <si>
    <t>years that the female contraceptive remains effective</t>
  </si>
  <si>
    <t>cost of contacting 25% of the dogs in the population</t>
  </si>
  <si>
    <t>cost of contacting 50% of the dogs in the population</t>
  </si>
  <si>
    <t>cost of contacting 75% of the dogs in the population</t>
  </si>
  <si>
    <t>cost of contacting all of the dogs in the population</t>
  </si>
  <si>
    <t>simulation inputs</t>
  </si>
  <si>
    <t>initial population inputs</t>
  </si>
  <si>
    <t>population model inputs</t>
  </si>
  <si>
    <t>disease model inputs</t>
  </si>
  <si>
    <t>disease impact inputs</t>
  </si>
  <si>
    <t>management inputs</t>
  </si>
  <si>
    <t>HDSS data</t>
  </si>
  <si>
    <t>pupAnnMortProb</t>
  </si>
  <si>
    <t>Hampson et al. 2009</t>
  </si>
  <si>
    <t>number of sequential months of introduction</t>
  </si>
  <si>
    <t>dogs per month exposed during introduction</t>
  </si>
  <si>
    <t>expert opinion</t>
  </si>
  <si>
    <t>Hampson et al. 2015</t>
  </si>
  <si>
    <t>notes</t>
  </si>
  <si>
    <t>-</t>
  </si>
  <si>
    <t>estimate for SADC countries</t>
  </si>
  <si>
    <t>19% of rabid bites without PEP result in death, (1-0.91)*0.19=0.017</t>
  </si>
  <si>
    <t>mean abundance over observation period</t>
  </si>
  <si>
    <t>mean over observation period</t>
  </si>
  <si>
    <t>approximate age of sexual maturity</t>
  </si>
  <si>
    <t>approximate age of dispersal from litter</t>
  </si>
  <si>
    <t>year that vaccine remains effective after booster given</t>
  </si>
  <si>
    <r>
      <t xml:space="preserve">[False, </t>
    </r>
    <r>
      <rPr>
        <sz val="11"/>
        <color theme="1"/>
        <rFont val="Calibri"/>
        <family val="2"/>
      </rPr>
      <t>…, False]</t>
    </r>
  </si>
  <si>
    <t>unused in current application</t>
  </si>
  <si>
    <t>ZAR</t>
  </si>
  <si>
    <t>ZAR, unused in current application</t>
  </si>
  <si>
    <t>maximum over observation period</t>
  </si>
  <si>
    <t>estimated from data</t>
  </si>
  <si>
    <t>morality probabiity in the application incorporates non-mortality exit</t>
  </si>
  <si>
    <t>annual average over observation period</t>
  </si>
  <si>
    <t>calculated from data</t>
  </si>
  <si>
    <t>none observed in data</t>
  </si>
  <si>
    <t>assumed</t>
  </si>
  <si>
    <t>Q2</t>
  </si>
  <si>
    <t>** Important to note, we're talking of bites per rabid animal TO HUMANS.</t>
  </si>
  <si>
    <r>
      <t>RP=Rp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x (1-VC)</t>
    </r>
    <r>
      <rPr>
        <vertAlign val="superscript"/>
        <sz val="11"/>
        <color theme="1"/>
        <rFont val="Calibri"/>
        <family val="2"/>
        <scheme val="minor"/>
      </rPr>
      <t>S</t>
    </r>
  </si>
  <si>
    <t>s=</t>
  </si>
  <si>
    <t>RP=</t>
  </si>
  <si>
    <t>NUM</t>
  </si>
  <si>
    <t>Country</t>
  </si>
  <si>
    <t>Human Population 2010</t>
  </si>
  <si>
    <t>RISK (endemic/ rabies-free)</t>
  </si>
  <si>
    <t>Dog vaccination coverage</t>
  </si>
  <si>
    <t>Bite Incidence (/100,000)</t>
  </si>
  <si>
    <t>Deaths</t>
  </si>
  <si>
    <t>Per capita death rate from rabies (/100,000)</t>
  </si>
  <si>
    <t>PEP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</si>
  <si>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</si>
  <si>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</si>
  <si>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</si>
  <si>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</si>
  <si>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</si>
  <si>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</si>
  <si>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</si>
  <si>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</si>
  <si>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Congo</t>
  </si>
  <si>
    <t>C_te d'Ivoire</t>
  </si>
  <si>
    <t>Democratic Republic of the Congo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</si>
  <si>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</si>
  <si>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</si>
  <si>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</si>
  <si>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</si>
  <si>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</si>
  <si>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</si>
  <si>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</si>
  <si>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</si>
  <si>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</si>
  <si>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</si>
  <si>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</si>
  <si>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</si>
  <si>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</si>
  <si>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</si>
  <si>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</si>
  <si>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</si>
  <si>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Namibia</t>
  </si>
  <si>
    <t>Niger</t>
  </si>
  <si>
    <t>Senegal</t>
  </si>
  <si>
    <t>Sierra Leone</t>
  </si>
  <si>
    <t>Somalia</t>
  </si>
  <si>
    <t>Sudan</t>
  </si>
  <si>
    <t>Swaziland</t>
  </si>
  <si>
    <t>United Republic of Tanzania</t>
  </si>
  <si>
    <t>Afghanistan</t>
  </si>
  <si>
    <t>Cambodia</t>
  </si>
  <si>
    <t>Democratic People's Republic of Korea</t>
  </si>
  <si>
    <t>Myanmar</t>
  </si>
  <si>
    <t>Nepal</t>
  </si>
  <si>
    <t>VC</t>
  </si>
  <si>
    <t>Death</t>
  </si>
  <si>
    <t>Q3:</t>
  </si>
  <si>
    <t>Can again be drawn from Hampson 2015.</t>
  </si>
  <si>
    <t>Q4-5</t>
  </si>
  <si>
    <t>asssumed</t>
  </si>
  <si>
    <t>Hampson et al. 2007</t>
  </si>
  <si>
    <t>MVC data</t>
  </si>
  <si>
    <t>Calculated from Hamson et al. 2015 and estimated total dog population</t>
  </si>
  <si>
    <t>Hampson et al. 2015, SACAC 2011</t>
  </si>
  <si>
    <t>Hampson et al. 2015, SACAC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</si>
</sst>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5" xfId="0" applyFill="1" applyBorder="1"/>
    <xf numFmtId="0" fontId="0" fillId="0" borderId="6" xfId="0" applyFill="1" applyBorder="1"/>
    <xf numFmtId="0" fontId="0" fillId="0" borderId="6" xfId="0" quotePrefix="1" applyFill="1" applyBorder="1"/>
    <xf numFmtId="0" fontId="0" fillId="4" borderId="5" xfId="0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/>
    <xf numFmtId="0" fontId="0" fillId="0" borderId="0" xfId="0" applyFill="1" applyBorder="1" applyAlignment="1">
      <alignment horizontal="right"/>
    </xf>
    <xf numFmtId="0" fontId="6" fillId="0" borderId="0" xfId="1"/>
    <xf numFmtId="3" fontId="6" fillId="0" borderId="0" xfId="1" applyNumberFormat="1"/>
    <xf numFmtId="10" fontId="6" fillId="0" borderId="0" xfId="1" applyNumberFormat="1"/>
    <xf numFmtId="164" fontId="6" fillId="0" borderId="0" xfId="1" applyNumberFormat="1"/>
    <xf numFmtId="0" fontId="7" fillId="0" borderId="11" xfId="1" applyFont="1" applyBorder="1" applyAlignment="1">
      <alignment wrapText="1"/>
    </xf>
    <xf numFmtId="3" fontId="7" fillId="0" borderId="11" xfId="1" applyNumberFormat="1" applyFont="1" applyBorder="1" applyAlignment="1">
      <alignment wrapText="1"/>
    </xf>
    <xf numFmtId="10" fontId="7" fillId="0" borderId="11" xfId="1" applyNumberFormat="1" applyFont="1" applyBorder="1" applyAlignment="1">
      <alignment wrapText="1"/>
    </xf>
    <xf numFmtId="164" fontId="7" fillId="0" borderId="11" xfId="1" applyNumberFormat="1" applyFont="1" applyBorder="1" applyAlignment="1">
      <alignment wrapText="1"/>
    </xf>
    <xf numFmtId="0" fontId="7" fillId="0" borderId="20" xfId="1" applyFont="1" applyBorder="1" applyAlignment="1">
      <alignment wrapText="1"/>
    </xf>
    <xf numFmtId="165" fontId="0" fillId="0" borderId="0" xfId="0" applyNumberFormat="1" applyBorder="1"/>
    <xf numFmtId="165" fontId="0" fillId="0" borderId="0" xfId="0" applyNumberFormat="1"/>
    <xf numFmtId="2" fontId="6" fillId="0" borderId="0" xfId="1" applyNumberFormat="1" applyFont="1" applyBorder="1" applyAlignment="1">
      <alignment wrapText="1"/>
    </xf>
    <xf numFmtId="2" fontId="6" fillId="0" borderId="0" xfId="1" applyNumberFormat="1"/>
    <xf numFmtId="2" fontId="0" fillId="0" borderId="0" xfId="0" applyNumberFormat="1"/>
    <xf numFmtId="0" fontId="8" fillId="0" borderId="0" xfId="0" applyFont="1"/>
    <xf numFmtId="0" fontId="0" fillId="0" borderId="1" xfId="0" quotePrefix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left"/>
    </xf>
    <xf numFmtId="0" fontId="0" fillId="0" borderId="9" xfId="0" applyFill="1" applyBorder="1"/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/>
    <xf numFmtId="0" fontId="0" fillId="0" borderId="16" xfId="0" applyFill="1" applyBorder="1" applyAlignment="1">
      <alignment horizontal="left"/>
    </xf>
    <xf numFmtId="0" fontId="0" fillId="0" borderId="19" xfId="0" applyFill="1" applyBorder="1" applyAlignment="1">
      <alignment horizontal="left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71</xdr:row>
      <xdr:rowOff>190499</xdr:rowOff>
    </xdr:from>
    <xdr:to>
      <xdr:col>6</xdr:col>
      <xdr:colOff>2743201</xdr:colOff>
      <xdr:row>89</xdr:row>
      <xdr:rowOff>142875</xdr:rowOff>
    </xdr:to>
    <xdr:sp macro="" textlink="">
      <xdr:nvSpPr>
        <xdr:cNvPr id="3" name="TextBox 2"/>
        <xdr:cNvSpPr txBox="1"/>
      </xdr:nvSpPr>
      <xdr:spPr>
        <a:xfrm>
          <a:off x="1" y="15306674"/>
          <a:ext cx="13354050" cy="3429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ZA" sz="1100" i="0" baseline="0"/>
            <a:t>From the supporting data of the Hampson burden paper of 2015 we have the bite incidence for SADC as 149.356/100 000 people per annum.  Taking a human:dog ratio of 8:1 we can calculate the bites per 100 000 dogs: 149.356/8=</a:t>
          </a:r>
          <a:r>
            <a:rPr lang="en-ZA" sz="1100" b="1" i="0" baseline="0"/>
            <a:t>18.6695</a:t>
          </a:r>
          <a:r>
            <a:rPr lang="en-ZA" sz="1100" b="0" i="0" baseline="0"/>
            <a:t> total</a:t>
          </a:r>
          <a:r>
            <a:rPr lang="en-ZA" sz="1100" b="1" i="0" baseline="0"/>
            <a:t> </a:t>
          </a:r>
          <a:r>
            <a:rPr lang="en-ZA" sz="1100" b="0" i="0" baseline="0"/>
            <a:t>bites per 100 000 dogs per annum</a:t>
          </a:r>
          <a:endParaRPr lang="en-ZA" sz="1100" b="1" i="0" baseline="0"/>
        </a:p>
        <a:p>
          <a:endParaRPr lang="en-ZA" sz="1100" b="1" i="0" baseline="0"/>
        </a:p>
        <a:p>
          <a:r>
            <a:rPr lang="en-ZA" sz="1100" b="1" i="0" baseline="0"/>
            <a:t>The next question to answer is: How does the rate of bites from rabid dogs relate to the rate of bites from non-rabid dogs? (Lines 40-41).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the total number of bites be N</a:t>
          </a:r>
          <a:endParaRPr lang="en-ZA" sz="1100" b="0" i="0" baseline="0"/>
        </a:p>
        <a:p>
          <a:r>
            <a:rPr lang="en-ZA" sz="1100" b="0" i="0" baseline="0"/>
            <a:t>Let the number of bites per rabid dog be </a:t>
          </a:r>
          <a:r>
            <a:rPr lang="en-ZA" sz="1100" b="0" i="1" baseline="0"/>
            <a:t>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the number of bites per non-rabid dog be </a:t>
          </a:r>
          <a:r>
            <a:rPr lang="en-ZA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endParaRPr lang="en-ZA">
            <a:effectLst/>
          </a:endParaRPr>
        </a:p>
        <a:p>
          <a:r>
            <a:rPr lang="en-ZA" sz="1100" b="0" i="0" baseline="0"/>
            <a:t>Then,</a:t>
          </a:r>
        </a:p>
        <a:p>
          <a:r>
            <a:rPr lang="en-ZA" sz="1100" b="0" i="0" baseline="0"/>
            <a:t>(Annual bites from rabid animals )=  a * Cases = RP * N    (RP is from Hampson and denotes the probability for a biting dog to be rabid. In SADC it is taken as 0.736)</a:t>
          </a:r>
        </a:p>
        <a:p>
          <a:r>
            <a:rPr lang="en-ZA" sz="1100" b="0" i="0" baseline="0"/>
            <a:t>and</a:t>
          </a:r>
        </a:p>
        <a:p>
          <a:r>
            <a:rPr lang="en-ZA" sz="1100" b="0" i="0" baseline="0"/>
            <a:t>b* (TotPop-Cases) = (1-RP) * N</a:t>
          </a:r>
        </a:p>
        <a:p>
          <a:endParaRPr lang="en-ZA" sz="1100" b="0" i="0" baseline="0"/>
        </a:p>
        <a:p>
          <a:r>
            <a:rPr lang="en-ZA" sz="1100" b="0" i="0" baseline="0"/>
            <a:t>Substituting  RP for 0.736 we get:</a:t>
          </a:r>
        </a:p>
        <a:p>
          <a:r>
            <a:rPr lang="en-ZA" sz="1100" b="0" i="0" baseline="0"/>
            <a:t>a = 0.736N/Cases and b=0.264N/(TotPop-Cases)</a:t>
          </a:r>
        </a:p>
        <a:p>
          <a:endParaRPr lang="en-ZA" sz="1100" b="0" i="0" u="sng" baseline="0"/>
        </a:p>
        <a:p>
          <a:r>
            <a:rPr lang="en-ZA" sz="1100" b="0" i="0" u="none" baseline="0"/>
            <a:t>Could we not solve these equations in realtime from the model and then work from annual bites per 100 000 to daily bites per animal?</a:t>
          </a:r>
        </a:p>
        <a:p>
          <a:endParaRPr lang="en-ZA" sz="1100" b="0" i="0" baseline="0"/>
        </a:p>
        <a:p>
          <a:endParaRPr lang="en-ZA" sz="1100" b="0" i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27" workbookViewId="0">
      <selection activeCell="B55" sqref="B55"/>
    </sheetView>
  </sheetViews>
  <sheetFormatPr baseColWidth="10" defaultColWidth="8.83203125" defaultRowHeight="15" x14ac:dyDescent="0.2"/>
  <cols>
    <col min="1" max="1" width="30.33203125" style="1" customWidth="1"/>
    <col min="2" max="2" width="58.6640625" style="1" customWidth="1"/>
    <col min="3" max="3" width="21.6640625" style="1" customWidth="1"/>
    <col min="4" max="4" width="13.6640625" style="1" customWidth="1"/>
    <col min="5" max="5" width="14.5" style="3" customWidth="1"/>
    <col min="6" max="6" width="26.33203125" style="1" customWidth="1"/>
    <col min="7" max="7" width="59.1640625" style="1" customWidth="1"/>
    <col min="8" max="8" width="8.83203125" style="2"/>
    <col min="9" max="10" width="8.83203125" style="1"/>
    <col min="11" max="11" width="12" style="1" bestFit="1" customWidth="1"/>
    <col min="12" max="16384" width="8.83203125" style="1"/>
  </cols>
  <sheetData>
    <row r="1" spans="1:7" ht="16" thickBot="1" x14ac:dyDescent="0.25">
      <c r="A1" s="19" t="s">
        <v>18</v>
      </c>
      <c r="B1" s="20" t="s">
        <v>28</v>
      </c>
      <c r="C1" s="20" t="s">
        <v>13</v>
      </c>
      <c r="D1" s="20" t="s">
        <v>14</v>
      </c>
      <c r="E1" s="21" t="s">
        <v>17</v>
      </c>
      <c r="F1" s="20" t="s">
        <v>71</v>
      </c>
      <c r="G1" s="22" t="s">
        <v>126</v>
      </c>
    </row>
    <row r="2" spans="1:7" x14ac:dyDescent="0.2">
      <c r="A2" s="47" t="s">
        <v>113</v>
      </c>
      <c r="B2" s="48"/>
      <c r="C2" s="48"/>
      <c r="D2" s="48"/>
      <c r="E2" s="48"/>
      <c r="F2" s="48"/>
      <c r="G2" s="49"/>
    </row>
    <row r="3" spans="1:7" x14ac:dyDescent="0.2">
      <c r="A3" s="12" t="s">
        <v>19</v>
      </c>
      <c r="B3" s="7" t="s">
        <v>72</v>
      </c>
      <c r="C3" s="7" t="s">
        <v>3</v>
      </c>
      <c r="D3" s="7" t="s">
        <v>15</v>
      </c>
      <c r="E3" s="8">
        <v>5</v>
      </c>
      <c r="F3" s="9" t="s">
        <v>127</v>
      </c>
      <c r="G3" s="13"/>
    </row>
    <row r="4" spans="1:7" x14ac:dyDescent="0.2">
      <c r="A4" s="12" t="s">
        <v>0</v>
      </c>
      <c r="B4" s="7" t="s">
        <v>73</v>
      </c>
      <c r="C4" s="7" t="s">
        <v>4</v>
      </c>
      <c r="D4" s="7" t="s">
        <v>15</v>
      </c>
      <c r="E4" s="8">
        <v>5</v>
      </c>
      <c r="F4" s="9" t="s">
        <v>127</v>
      </c>
      <c r="G4" s="13"/>
    </row>
    <row r="5" spans="1:7" x14ac:dyDescent="0.2">
      <c r="A5" s="44" t="s">
        <v>114</v>
      </c>
      <c r="B5" s="45"/>
      <c r="C5" s="45"/>
      <c r="D5" s="45"/>
      <c r="E5" s="45"/>
      <c r="F5" s="45"/>
      <c r="G5" s="46"/>
    </row>
    <row r="6" spans="1:7" x14ac:dyDescent="0.2">
      <c r="A6" s="12" t="s">
        <v>20</v>
      </c>
      <c r="B6" s="7" t="s">
        <v>74</v>
      </c>
      <c r="C6" s="7" t="s">
        <v>4</v>
      </c>
      <c r="D6" s="7" t="s">
        <v>15</v>
      </c>
      <c r="E6" s="8">
        <v>404</v>
      </c>
      <c r="F6" s="7" t="s">
        <v>119</v>
      </c>
      <c r="G6" s="13" t="s">
        <v>130</v>
      </c>
    </row>
    <row r="7" spans="1:7" x14ac:dyDescent="0.2">
      <c r="A7" s="12" t="s">
        <v>21</v>
      </c>
      <c r="B7" s="7" t="s">
        <v>77</v>
      </c>
      <c r="C7" s="7" t="s">
        <v>4</v>
      </c>
      <c r="D7" s="7" t="s">
        <v>16</v>
      </c>
      <c r="E7" s="8">
        <v>0.49</v>
      </c>
      <c r="F7" s="7" t="s">
        <v>119</v>
      </c>
      <c r="G7" s="13" t="s">
        <v>131</v>
      </c>
    </row>
    <row r="8" spans="1:7" x14ac:dyDescent="0.2">
      <c r="A8" s="12" t="s">
        <v>22</v>
      </c>
      <c r="B8" s="7" t="s">
        <v>75</v>
      </c>
      <c r="C8" s="7" t="s">
        <v>4</v>
      </c>
      <c r="D8" s="7" t="s">
        <v>16</v>
      </c>
      <c r="E8" s="8">
        <v>0.39</v>
      </c>
      <c r="F8" s="7" t="s">
        <v>119</v>
      </c>
      <c r="G8" s="13" t="s">
        <v>131</v>
      </c>
    </row>
    <row r="9" spans="1:7" x14ac:dyDescent="0.2">
      <c r="A9" s="12" t="s">
        <v>23</v>
      </c>
      <c r="B9" s="7" t="s">
        <v>76</v>
      </c>
      <c r="C9" s="7" t="s">
        <v>3</v>
      </c>
      <c r="D9" s="7" t="s">
        <v>16</v>
      </c>
      <c r="E9" s="8">
        <v>0.38</v>
      </c>
      <c r="F9" s="7" t="s">
        <v>119</v>
      </c>
      <c r="G9" s="13" t="s">
        <v>131</v>
      </c>
    </row>
    <row r="10" spans="1:7" x14ac:dyDescent="0.2">
      <c r="A10" s="12" t="s">
        <v>24</v>
      </c>
      <c r="B10" s="7" t="s">
        <v>78</v>
      </c>
      <c r="C10" s="7" t="s">
        <v>3</v>
      </c>
      <c r="D10" s="7" t="s">
        <v>16</v>
      </c>
      <c r="E10" s="8">
        <v>0</v>
      </c>
      <c r="F10" s="9" t="s">
        <v>127</v>
      </c>
      <c r="G10" s="14" t="s">
        <v>127</v>
      </c>
    </row>
    <row r="11" spans="1:7" x14ac:dyDescent="0.2">
      <c r="A11" s="12" t="s">
        <v>25</v>
      </c>
      <c r="B11" s="7" t="s">
        <v>79</v>
      </c>
      <c r="C11" s="7" t="s">
        <v>3</v>
      </c>
      <c r="D11" s="7" t="s">
        <v>16</v>
      </c>
      <c r="E11" s="8">
        <v>0</v>
      </c>
      <c r="F11" s="9" t="s">
        <v>127</v>
      </c>
      <c r="G11" s="14" t="s">
        <v>127</v>
      </c>
    </row>
    <row r="12" spans="1:7" x14ac:dyDescent="0.2">
      <c r="A12" s="12" t="s">
        <v>26</v>
      </c>
      <c r="B12" s="7" t="s">
        <v>80</v>
      </c>
      <c r="C12" s="7" t="s">
        <v>3</v>
      </c>
      <c r="D12" s="7" t="s">
        <v>16</v>
      </c>
      <c r="E12" s="8">
        <v>0</v>
      </c>
      <c r="F12" s="9" t="s">
        <v>127</v>
      </c>
      <c r="G12" s="14" t="s">
        <v>127</v>
      </c>
    </row>
    <row r="13" spans="1:7" x14ac:dyDescent="0.2">
      <c r="A13" s="12" t="s">
        <v>27</v>
      </c>
      <c r="B13" s="7" t="s">
        <v>81</v>
      </c>
      <c r="C13" s="7" t="s">
        <v>3</v>
      </c>
      <c r="D13" s="7" t="s">
        <v>16</v>
      </c>
      <c r="E13" s="8">
        <v>0</v>
      </c>
      <c r="F13" s="9" t="s">
        <v>127</v>
      </c>
      <c r="G13" s="14" t="s">
        <v>127</v>
      </c>
    </row>
    <row r="14" spans="1:7" x14ac:dyDescent="0.2">
      <c r="A14" s="44" t="s">
        <v>115</v>
      </c>
      <c r="B14" s="45"/>
      <c r="C14" s="45"/>
      <c r="D14" s="45"/>
      <c r="E14" s="45"/>
      <c r="F14" s="45"/>
      <c r="G14" s="46"/>
    </row>
    <row r="15" spans="1:7" x14ac:dyDescent="0.2">
      <c r="A15" s="15" t="s">
        <v>29</v>
      </c>
      <c r="B15" s="10" t="s">
        <v>92</v>
      </c>
      <c r="C15" s="10" t="s">
        <v>3</v>
      </c>
      <c r="D15" s="10" t="s">
        <v>15</v>
      </c>
      <c r="E15" s="11">
        <v>299</v>
      </c>
      <c r="F15" s="10" t="s">
        <v>124</v>
      </c>
      <c r="G15" s="16" t="s">
        <v>132</v>
      </c>
    </row>
    <row r="16" spans="1:7" x14ac:dyDescent="0.2">
      <c r="A16" s="15" t="s">
        <v>30</v>
      </c>
      <c r="B16" s="10" t="s">
        <v>93</v>
      </c>
      <c r="C16" s="10" t="s">
        <v>3</v>
      </c>
      <c r="D16" s="10" t="s">
        <v>15</v>
      </c>
      <c r="E16" s="11">
        <v>89</v>
      </c>
      <c r="F16" s="10" t="s">
        <v>124</v>
      </c>
      <c r="G16" s="16" t="s">
        <v>133</v>
      </c>
    </row>
    <row r="17" spans="1:8" x14ac:dyDescent="0.2">
      <c r="A17" s="15" t="s">
        <v>31</v>
      </c>
      <c r="B17" s="10" t="s">
        <v>82</v>
      </c>
      <c r="C17" s="10" t="s">
        <v>3</v>
      </c>
      <c r="D17" s="10" t="s">
        <v>15</v>
      </c>
      <c r="E17" s="11">
        <v>4000</v>
      </c>
      <c r="F17" s="10" t="s">
        <v>124</v>
      </c>
      <c r="G17" s="14" t="s">
        <v>127</v>
      </c>
    </row>
    <row r="18" spans="1:8" x14ac:dyDescent="0.2">
      <c r="A18" s="12" t="s">
        <v>32</v>
      </c>
      <c r="B18" s="7" t="s">
        <v>1</v>
      </c>
      <c r="C18" s="7" t="s">
        <v>4</v>
      </c>
      <c r="D18" s="7" t="s">
        <v>15</v>
      </c>
      <c r="E18" s="8">
        <v>577</v>
      </c>
      <c r="F18" s="7" t="s">
        <v>119</v>
      </c>
      <c r="G18" s="14" t="s">
        <v>139</v>
      </c>
    </row>
    <row r="19" spans="1:8" x14ac:dyDescent="0.2">
      <c r="A19" s="12" t="s">
        <v>120</v>
      </c>
      <c r="B19" s="7" t="s">
        <v>83</v>
      </c>
      <c r="C19" s="7" t="s">
        <v>4</v>
      </c>
      <c r="D19" s="7" t="s">
        <v>16</v>
      </c>
      <c r="E19" s="8">
        <v>0.78</v>
      </c>
      <c r="F19" s="7" t="s">
        <v>119</v>
      </c>
      <c r="G19" s="14" t="s">
        <v>140</v>
      </c>
    </row>
    <row r="20" spans="1:8" x14ac:dyDescent="0.2">
      <c r="A20" s="12" t="s">
        <v>33</v>
      </c>
      <c r="B20" s="7" t="s">
        <v>84</v>
      </c>
      <c r="C20" s="7" t="s">
        <v>4</v>
      </c>
      <c r="D20" s="7" t="s">
        <v>16</v>
      </c>
      <c r="E20" s="8">
        <v>0.78</v>
      </c>
      <c r="F20" s="7" t="s">
        <v>119</v>
      </c>
      <c r="G20" s="14" t="s">
        <v>140</v>
      </c>
    </row>
    <row r="21" spans="1:8" x14ac:dyDescent="0.2">
      <c r="A21" s="12" t="s">
        <v>34</v>
      </c>
      <c r="B21" s="7" t="s">
        <v>85</v>
      </c>
      <c r="C21" s="7" t="s">
        <v>4</v>
      </c>
      <c r="D21" s="7" t="s">
        <v>16</v>
      </c>
      <c r="E21" s="8">
        <v>0.32</v>
      </c>
      <c r="F21" s="7" t="s">
        <v>119</v>
      </c>
      <c r="G21" s="14" t="s">
        <v>140</v>
      </c>
    </row>
    <row r="22" spans="1:8" x14ac:dyDescent="0.2">
      <c r="A22" s="12" t="s">
        <v>35</v>
      </c>
      <c r="B22" s="7" t="s">
        <v>86</v>
      </c>
      <c r="C22" s="7" t="s">
        <v>4</v>
      </c>
      <c r="D22" s="7" t="s">
        <v>16</v>
      </c>
      <c r="E22" s="8">
        <v>0</v>
      </c>
      <c r="F22" s="9" t="s">
        <v>127</v>
      </c>
      <c r="G22" s="14" t="s">
        <v>141</v>
      </c>
    </row>
    <row r="23" spans="1:8" x14ac:dyDescent="0.2">
      <c r="A23" s="12" t="s">
        <v>36</v>
      </c>
      <c r="B23" s="7" t="s">
        <v>91</v>
      </c>
      <c r="C23" s="7" t="s">
        <v>4</v>
      </c>
      <c r="D23" s="7" t="s">
        <v>15</v>
      </c>
      <c r="E23" s="8">
        <v>189</v>
      </c>
      <c r="F23" s="7" t="s">
        <v>119</v>
      </c>
      <c r="G23" s="14" t="s">
        <v>142</v>
      </c>
    </row>
    <row r="24" spans="1:8" x14ac:dyDescent="0.2">
      <c r="A24" s="12" t="s">
        <v>37</v>
      </c>
      <c r="B24" s="7" t="s">
        <v>87</v>
      </c>
      <c r="C24" s="7" t="s">
        <v>4</v>
      </c>
      <c r="D24" s="7" t="s">
        <v>16</v>
      </c>
      <c r="E24" s="8">
        <v>0.31</v>
      </c>
      <c r="F24" s="7" t="s">
        <v>119</v>
      </c>
      <c r="G24" s="13" t="s">
        <v>131</v>
      </c>
    </row>
    <row r="25" spans="1:8" x14ac:dyDescent="0.2">
      <c r="A25" s="12" t="s">
        <v>38</v>
      </c>
      <c r="B25" s="7" t="s">
        <v>2</v>
      </c>
      <c r="C25" s="7" t="s">
        <v>3</v>
      </c>
      <c r="D25" s="7" t="s">
        <v>16</v>
      </c>
      <c r="E25" s="8">
        <v>4.4000000000000004</v>
      </c>
      <c r="F25" s="7" t="s">
        <v>119</v>
      </c>
      <c r="G25" s="13" t="s">
        <v>131</v>
      </c>
    </row>
    <row r="26" spans="1:8" x14ac:dyDescent="0.2">
      <c r="A26" s="12" t="s">
        <v>41</v>
      </c>
      <c r="B26" s="7" t="s">
        <v>88</v>
      </c>
      <c r="C26" s="7" t="s">
        <v>3</v>
      </c>
      <c r="D26" s="7" t="s">
        <v>16</v>
      </c>
      <c r="E26" s="8">
        <v>0.38</v>
      </c>
      <c r="F26" s="7" t="s">
        <v>119</v>
      </c>
      <c r="G26" s="13" t="s">
        <v>143</v>
      </c>
    </row>
    <row r="27" spans="1:8" x14ac:dyDescent="0.2">
      <c r="A27" s="12" t="s">
        <v>39</v>
      </c>
      <c r="B27" s="7" t="s">
        <v>89</v>
      </c>
      <c r="C27" s="7" t="s">
        <v>4</v>
      </c>
      <c r="D27" s="7" t="s">
        <v>16</v>
      </c>
      <c r="E27" s="8">
        <v>0</v>
      </c>
      <c r="F27" s="7" t="s">
        <v>119</v>
      </c>
      <c r="G27" s="13" t="s">
        <v>144</v>
      </c>
    </row>
    <row r="28" spans="1:8" x14ac:dyDescent="0.2">
      <c r="A28" s="12" t="s">
        <v>40</v>
      </c>
      <c r="B28" s="7" t="s">
        <v>90</v>
      </c>
      <c r="C28" s="7" t="s">
        <v>4</v>
      </c>
      <c r="D28" s="7" t="s">
        <v>70</v>
      </c>
      <c r="E28" s="8" t="s">
        <v>135</v>
      </c>
      <c r="F28" s="7" t="s">
        <v>119</v>
      </c>
      <c r="G28" s="13" t="s">
        <v>144</v>
      </c>
    </row>
    <row r="29" spans="1:8" s="5" customFormat="1" x14ac:dyDescent="0.2">
      <c r="A29" s="44" t="s">
        <v>116</v>
      </c>
      <c r="B29" s="45"/>
      <c r="C29" s="45"/>
      <c r="D29" s="45"/>
      <c r="E29" s="45"/>
      <c r="F29" s="45"/>
      <c r="G29" s="46"/>
      <c r="H29" s="6"/>
    </row>
    <row r="30" spans="1:8" x14ac:dyDescent="0.2">
      <c r="A30" s="12" t="s">
        <v>5</v>
      </c>
      <c r="B30" s="7" t="s">
        <v>122</v>
      </c>
      <c r="C30" s="7" t="s">
        <v>4</v>
      </c>
      <c r="D30" s="7" t="s">
        <v>15</v>
      </c>
      <c r="E30" s="8">
        <v>0</v>
      </c>
      <c r="F30" s="9" t="s">
        <v>127</v>
      </c>
      <c r="G30" s="14" t="s">
        <v>127</v>
      </c>
    </row>
    <row r="31" spans="1:8" x14ac:dyDescent="0.2">
      <c r="A31" s="12" t="s">
        <v>44</v>
      </c>
      <c r="B31" s="7" t="s">
        <v>123</v>
      </c>
      <c r="C31" s="7" t="s">
        <v>4</v>
      </c>
      <c r="D31" s="7" t="s">
        <v>16</v>
      </c>
      <c r="E31" s="8">
        <v>0</v>
      </c>
      <c r="F31" s="9" t="s">
        <v>127</v>
      </c>
      <c r="G31" s="14" t="s">
        <v>127</v>
      </c>
    </row>
    <row r="32" spans="1:8" x14ac:dyDescent="0.2">
      <c r="A32" s="12" t="s">
        <v>47</v>
      </c>
      <c r="B32" s="7" t="s">
        <v>6</v>
      </c>
      <c r="C32" s="7" t="s">
        <v>4</v>
      </c>
      <c r="D32" s="7" t="s">
        <v>15</v>
      </c>
      <c r="E32" s="11">
        <v>0</v>
      </c>
      <c r="F32" s="9" t="s">
        <v>127</v>
      </c>
      <c r="G32" s="14" t="s">
        <v>127</v>
      </c>
    </row>
    <row r="33" spans="1:8" x14ac:dyDescent="0.2">
      <c r="A33" s="12" t="s">
        <v>42</v>
      </c>
      <c r="B33" s="7" t="s">
        <v>7</v>
      </c>
      <c r="C33" s="7" t="s">
        <v>3</v>
      </c>
      <c r="D33" s="7" t="s">
        <v>15</v>
      </c>
      <c r="E33" s="11">
        <v>22</v>
      </c>
      <c r="F33" s="10" t="s">
        <v>121</v>
      </c>
      <c r="G33" s="14" t="s">
        <v>127</v>
      </c>
    </row>
    <row r="34" spans="1:8" x14ac:dyDescent="0.2">
      <c r="A34" s="12" t="s">
        <v>43</v>
      </c>
      <c r="B34" s="7" t="s">
        <v>8</v>
      </c>
      <c r="C34" s="7" t="s">
        <v>3</v>
      </c>
      <c r="D34" s="7" t="s">
        <v>15</v>
      </c>
      <c r="E34" s="11">
        <v>3</v>
      </c>
      <c r="F34" s="10" t="s">
        <v>121</v>
      </c>
      <c r="G34" s="14" t="s">
        <v>127</v>
      </c>
    </row>
    <row r="35" spans="1:8" s="2" customFormat="1" x14ac:dyDescent="0.2">
      <c r="A35" s="15" t="s">
        <v>48</v>
      </c>
      <c r="B35" s="10" t="s">
        <v>9</v>
      </c>
      <c r="C35" s="10" t="s">
        <v>3</v>
      </c>
      <c r="D35" s="10" t="s">
        <v>16</v>
      </c>
      <c r="E35" s="11">
        <v>0</v>
      </c>
      <c r="F35" s="10" t="s">
        <v>205</v>
      </c>
      <c r="G35" s="17" t="s">
        <v>127</v>
      </c>
    </row>
    <row r="36" spans="1:8" x14ac:dyDescent="0.2">
      <c r="A36" s="12" t="s">
        <v>45</v>
      </c>
      <c r="B36" s="7" t="s">
        <v>10</v>
      </c>
      <c r="C36" s="7" t="s">
        <v>4</v>
      </c>
      <c r="D36" s="7" t="s">
        <v>16</v>
      </c>
      <c r="E36" s="11">
        <v>2.15</v>
      </c>
      <c r="F36" s="10" t="s">
        <v>121</v>
      </c>
      <c r="G36" s="17" t="s">
        <v>127</v>
      </c>
    </row>
    <row r="37" spans="1:8" x14ac:dyDescent="0.2">
      <c r="A37" s="12" t="s">
        <v>46</v>
      </c>
      <c r="B37" s="7" t="s">
        <v>11</v>
      </c>
      <c r="C37" s="7" t="s">
        <v>3</v>
      </c>
      <c r="D37" s="7" t="s">
        <v>16</v>
      </c>
      <c r="E37" s="11">
        <v>1.33</v>
      </c>
      <c r="F37" s="10" t="s">
        <v>121</v>
      </c>
      <c r="G37" s="17" t="s">
        <v>127</v>
      </c>
    </row>
    <row r="38" spans="1:8" x14ac:dyDescent="0.2">
      <c r="A38" s="12" t="s">
        <v>49</v>
      </c>
      <c r="B38" s="7" t="s">
        <v>12</v>
      </c>
      <c r="C38" s="7" t="s">
        <v>3</v>
      </c>
      <c r="D38" s="7" t="s">
        <v>16</v>
      </c>
      <c r="E38" s="11">
        <v>0.49</v>
      </c>
      <c r="F38" s="10" t="s">
        <v>121</v>
      </c>
      <c r="G38" s="17" t="s">
        <v>127</v>
      </c>
    </row>
    <row r="39" spans="1:8" s="5" customFormat="1" x14ac:dyDescent="0.2">
      <c r="A39" s="44" t="s">
        <v>117</v>
      </c>
      <c r="B39" s="45"/>
      <c r="C39" s="45"/>
      <c r="D39" s="45"/>
      <c r="E39" s="45"/>
      <c r="F39" s="45"/>
      <c r="G39" s="46"/>
      <c r="H39" s="6"/>
    </row>
    <row r="40" spans="1:8" s="2" customFormat="1" ht="16" thickBot="1" x14ac:dyDescent="0.25">
      <c r="A40" s="15" t="s">
        <v>50</v>
      </c>
      <c r="B40" s="10" t="s">
        <v>94</v>
      </c>
      <c r="C40" s="10" t="s">
        <v>4</v>
      </c>
      <c r="D40" s="10" t="s">
        <v>16</v>
      </c>
      <c r="E40" s="50">
        <v>1.7000000000000001E-4</v>
      </c>
      <c r="F40" s="10" t="s">
        <v>209</v>
      </c>
      <c r="G40" s="17" t="s">
        <v>208</v>
      </c>
    </row>
    <row r="41" spans="1:8" s="2" customFormat="1" ht="16" thickBot="1" x14ac:dyDescent="0.25">
      <c r="A41" s="15" t="s">
        <v>51</v>
      </c>
      <c r="B41" s="10" t="s">
        <v>95</v>
      </c>
      <c r="C41" s="10" t="s">
        <v>4</v>
      </c>
      <c r="D41" s="51" t="s">
        <v>16</v>
      </c>
      <c r="E41" s="52">
        <v>6.7559999999999995E-2</v>
      </c>
      <c r="F41" s="10" t="s">
        <v>209</v>
      </c>
      <c r="G41" s="17" t="s">
        <v>208</v>
      </c>
    </row>
    <row r="42" spans="1:8" s="2" customFormat="1" x14ac:dyDescent="0.2">
      <c r="A42" s="15" t="s">
        <v>52</v>
      </c>
      <c r="B42" s="10" t="s">
        <v>98</v>
      </c>
      <c r="C42" s="10" t="s">
        <v>4</v>
      </c>
      <c r="D42" s="10" t="s">
        <v>16</v>
      </c>
      <c r="E42" s="53">
        <v>0.99099999999999999</v>
      </c>
      <c r="F42" s="10" t="s">
        <v>210</v>
      </c>
      <c r="G42" s="17" t="s">
        <v>208</v>
      </c>
    </row>
    <row r="43" spans="1:8" x14ac:dyDescent="0.2">
      <c r="A43" s="12" t="s">
        <v>53</v>
      </c>
      <c r="B43" s="7" t="s">
        <v>99</v>
      </c>
      <c r="C43" s="7" t="s">
        <v>4</v>
      </c>
      <c r="D43" s="7" t="s">
        <v>16</v>
      </c>
      <c r="E43" s="8">
        <v>0.99099999999999999</v>
      </c>
      <c r="F43" s="10" t="s">
        <v>125</v>
      </c>
      <c r="G43" s="13" t="s">
        <v>128</v>
      </c>
    </row>
    <row r="44" spans="1:8" s="2" customFormat="1" x14ac:dyDescent="0.2">
      <c r="A44" s="15" t="s">
        <v>54</v>
      </c>
      <c r="B44" s="10" t="s">
        <v>96</v>
      </c>
      <c r="C44" s="10" t="s">
        <v>4</v>
      </c>
      <c r="D44" s="10" t="s">
        <v>16</v>
      </c>
      <c r="E44" s="11">
        <v>754.92</v>
      </c>
      <c r="F44" s="10" t="s">
        <v>124</v>
      </c>
      <c r="G44" s="17" t="s">
        <v>137</v>
      </c>
    </row>
    <row r="45" spans="1:8" x14ac:dyDescent="0.2">
      <c r="A45" s="12" t="s">
        <v>55</v>
      </c>
      <c r="B45" s="7" t="s">
        <v>97</v>
      </c>
      <c r="C45" s="7" t="s">
        <v>4</v>
      </c>
      <c r="D45" s="7" t="s">
        <v>16</v>
      </c>
      <c r="E45" s="8">
        <v>1.7100000000000001E-2</v>
      </c>
      <c r="F45" s="10" t="s">
        <v>125</v>
      </c>
      <c r="G45" s="13" t="s">
        <v>129</v>
      </c>
    </row>
    <row r="46" spans="1:8" s="5" customFormat="1" x14ac:dyDescent="0.2">
      <c r="A46" s="44" t="s">
        <v>118</v>
      </c>
      <c r="B46" s="45"/>
      <c r="C46" s="45"/>
      <c r="D46" s="45"/>
      <c r="E46" s="45"/>
      <c r="F46" s="45"/>
      <c r="G46" s="46"/>
      <c r="H46" s="6"/>
    </row>
    <row r="47" spans="1:8" x14ac:dyDescent="0.2">
      <c r="A47" s="15" t="s">
        <v>56</v>
      </c>
      <c r="B47" s="10" t="s">
        <v>100</v>
      </c>
      <c r="C47" s="10" t="s">
        <v>4</v>
      </c>
      <c r="D47" s="10" t="s">
        <v>16</v>
      </c>
      <c r="E47" s="11">
        <v>2.4260000000000002</v>
      </c>
      <c r="F47" s="10" t="s">
        <v>124</v>
      </c>
      <c r="G47" s="16" t="s">
        <v>137</v>
      </c>
    </row>
    <row r="48" spans="1:8" x14ac:dyDescent="0.2">
      <c r="A48" s="15" t="s">
        <v>57</v>
      </c>
      <c r="B48" s="10" t="s">
        <v>101</v>
      </c>
      <c r="C48" s="10" t="s">
        <v>4</v>
      </c>
      <c r="D48" s="10" t="s">
        <v>16</v>
      </c>
      <c r="E48" s="11">
        <v>150</v>
      </c>
      <c r="F48" s="39" t="s">
        <v>145</v>
      </c>
      <c r="G48" s="16" t="s">
        <v>138</v>
      </c>
    </row>
    <row r="49" spans="1:7" x14ac:dyDescent="0.2">
      <c r="A49" s="15" t="s">
        <v>58</v>
      </c>
      <c r="B49" s="10" t="s">
        <v>102</v>
      </c>
      <c r="C49" s="10" t="s">
        <v>4</v>
      </c>
      <c r="D49" s="10" t="s">
        <v>16</v>
      </c>
      <c r="E49" s="11">
        <v>150</v>
      </c>
      <c r="F49" s="39" t="s">
        <v>145</v>
      </c>
      <c r="G49" s="16" t="s">
        <v>138</v>
      </c>
    </row>
    <row r="50" spans="1:7" x14ac:dyDescent="0.2">
      <c r="A50" s="15" t="s">
        <v>59</v>
      </c>
      <c r="B50" s="10" t="s">
        <v>103</v>
      </c>
      <c r="C50" s="10" t="s">
        <v>4</v>
      </c>
      <c r="D50" s="10" t="s">
        <v>16</v>
      </c>
      <c r="E50" s="11">
        <v>300</v>
      </c>
      <c r="F50" s="10" t="s">
        <v>124</v>
      </c>
      <c r="G50" s="16" t="s">
        <v>137</v>
      </c>
    </row>
    <row r="51" spans="1:7" x14ac:dyDescent="0.2">
      <c r="A51" s="15" t="s">
        <v>60</v>
      </c>
      <c r="B51" s="10" t="s">
        <v>104</v>
      </c>
      <c r="C51" s="10" t="s">
        <v>4</v>
      </c>
      <c r="D51" s="10" t="s">
        <v>16</v>
      </c>
      <c r="E51" s="11">
        <v>200</v>
      </c>
      <c r="F51" s="10" t="s">
        <v>124</v>
      </c>
      <c r="G51" s="16" t="s">
        <v>137</v>
      </c>
    </row>
    <row r="52" spans="1:7" x14ac:dyDescent="0.2">
      <c r="A52" s="15" t="s">
        <v>61</v>
      </c>
      <c r="B52" s="10" t="s">
        <v>105</v>
      </c>
      <c r="C52" s="10" t="s">
        <v>4</v>
      </c>
      <c r="D52" s="10" t="s">
        <v>16</v>
      </c>
      <c r="E52" s="11">
        <v>30</v>
      </c>
      <c r="F52" s="39" t="s">
        <v>145</v>
      </c>
      <c r="G52" s="16" t="s">
        <v>138</v>
      </c>
    </row>
    <row r="53" spans="1:7" x14ac:dyDescent="0.2">
      <c r="A53" s="15" t="s">
        <v>62</v>
      </c>
      <c r="B53" s="10" t="s">
        <v>106</v>
      </c>
      <c r="C53" s="10" t="s">
        <v>4</v>
      </c>
      <c r="D53" s="10" t="s">
        <v>16</v>
      </c>
      <c r="E53" s="11">
        <v>2.5</v>
      </c>
      <c r="F53" s="10" t="s">
        <v>206</v>
      </c>
      <c r="G53" s="17" t="s">
        <v>127</v>
      </c>
    </row>
    <row r="54" spans="1:7" x14ac:dyDescent="0.2">
      <c r="A54" s="15" t="s">
        <v>63</v>
      </c>
      <c r="B54" s="10" t="s">
        <v>134</v>
      </c>
      <c r="C54" s="10" t="s">
        <v>4</v>
      </c>
      <c r="D54" s="10" t="s">
        <v>16</v>
      </c>
      <c r="E54" s="11">
        <v>4</v>
      </c>
      <c r="F54" s="10" t="s">
        <v>124</v>
      </c>
      <c r="G54" s="17" t="s">
        <v>127</v>
      </c>
    </row>
    <row r="55" spans="1:7" x14ac:dyDescent="0.2">
      <c r="A55" s="15" t="s">
        <v>64</v>
      </c>
      <c r="B55" s="10" t="s">
        <v>107</v>
      </c>
      <c r="C55" s="10" t="s">
        <v>4</v>
      </c>
      <c r="D55" s="10" t="s">
        <v>16</v>
      </c>
      <c r="E55" s="11">
        <v>2</v>
      </c>
      <c r="F55" s="39" t="s">
        <v>145</v>
      </c>
      <c r="G55" s="16" t="s">
        <v>136</v>
      </c>
    </row>
    <row r="56" spans="1:7" x14ac:dyDescent="0.2">
      <c r="A56" s="15" t="s">
        <v>65</v>
      </c>
      <c r="B56" s="10" t="s">
        <v>108</v>
      </c>
      <c r="C56" s="10" t="s">
        <v>4</v>
      </c>
      <c r="D56" s="10" t="s">
        <v>16</v>
      </c>
      <c r="E56" s="11">
        <v>2</v>
      </c>
      <c r="F56" s="39" t="s">
        <v>145</v>
      </c>
      <c r="G56" s="16" t="s">
        <v>136</v>
      </c>
    </row>
    <row r="57" spans="1:7" s="2" customFormat="1" x14ac:dyDescent="0.2">
      <c r="A57" s="15" t="s">
        <v>66</v>
      </c>
      <c r="B57" s="10" t="s">
        <v>109</v>
      </c>
      <c r="C57" s="10" t="s">
        <v>4</v>
      </c>
      <c r="D57" s="10" t="s">
        <v>16</v>
      </c>
      <c r="E57" s="11">
        <f>(10.09*0.25*E6)</f>
        <v>1019.09</v>
      </c>
      <c r="F57" s="10" t="s">
        <v>207</v>
      </c>
      <c r="G57" s="16" t="s">
        <v>137</v>
      </c>
    </row>
    <row r="58" spans="1:7" s="2" customFormat="1" x14ac:dyDescent="0.2">
      <c r="A58" s="15" t="s">
        <v>67</v>
      </c>
      <c r="B58" s="10" t="s">
        <v>110</v>
      </c>
      <c r="C58" s="10" t="s">
        <v>4</v>
      </c>
      <c r="D58" s="10" t="s">
        <v>16</v>
      </c>
      <c r="E58" s="11">
        <f xml:space="preserve">  E57 + 17.21 * 0.25 * E6</f>
        <v>2757.3</v>
      </c>
      <c r="F58" s="10" t="s">
        <v>207</v>
      </c>
      <c r="G58" s="16" t="s">
        <v>137</v>
      </c>
    </row>
    <row r="59" spans="1:7" s="2" customFormat="1" x14ac:dyDescent="0.2">
      <c r="A59" s="15" t="s">
        <v>68</v>
      </c>
      <c r="B59" s="10" t="s">
        <v>111</v>
      </c>
      <c r="C59" s="10" t="s">
        <v>4</v>
      </c>
      <c r="D59" s="10" t="s">
        <v>16</v>
      </c>
      <c r="E59" s="11">
        <f xml:space="preserve"> E58 + 19.59 * 0.25 * E6</f>
        <v>4735.8900000000003</v>
      </c>
      <c r="F59" s="10" t="s">
        <v>207</v>
      </c>
      <c r="G59" s="16" t="s">
        <v>137</v>
      </c>
    </row>
    <row r="60" spans="1:7" s="2" customFormat="1" ht="16" thickBot="1" x14ac:dyDescent="0.25">
      <c r="A60" s="40" t="s">
        <v>69</v>
      </c>
      <c r="B60" s="41" t="s">
        <v>112</v>
      </c>
      <c r="C60" s="41" t="s">
        <v>4</v>
      </c>
      <c r="D60" s="41" t="s">
        <v>16</v>
      </c>
      <c r="E60" s="42">
        <f>E59+ 36.81 * 0.25 * E6</f>
        <v>8453.7000000000007</v>
      </c>
      <c r="F60" s="10" t="s">
        <v>207</v>
      </c>
      <c r="G60" s="43" t="s">
        <v>137</v>
      </c>
    </row>
    <row r="61" spans="1:7" s="2" customFormat="1" x14ac:dyDescent="0.2">
      <c r="E61" s="4"/>
    </row>
    <row r="62" spans="1:7" s="2" customFormat="1" x14ac:dyDescent="0.2">
      <c r="E62" s="4"/>
    </row>
    <row r="63" spans="1:7" s="2" customFormat="1" x14ac:dyDescent="0.2">
      <c r="E63" s="4"/>
    </row>
    <row r="64" spans="1:7" s="2" customFormat="1" x14ac:dyDescent="0.2"/>
    <row r="65" spans="1:9" x14ac:dyDescent="0.2">
      <c r="E65" s="1"/>
    </row>
    <row r="66" spans="1:9" x14ac:dyDescent="0.2">
      <c r="E66" s="1"/>
    </row>
    <row r="67" spans="1:9" x14ac:dyDescent="0.2">
      <c r="E67" s="1"/>
    </row>
    <row r="68" spans="1:9" x14ac:dyDescent="0.2">
      <c r="E68" s="1"/>
    </row>
    <row r="69" spans="1:9" x14ac:dyDescent="0.2">
      <c r="E69" s="1"/>
    </row>
    <row r="70" spans="1:9" x14ac:dyDescent="0.2">
      <c r="E70" s="1"/>
    </row>
    <row r="71" spans="1:9" x14ac:dyDescent="0.2">
      <c r="E71" s="1"/>
    </row>
    <row r="72" spans="1:9" x14ac:dyDescent="0.2">
      <c r="A72" s="18" t="s">
        <v>146</v>
      </c>
      <c r="B72" s="1" t="s">
        <v>147</v>
      </c>
      <c r="E72" s="1"/>
    </row>
    <row r="73" spans="1:9" x14ac:dyDescent="0.2">
      <c r="E73" s="1"/>
    </row>
    <row r="74" spans="1:9" ht="18" x14ac:dyDescent="0.25">
      <c r="E74" s="1"/>
      <c r="H74" s="2" t="s">
        <v>148</v>
      </c>
    </row>
    <row r="75" spans="1:9" x14ac:dyDescent="0.2">
      <c r="E75" s="1"/>
      <c r="H75" s="23" t="s">
        <v>149</v>
      </c>
      <c r="I75" s="1">
        <f>LOG(0.893243)/LOG(0.77)</f>
        <v>0.43195041625114999</v>
      </c>
    </row>
    <row r="76" spans="1:9" x14ac:dyDescent="0.2">
      <c r="E76" s="1"/>
    </row>
    <row r="77" spans="1:9" x14ac:dyDescent="0.2">
      <c r="E77" s="1"/>
      <c r="H77" s="23" t="s">
        <v>150</v>
      </c>
      <c r="I77" s="4">
        <f>0.74*(1-0.23)^0.43195</f>
        <v>0.66099989191241093</v>
      </c>
    </row>
    <row r="78" spans="1:9" x14ac:dyDescent="0.2">
      <c r="E78" s="1"/>
    </row>
    <row r="79" spans="1:9" x14ac:dyDescent="0.2">
      <c r="E79" s="1"/>
    </row>
    <row r="80" spans="1:9" x14ac:dyDescent="0.2">
      <c r="E80" s="1"/>
    </row>
    <row r="81" spans="1:5" x14ac:dyDescent="0.2">
      <c r="E81" s="1"/>
    </row>
    <row r="91" spans="1:5" x14ac:dyDescent="0.2">
      <c r="A91" s="1" t="s">
        <v>202</v>
      </c>
    </row>
    <row r="92" spans="1:5" x14ac:dyDescent="0.2">
      <c r="A92" s="1" t="s">
        <v>203</v>
      </c>
    </row>
    <row r="94" spans="1:5" x14ac:dyDescent="0.2">
      <c r="A94" s="1" t="s">
        <v>204</v>
      </c>
    </row>
    <row r="95" spans="1:5" x14ac:dyDescent="0.2">
      <c r="A95" s="2"/>
    </row>
    <row r="97" spans="2:2" x14ac:dyDescent="0.2">
      <c r="B97" s="38"/>
    </row>
  </sheetData>
  <mergeCells count="6">
    <mergeCell ref="A46:G46"/>
    <mergeCell ref="A29:G29"/>
    <mergeCell ref="A39:G39"/>
    <mergeCell ref="A2:G2"/>
    <mergeCell ref="A5:G5"/>
    <mergeCell ref="A14:G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9" workbookViewId="0">
      <selection activeCell="S17" sqref="S17:T31"/>
    </sheetView>
  </sheetViews>
  <sheetFormatPr baseColWidth="10" defaultColWidth="8.83203125" defaultRowHeight="15" x14ac:dyDescent="0.2"/>
  <cols>
    <col min="3" max="3" width="12" customWidth="1"/>
    <col min="8" max="8" width="11.6640625" customWidth="1"/>
    <col min="13" max="13" width="8.83203125" style="34"/>
    <col min="14" max="14" width="8.83203125" style="37"/>
  </cols>
  <sheetData>
    <row r="1" spans="1:14" ht="44.25" customHeight="1" x14ac:dyDescent="0.2">
      <c r="A1" s="32" t="s">
        <v>151</v>
      </c>
      <c r="B1" s="28" t="s">
        <v>152</v>
      </c>
      <c r="C1" s="29" t="s">
        <v>153</v>
      </c>
      <c r="D1" s="28" t="s">
        <v>154</v>
      </c>
      <c r="E1" s="30" t="s">
        <v>155</v>
      </c>
      <c r="F1" s="28" t="s">
        <v>156</v>
      </c>
      <c r="G1" s="29" t="s">
        <v>157</v>
      </c>
      <c r="H1" s="31" t="s">
        <v>158</v>
      </c>
      <c r="I1" s="29" t="s">
        <v>159</v>
      </c>
      <c r="L1" t="s">
        <v>200</v>
      </c>
      <c r="M1" s="33" t="s">
        <v>159</v>
      </c>
      <c r="N1" s="35" t="s">
        <v>201</v>
      </c>
    </row>
    <row r="2" spans="1:14" ht="16" x14ac:dyDescent="0.2">
      <c r="A2" s="24">
        <v>89</v>
      </c>
      <c r="B2" s="24" t="s">
        <v>195</v>
      </c>
      <c r="C2" s="25">
        <v>29116000</v>
      </c>
      <c r="D2" s="24">
        <v>1</v>
      </c>
      <c r="E2" s="26">
        <v>0.01</v>
      </c>
      <c r="F2" s="24">
        <v>290.12684000000002</v>
      </c>
      <c r="G2" s="25">
        <v>1768.08988000152</v>
      </c>
      <c r="H2" s="27">
        <v>6.0725713696988697</v>
      </c>
      <c r="I2" s="25">
        <v>71709.954921423006</v>
      </c>
      <c r="L2">
        <v>0.01</v>
      </c>
      <c r="M2" s="34">
        <v>2E-3</v>
      </c>
      <c r="N2" s="36">
        <f>H2</f>
        <v>6.0725713696988697</v>
      </c>
    </row>
    <row r="3" spans="1:14" ht="16" x14ac:dyDescent="0.2">
      <c r="A3" s="24">
        <v>3</v>
      </c>
      <c r="B3" s="24" t="s">
        <v>161</v>
      </c>
      <c r="C3" s="25">
        <v>9213000</v>
      </c>
      <c r="D3" s="24">
        <v>1</v>
      </c>
      <c r="E3" s="26">
        <v>8.0000000000000002E-3</v>
      </c>
      <c r="F3" s="24">
        <v>128.40308214285699</v>
      </c>
      <c r="G3" s="25">
        <v>177.60799683642901</v>
      </c>
      <c r="H3" s="27">
        <v>1.9277976428571499</v>
      </c>
      <c r="I3" s="25">
        <v>10552.6084736794</v>
      </c>
      <c r="L3">
        <v>8.0000000000000002E-3</v>
      </c>
      <c r="M3" s="34">
        <v>1.1454041543123195E-3</v>
      </c>
      <c r="N3" s="36">
        <f t="shared" ref="N3:N41" si="0">H3</f>
        <v>1.9277976428571499</v>
      </c>
    </row>
    <row r="4" spans="1:14" ht="16" x14ac:dyDescent="0.2">
      <c r="A4" s="24">
        <v>5</v>
      </c>
      <c r="B4" s="24" t="s">
        <v>163</v>
      </c>
      <c r="C4" s="25">
        <v>16284000</v>
      </c>
      <c r="D4" s="24">
        <v>1</v>
      </c>
      <c r="E4" s="26">
        <v>8.0000000000000002E-3</v>
      </c>
      <c r="F4" s="24">
        <v>128.40308214285699</v>
      </c>
      <c r="G4" s="25">
        <v>879.84141615418002</v>
      </c>
      <c r="H4" s="27">
        <v>5.4031037592371698</v>
      </c>
      <c r="I4" s="25">
        <v>14582.275841679701</v>
      </c>
      <c r="L4">
        <v>8.0000000000000002E-3</v>
      </c>
      <c r="M4" s="34">
        <v>8.9549716541879767E-4</v>
      </c>
      <c r="N4" s="36">
        <f t="shared" si="0"/>
        <v>5.4031037592371698</v>
      </c>
    </row>
    <row r="5" spans="1:14" ht="16" x14ac:dyDescent="0.2">
      <c r="A5" s="24">
        <v>7</v>
      </c>
      <c r="B5" s="24" t="s">
        <v>165</v>
      </c>
      <c r="C5" s="25">
        <v>19958000</v>
      </c>
      <c r="D5" s="24">
        <v>1</v>
      </c>
      <c r="E5" s="26">
        <v>8.0000000000000002E-3</v>
      </c>
      <c r="F5" s="24">
        <v>128.40308214285699</v>
      </c>
      <c r="G5" s="25">
        <v>196.12923263569499</v>
      </c>
      <c r="H5" s="27">
        <v>0.98270985387160603</v>
      </c>
      <c r="I5" s="25">
        <v>24216.334655163999</v>
      </c>
      <c r="L5">
        <v>8.0000000000000002E-3</v>
      </c>
      <c r="M5" s="34">
        <v>1.2133647988357551E-3</v>
      </c>
      <c r="N5" s="36">
        <f t="shared" si="0"/>
        <v>0.98270985387160603</v>
      </c>
    </row>
    <row r="6" spans="1:14" ht="16" x14ac:dyDescent="0.2">
      <c r="A6" s="24">
        <v>10</v>
      </c>
      <c r="B6" s="24" t="s">
        <v>167</v>
      </c>
      <c r="C6" s="25">
        <v>11505000</v>
      </c>
      <c r="D6" s="24">
        <v>1</v>
      </c>
      <c r="E6" s="26">
        <v>8.0000000000000002E-3</v>
      </c>
      <c r="F6" s="24">
        <v>12.899999999999999</v>
      </c>
      <c r="G6" s="25">
        <v>64.202978644856799</v>
      </c>
      <c r="H6" s="27">
        <v>0.55804414293660909</v>
      </c>
      <c r="I6" s="25">
        <v>1022.4655814443699</v>
      </c>
      <c r="L6">
        <v>8.0000000000000002E-3</v>
      </c>
      <c r="M6" s="34">
        <v>8.8871410816546712E-5</v>
      </c>
      <c r="N6" s="36">
        <f t="shared" si="0"/>
        <v>0.55804414293660909</v>
      </c>
    </row>
    <row r="7" spans="1:14" ht="16" x14ac:dyDescent="0.2">
      <c r="A7" s="24">
        <v>13</v>
      </c>
      <c r="B7" s="24" t="s">
        <v>169</v>
      </c>
      <c r="C7" s="25">
        <v>21570000</v>
      </c>
      <c r="D7" s="24">
        <v>1</v>
      </c>
      <c r="E7" s="26">
        <v>8.0000000000000002E-3</v>
      </c>
      <c r="F7" s="24">
        <v>128.40308214285699</v>
      </c>
      <c r="G7" s="25">
        <v>568.93203865343696</v>
      </c>
      <c r="H7" s="27">
        <v>2.63760796779526</v>
      </c>
      <c r="I7" s="25">
        <v>23605.391754177501</v>
      </c>
      <c r="L7">
        <v>8.0000000000000002E-3</v>
      </c>
      <c r="M7" s="34">
        <v>1.0943621582836115E-3</v>
      </c>
      <c r="N7" s="36">
        <f t="shared" si="0"/>
        <v>2.63760796779526</v>
      </c>
    </row>
    <row r="8" spans="1:14" ht="16" x14ac:dyDescent="0.2">
      <c r="A8" s="24">
        <v>21</v>
      </c>
      <c r="B8" s="24" t="s">
        <v>176</v>
      </c>
      <c r="C8" s="25">
        <v>1750000</v>
      </c>
      <c r="D8" s="24">
        <v>1</v>
      </c>
      <c r="E8" s="26">
        <v>8.0000000000000002E-3</v>
      </c>
      <c r="F8" s="24">
        <v>128.40308214285699</v>
      </c>
      <c r="G8" s="25">
        <v>36.642018344107299</v>
      </c>
      <c r="H8" s="27">
        <v>2.0938296196632802</v>
      </c>
      <c r="I8" s="25">
        <v>1983.5635811196601</v>
      </c>
      <c r="L8">
        <v>8.0000000000000002E-3</v>
      </c>
      <c r="M8" s="34">
        <v>1.1334649034969485E-3</v>
      </c>
      <c r="N8" s="36">
        <f t="shared" si="0"/>
        <v>2.0938296196632802</v>
      </c>
    </row>
    <row r="9" spans="1:14" ht="16" x14ac:dyDescent="0.2">
      <c r="A9" s="24">
        <v>22</v>
      </c>
      <c r="B9" s="24" t="s">
        <v>177</v>
      </c>
      <c r="C9" s="25">
        <v>24332000</v>
      </c>
      <c r="D9" s="24">
        <v>1</v>
      </c>
      <c r="E9" s="26">
        <v>8.0000000000000002E-3</v>
      </c>
      <c r="F9" s="24">
        <v>128.40308214285699</v>
      </c>
      <c r="G9" s="25">
        <v>112.467025561315</v>
      </c>
      <c r="H9" s="27">
        <v>0.46221858277706396</v>
      </c>
      <c r="I9" s="25">
        <v>30434.2949250438</v>
      </c>
      <c r="L9">
        <v>8.0000000000000002E-3</v>
      </c>
      <c r="M9" s="34">
        <v>1.250792985576352E-3</v>
      </c>
      <c r="N9" s="36">
        <f t="shared" si="0"/>
        <v>0.46221858277706396</v>
      </c>
    </row>
    <row r="10" spans="1:14" ht="16" x14ac:dyDescent="0.2">
      <c r="A10" s="24">
        <v>24</v>
      </c>
      <c r="B10" s="24" t="s">
        <v>179</v>
      </c>
      <c r="C10" s="25">
        <v>1643000</v>
      </c>
      <c r="D10" s="24">
        <v>1</v>
      </c>
      <c r="E10" s="26">
        <v>8.0000000000000002E-3</v>
      </c>
      <c r="F10" s="24">
        <v>128.40308214285699</v>
      </c>
      <c r="G10" s="25">
        <v>71.762458388678994</v>
      </c>
      <c r="H10" s="27">
        <v>4.3677698349774197</v>
      </c>
      <c r="I10" s="25">
        <v>1593.6234968397</v>
      </c>
      <c r="L10">
        <v>8.0000000000000002E-3</v>
      </c>
      <c r="M10" s="34">
        <v>9.6994735048064513E-4</v>
      </c>
      <c r="N10" s="36">
        <f t="shared" si="0"/>
        <v>4.3677698349774197</v>
      </c>
    </row>
    <row r="11" spans="1:14" ht="16" x14ac:dyDescent="0.2">
      <c r="A11" s="24">
        <v>27</v>
      </c>
      <c r="B11" s="24" t="s">
        <v>182</v>
      </c>
      <c r="C11" s="25">
        <v>4101000</v>
      </c>
      <c r="D11" s="24">
        <v>1</v>
      </c>
      <c r="E11" s="26">
        <v>8.0000000000000002E-3</v>
      </c>
      <c r="F11" s="24">
        <v>128.40308214285699</v>
      </c>
      <c r="G11" s="25">
        <v>225.71309231279801</v>
      </c>
      <c r="H11" s="27">
        <v>5.5038549698316999</v>
      </c>
      <c r="I11" s="25">
        <v>3642.7223205413302</v>
      </c>
      <c r="L11">
        <v>8.0000000000000002E-3</v>
      </c>
      <c r="M11" s="34">
        <v>8.8825221178769325E-4</v>
      </c>
      <c r="N11" s="36">
        <f t="shared" si="0"/>
        <v>5.5038549698316999</v>
      </c>
    </row>
    <row r="12" spans="1:14" ht="16" x14ac:dyDescent="0.2">
      <c r="A12" s="24">
        <v>31</v>
      </c>
      <c r="B12" s="24" t="s">
        <v>185</v>
      </c>
      <c r="C12" s="25">
        <v>13324000</v>
      </c>
      <c r="D12" s="24">
        <v>1</v>
      </c>
      <c r="E12" s="26">
        <v>8.0000000000000002E-3</v>
      </c>
      <c r="F12" s="24">
        <v>58.089999999999996</v>
      </c>
      <c r="G12" s="25">
        <v>247.73669685129801</v>
      </c>
      <c r="H12" s="27">
        <v>1.8593267551133101</v>
      </c>
      <c r="I12" s="25">
        <v>5958.4532226578303</v>
      </c>
      <c r="L12">
        <v>8.0000000000000002E-3</v>
      </c>
      <c r="M12" s="34">
        <v>4.4719702962007135E-4</v>
      </c>
      <c r="N12" s="36">
        <f t="shared" si="0"/>
        <v>1.8593267551133101</v>
      </c>
    </row>
    <row r="13" spans="1:14" ht="16" x14ac:dyDescent="0.2">
      <c r="A13" s="24">
        <v>32</v>
      </c>
      <c r="B13" s="24" t="s">
        <v>186</v>
      </c>
      <c r="C13" s="25">
        <v>3365000</v>
      </c>
      <c r="D13" s="24">
        <v>1</v>
      </c>
      <c r="E13" s="26">
        <v>8.0000000000000002E-3</v>
      </c>
      <c r="F13" s="24">
        <v>128.40308214285699</v>
      </c>
      <c r="G13" s="25">
        <v>47.402742729739998</v>
      </c>
      <c r="H13" s="27">
        <v>1.4086996353563102</v>
      </c>
      <c r="I13" s="25">
        <v>3979.8936927570999</v>
      </c>
      <c r="L13">
        <v>8.0000000000000002E-3</v>
      </c>
      <c r="M13" s="34">
        <v>1.1827321523795245E-3</v>
      </c>
      <c r="N13" s="36">
        <f t="shared" si="0"/>
        <v>1.4086996353563102</v>
      </c>
    </row>
    <row r="14" spans="1:14" ht="16" x14ac:dyDescent="0.2">
      <c r="A14" s="24">
        <v>37</v>
      </c>
      <c r="B14" s="24" t="s">
        <v>188</v>
      </c>
      <c r="C14" s="25">
        <v>15892000</v>
      </c>
      <c r="D14" s="24">
        <v>1</v>
      </c>
      <c r="E14" s="26">
        <v>8.0000000000000002E-3</v>
      </c>
      <c r="F14" s="24">
        <v>128.40308214285699</v>
      </c>
      <c r="G14" s="25">
        <v>1168.7792832405401</v>
      </c>
      <c r="H14" s="27">
        <v>7.3545134862858204</v>
      </c>
      <c r="I14" s="25">
        <v>12001.2024630202</v>
      </c>
      <c r="L14">
        <v>8.0000000000000002E-3</v>
      </c>
      <c r="M14" s="34">
        <v>7.5517256877801408E-4</v>
      </c>
      <c r="N14" s="36">
        <f t="shared" si="0"/>
        <v>7.3545134862858204</v>
      </c>
    </row>
    <row r="15" spans="1:14" ht="16" x14ac:dyDescent="0.2">
      <c r="A15" s="24">
        <v>41</v>
      </c>
      <c r="B15" s="24" t="s">
        <v>189</v>
      </c>
      <c r="C15" s="25">
        <v>12860000</v>
      </c>
      <c r="D15" s="24">
        <v>1</v>
      </c>
      <c r="E15" s="26">
        <v>8.0000000000000002E-3</v>
      </c>
      <c r="F15" s="24">
        <v>128.40308214285699</v>
      </c>
      <c r="G15" s="25">
        <v>168.283020365602</v>
      </c>
      <c r="H15" s="27">
        <v>1.3085771412566198</v>
      </c>
      <c r="I15" s="25">
        <v>15302.524175086501</v>
      </c>
      <c r="L15">
        <v>8.0000000000000002E-3</v>
      </c>
      <c r="M15" s="34">
        <v>1.1899318954188569E-3</v>
      </c>
      <c r="N15" s="36">
        <f t="shared" si="0"/>
        <v>1.3085771412566198</v>
      </c>
    </row>
    <row r="16" spans="1:14" ht="16" x14ac:dyDescent="0.2">
      <c r="A16" s="24">
        <v>43</v>
      </c>
      <c r="B16" s="24" t="s">
        <v>190</v>
      </c>
      <c r="C16" s="25">
        <v>5835000</v>
      </c>
      <c r="D16" s="24">
        <v>1</v>
      </c>
      <c r="E16" s="26">
        <v>8.0000000000000002E-3</v>
      </c>
      <c r="F16" s="24">
        <v>128.40308214285699</v>
      </c>
      <c r="G16" s="25">
        <v>300.84501509622601</v>
      </c>
      <c r="H16" s="27">
        <v>5.1558700102180994</v>
      </c>
      <c r="I16" s="25">
        <v>5328.9630241365703</v>
      </c>
      <c r="L16">
        <v>8.0000000000000002E-3</v>
      </c>
      <c r="M16" s="34">
        <v>9.132755825426856E-4</v>
      </c>
      <c r="N16" s="36">
        <f t="shared" si="0"/>
        <v>5.1558700102180994</v>
      </c>
    </row>
    <row r="17" spans="1:14" ht="16" x14ac:dyDescent="0.2">
      <c r="A17" s="24">
        <v>20</v>
      </c>
      <c r="B17" s="24" t="s">
        <v>175</v>
      </c>
      <c r="C17" s="25">
        <v>1501000</v>
      </c>
      <c r="D17" s="24">
        <v>1</v>
      </c>
      <c r="E17" s="26">
        <v>7.8667549999999996E-3</v>
      </c>
      <c r="F17" s="24">
        <v>133.3152</v>
      </c>
      <c r="G17" s="25">
        <v>1.255709959914</v>
      </c>
      <c r="H17" s="27">
        <v>8.365822517748181E-2</v>
      </c>
      <c r="I17" s="25">
        <v>1992.03374247132</v>
      </c>
      <c r="L17">
        <v>7.8667549999999996E-3</v>
      </c>
      <c r="M17" s="34">
        <v>1.3271377364898868E-3</v>
      </c>
      <c r="N17" s="36">
        <f t="shared" si="0"/>
        <v>8.365822517748181E-2</v>
      </c>
    </row>
    <row r="18" spans="1:14" ht="16" x14ac:dyDescent="0.2">
      <c r="A18" s="24">
        <v>94</v>
      </c>
      <c r="B18" s="24" t="s">
        <v>196</v>
      </c>
      <c r="C18" s="25">
        <v>15055000</v>
      </c>
      <c r="D18" s="24">
        <v>1</v>
      </c>
      <c r="E18" s="26">
        <v>6.0000000000000001E-3</v>
      </c>
      <c r="F18" s="24">
        <v>650</v>
      </c>
      <c r="G18" s="25">
        <v>446.14177283994098</v>
      </c>
      <c r="H18" s="27">
        <v>2.9634126392556701</v>
      </c>
      <c r="I18" s="25">
        <v>94661.654912433703</v>
      </c>
      <c r="L18">
        <v>6.0000000000000001E-3</v>
      </c>
      <c r="M18" s="34">
        <v>6.287722013446277E-3</v>
      </c>
      <c r="N18" s="36">
        <f t="shared" si="0"/>
        <v>2.9634126392556701</v>
      </c>
    </row>
    <row r="19" spans="1:14" ht="16" x14ac:dyDescent="0.2">
      <c r="A19" s="24">
        <v>96</v>
      </c>
      <c r="B19" s="24" t="s">
        <v>197</v>
      </c>
      <c r="C19" s="25">
        <v>23990000</v>
      </c>
      <c r="D19" s="24">
        <v>1</v>
      </c>
      <c r="E19" s="26">
        <v>6.0000000000000001E-3</v>
      </c>
      <c r="F19" s="24">
        <v>587.26499999999999</v>
      </c>
      <c r="G19" s="25">
        <v>26.185818829720102</v>
      </c>
      <c r="H19" s="27">
        <v>0.10915305889837501</v>
      </c>
      <c r="I19" s="25">
        <v>140697.29675743601</v>
      </c>
      <c r="L19">
        <v>6.0000000000000001E-3</v>
      </c>
      <c r="M19" s="34">
        <v>5.8648310444950396E-3</v>
      </c>
      <c r="N19" s="36">
        <f t="shared" si="0"/>
        <v>0.10915305889837501</v>
      </c>
    </row>
    <row r="20" spans="1:14" ht="16" x14ac:dyDescent="0.2">
      <c r="A20" s="24">
        <v>112</v>
      </c>
      <c r="B20" s="24" t="s">
        <v>198</v>
      </c>
      <c r="C20" s="25">
        <v>50494000</v>
      </c>
      <c r="D20" s="24">
        <v>1</v>
      </c>
      <c r="E20" s="26">
        <v>6.0000000000000001E-3</v>
      </c>
      <c r="F20" s="24">
        <v>1188.26</v>
      </c>
      <c r="G20" s="25">
        <v>4552.1200293217898</v>
      </c>
      <c r="H20" s="27">
        <v>9.0151701772919299</v>
      </c>
      <c r="I20" s="25">
        <v>567391.82619441499</v>
      </c>
      <c r="L20">
        <v>6.0000000000000001E-3</v>
      </c>
      <c r="M20" s="34">
        <v>1.1236816774159603E-2</v>
      </c>
      <c r="N20" s="36">
        <f t="shared" si="0"/>
        <v>9.0151701772919299</v>
      </c>
    </row>
    <row r="21" spans="1:14" ht="16" x14ac:dyDescent="0.2">
      <c r="A21" s="24">
        <v>2</v>
      </c>
      <c r="B21" s="24" t="s">
        <v>160</v>
      </c>
      <c r="C21" s="25">
        <v>18992000</v>
      </c>
      <c r="D21" s="24">
        <v>1</v>
      </c>
      <c r="E21" s="26">
        <v>5.0000000000000001E-3</v>
      </c>
      <c r="F21" s="24">
        <v>133.3152</v>
      </c>
      <c r="G21" s="25">
        <v>185.32950281269501</v>
      </c>
      <c r="H21" s="27">
        <v>0.97582931135580808</v>
      </c>
      <c r="I21" s="25">
        <v>23994.2028867673</v>
      </c>
      <c r="L21">
        <v>5.0000000000000001E-3</v>
      </c>
      <c r="M21" s="34">
        <v>1.263384734981429E-3</v>
      </c>
      <c r="N21" s="36">
        <f t="shared" si="0"/>
        <v>0.97582931135580808</v>
      </c>
    </row>
    <row r="22" spans="1:14" ht="16" x14ac:dyDescent="0.2">
      <c r="A22" s="24">
        <v>4</v>
      </c>
      <c r="B22" s="24" t="s">
        <v>162</v>
      </c>
      <c r="C22" s="25">
        <v>1978000</v>
      </c>
      <c r="D22" s="24">
        <v>1</v>
      </c>
      <c r="E22" s="26">
        <v>5.0000000000000001E-3</v>
      </c>
      <c r="F22" s="24">
        <v>149.356128571429</v>
      </c>
      <c r="G22" s="25">
        <v>3.2052627492526899</v>
      </c>
      <c r="H22" s="27">
        <v>0.16204563949710302</v>
      </c>
      <c r="I22" s="25">
        <v>2931.3480826786499</v>
      </c>
      <c r="L22">
        <v>5.0000000000000001E-3</v>
      </c>
      <c r="M22" s="34">
        <v>1.481975774862816E-3</v>
      </c>
      <c r="N22" s="36">
        <f t="shared" si="0"/>
        <v>0.16204563949710302</v>
      </c>
    </row>
    <row r="23" spans="1:14" ht="16" x14ac:dyDescent="0.2">
      <c r="A23" s="24">
        <v>6</v>
      </c>
      <c r="B23" s="24" t="s">
        <v>164</v>
      </c>
      <c r="C23" s="25">
        <v>8521000</v>
      </c>
      <c r="D23" s="24">
        <v>1</v>
      </c>
      <c r="E23" s="26">
        <v>5.0000000000000001E-3</v>
      </c>
      <c r="F23" s="24">
        <v>133.3152</v>
      </c>
      <c r="G23" s="25">
        <v>550.17062703704903</v>
      </c>
      <c r="H23" s="27">
        <v>6.4566439037325303</v>
      </c>
      <c r="I23" s="25">
        <v>7426.3236510960696</v>
      </c>
      <c r="L23">
        <v>5.0000000000000001E-3</v>
      </c>
      <c r="M23" s="34">
        <v>8.7153193886821618E-4</v>
      </c>
      <c r="N23" s="36">
        <f t="shared" si="0"/>
        <v>6.4566439037325303</v>
      </c>
    </row>
    <row r="24" spans="1:14" ht="16" x14ac:dyDescent="0.2">
      <c r="A24" s="24">
        <v>9</v>
      </c>
      <c r="B24" s="24" t="s">
        <v>166</v>
      </c>
      <c r="C24" s="25">
        <v>4504000</v>
      </c>
      <c r="D24" s="24">
        <v>1</v>
      </c>
      <c r="E24" s="26">
        <v>5.0000000000000001E-3</v>
      </c>
      <c r="F24" s="24">
        <v>133.3152</v>
      </c>
      <c r="G24" s="25">
        <v>226.76403545014799</v>
      </c>
      <c r="H24" s="27">
        <v>5.0347254762466198</v>
      </c>
      <c r="I24" s="25">
        <v>4383.2590403265904</v>
      </c>
      <c r="L24">
        <v>5.0000000000000001E-3</v>
      </c>
      <c r="M24" s="34">
        <v>9.7319250451300852E-4</v>
      </c>
      <c r="N24" s="36">
        <f t="shared" si="0"/>
        <v>5.0347254762466198</v>
      </c>
    </row>
    <row r="25" spans="1:14" ht="16" x14ac:dyDescent="0.2">
      <c r="A25" s="24">
        <v>14</v>
      </c>
      <c r="B25" s="24" t="s">
        <v>170</v>
      </c>
      <c r="C25" s="25">
        <v>67826000</v>
      </c>
      <c r="D25" s="24">
        <v>1</v>
      </c>
      <c r="E25" s="26">
        <v>5.0000000000000001E-3</v>
      </c>
      <c r="F25" s="24">
        <v>133.3152</v>
      </c>
      <c r="G25" s="25">
        <v>5579.2458145529899</v>
      </c>
      <c r="H25" s="27">
        <v>8.2258216827661794</v>
      </c>
      <c r="I25" s="25">
        <v>50533.350403410899</v>
      </c>
      <c r="L25">
        <v>5.0000000000000001E-3</v>
      </c>
      <c r="M25" s="34">
        <v>7.450439419014965E-4</v>
      </c>
      <c r="N25" s="36">
        <f t="shared" si="0"/>
        <v>8.2258216827661794</v>
      </c>
    </row>
    <row r="26" spans="1:14" ht="16" x14ac:dyDescent="0.2">
      <c r="A26" s="24">
        <v>17</v>
      </c>
      <c r="B26" s="24" t="s">
        <v>172</v>
      </c>
      <c r="C26" s="25">
        <v>694000</v>
      </c>
      <c r="D26" s="24">
        <v>1</v>
      </c>
      <c r="E26" s="26">
        <v>5.0000000000000001E-3</v>
      </c>
      <c r="F26" s="24">
        <v>133.3152</v>
      </c>
      <c r="G26" s="25">
        <v>3.5278326555442798</v>
      </c>
      <c r="H26" s="27">
        <v>0.50833323566920396</v>
      </c>
      <c r="I26" s="25">
        <v>899.98512247394694</v>
      </c>
      <c r="L26">
        <v>5.0000000000000001E-3</v>
      </c>
      <c r="M26" s="34">
        <v>1.2968085338241309E-3</v>
      </c>
      <c r="N26" s="36">
        <f t="shared" si="0"/>
        <v>0.50833323566920396</v>
      </c>
    </row>
    <row r="27" spans="1:14" ht="16" x14ac:dyDescent="0.2">
      <c r="A27" s="24">
        <v>19</v>
      </c>
      <c r="B27" s="24" t="s">
        <v>174</v>
      </c>
      <c r="C27" s="25">
        <v>84977000</v>
      </c>
      <c r="D27" s="24">
        <v>1</v>
      </c>
      <c r="E27" s="26">
        <v>5.0000000000000001E-3</v>
      </c>
      <c r="F27" s="24">
        <v>105.57</v>
      </c>
      <c r="G27" s="25">
        <v>2771.47063170507</v>
      </c>
      <c r="H27" s="27">
        <v>3.2614361906222502</v>
      </c>
      <c r="I27" s="25">
        <v>69895.490667999402</v>
      </c>
      <c r="L27">
        <v>5.0000000000000001E-3</v>
      </c>
      <c r="M27" s="34">
        <v>8.22522455111376E-4</v>
      </c>
      <c r="N27" s="36">
        <f t="shared" si="0"/>
        <v>3.2614361906222502</v>
      </c>
    </row>
    <row r="28" spans="1:14" ht="16" x14ac:dyDescent="0.2">
      <c r="A28" s="24">
        <v>23</v>
      </c>
      <c r="B28" s="24" t="s">
        <v>178</v>
      </c>
      <c r="C28" s="25">
        <v>10322000</v>
      </c>
      <c r="D28" s="24">
        <v>1</v>
      </c>
      <c r="E28" s="26">
        <v>5.0000000000000001E-3</v>
      </c>
      <c r="F28" s="24">
        <v>133.3152</v>
      </c>
      <c r="G28" s="25">
        <v>514.65453131767401</v>
      </c>
      <c r="H28" s="27">
        <v>4.9859962344281499</v>
      </c>
      <c r="I28" s="25">
        <v>10081.2539974833</v>
      </c>
      <c r="L28">
        <v>5.0000000000000001E-3</v>
      </c>
      <c r="M28" s="34">
        <v>9.7667641905476647E-4</v>
      </c>
      <c r="N28" s="36">
        <f t="shared" si="0"/>
        <v>4.9859962344281499</v>
      </c>
    </row>
    <row r="29" spans="1:14" ht="16" x14ac:dyDescent="0.2">
      <c r="A29" s="24">
        <v>25</v>
      </c>
      <c r="B29" s="24" t="s">
        <v>180</v>
      </c>
      <c r="C29" s="25">
        <v>40863000</v>
      </c>
      <c r="D29" s="24">
        <v>1</v>
      </c>
      <c r="E29" s="26">
        <v>5.0000000000000001E-3</v>
      </c>
      <c r="F29" s="24">
        <v>234</v>
      </c>
      <c r="G29" s="25">
        <v>522.67057876329397</v>
      </c>
      <c r="H29" s="27">
        <v>1.27908028965885</v>
      </c>
      <c r="I29" s="25">
        <v>91882.568036071505</v>
      </c>
      <c r="L29">
        <v>5.0000000000000001E-3</v>
      </c>
      <c r="M29" s="34">
        <v>2.2485516980170692E-3</v>
      </c>
      <c r="N29" s="36">
        <f t="shared" si="0"/>
        <v>1.27908028965885</v>
      </c>
    </row>
    <row r="30" spans="1:14" ht="16" x14ac:dyDescent="0.2">
      <c r="A30" s="24">
        <v>26</v>
      </c>
      <c r="B30" s="24" t="s">
        <v>181</v>
      </c>
      <c r="C30" s="25">
        <v>2085000</v>
      </c>
      <c r="D30" s="24">
        <v>1</v>
      </c>
      <c r="E30" s="26">
        <v>5.0000000000000001E-3</v>
      </c>
      <c r="F30" s="24">
        <v>149.356128571429</v>
      </c>
      <c r="G30" s="25">
        <v>35.646308964340498</v>
      </c>
      <c r="H30" s="27">
        <v>1.70965510620338</v>
      </c>
      <c r="I30" s="25">
        <v>2859.2207220831601</v>
      </c>
      <c r="L30">
        <v>5.0000000000000001E-3</v>
      </c>
      <c r="M30" s="34">
        <v>1.3713288834931224E-3</v>
      </c>
      <c r="N30" s="36">
        <f t="shared" si="0"/>
        <v>1.70965510620338</v>
      </c>
    </row>
    <row r="31" spans="1:14" ht="16" x14ac:dyDescent="0.2">
      <c r="A31" s="24">
        <v>29</v>
      </c>
      <c r="B31" s="24" t="s">
        <v>183</v>
      </c>
      <c r="C31" s="25">
        <v>20147000</v>
      </c>
      <c r="D31" s="24">
        <v>1</v>
      </c>
      <c r="E31" s="26">
        <v>5.0000000000000001E-3</v>
      </c>
      <c r="F31" s="24">
        <v>124.09</v>
      </c>
      <c r="G31" s="25">
        <v>197.33873213487001</v>
      </c>
      <c r="H31" s="27">
        <v>0.97949437700337605</v>
      </c>
      <c r="I31" s="25">
        <v>23589.531988959399</v>
      </c>
      <c r="L31">
        <v>5.0000000000000001E-3</v>
      </c>
      <c r="M31" s="34">
        <v>1.1708706998044076E-3</v>
      </c>
      <c r="N31" s="36">
        <f t="shared" si="0"/>
        <v>0.97949437700337605</v>
      </c>
    </row>
    <row r="32" spans="1:14" ht="16" x14ac:dyDescent="0.2">
      <c r="A32" s="24">
        <v>30</v>
      </c>
      <c r="B32" s="24" t="s">
        <v>184</v>
      </c>
      <c r="C32" s="25">
        <v>15689000</v>
      </c>
      <c r="D32" s="24">
        <v>1</v>
      </c>
      <c r="E32" s="26">
        <v>5.0000000000000001E-3</v>
      </c>
      <c r="F32" s="24">
        <v>149.356128571429</v>
      </c>
      <c r="G32" s="25">
        <v>484.12845146383899</v>
      </c>
      <c r="H32" s="27">
        <v>3.0857827233338</v>
      </c>
      <c r="I32" s="25">
        <v>19971.189362851299</v>
      </c>
      <c r="L32">
        <v>5.0000000000000001E-3</v>
      </c>
      <c r="M32" s="34">
        <v>1.2729421481835234E-3</v>
      </c>
      <c r="N32" s="36">
        <f t="shared" si="0"/>
        <v>3.0857827233338</v>
      </c>
    </row>
    <row r="33" spans="1:14" ht="16" x14ac:dyDescent="0.2">
      <c r="A33" s="24">
        <v>36</v>
      </c>
      <c r="B33" s="24" t="s">
        <v>187</v>
      </c>
      <c r="C33" s="25">
        <v>2213000</v>
      </c>
      <c r="D33" s="24">
        <v>1</v>
      </c>
      <c r="E33" s="26">
        <v>5.0000000000000001E-3</v>
      </c>
      <c r="F33" s="24">
        <v>149.356128571429</v>
      </c>
      <c r="G33" s="25">
        <v>3.9851723767704201</v>
      </c>
      <c r="H33" s="27">
        <v>0.18008008932536898</v>
      </c>
      <c r="I33" s="25">
        <v>3276.7589930942299</v>
      </c>
      <c r="L33">
        <v>5.0000000000000001E-3</v>
      </c>
      <c r="M33" s="34">
        <v>1.4806863954334522E-3</v>
      </c>
      <c r="N33" s="36">
        <f t="shared" si="0"/>
        <v>0.18008008932536898</v>
      </c>
    </row>
    <row r="34" spans="1:14" ht="16" x14ac:dyDescent="0.2">
      <c r="A34" s="24">
        <v>47</v>
      </c>
      <c r="B34" s="24" t="s">
        <v>193</v>
      </c>
      <c r="C34" s="25">
        <v>1200000</v>
      </c>
      <c r="D34" s="24">
        <v>1</v>
      </c>
      <c r="E34" s="26">
        <v>5.0000000000000001E-3</v>
      </c>
      <c r="F34" s="24">
        <v>149.356128571429</v>
      </c>
      <c r="G34" s="25">
        <v>8.2928537871897099</v>
      </c>
      <c r="H34" s="27">
        <v>0.69107114893247601</v>
      </c>
      <c r="I34" s="25">
        <v>1732.9834886234501</v>
      </c>
      <c r="L34">
        <v>5.0000000000000001E-3</v>
      </c>
      <c r="M34" s="34">
        <v>1.4441529071862083E-3</v>
      </c>
      <c r="N34" s="36">
        <f t="shared" si="0"/>
        <v>0.69107114893247601</v>
      </c>
    </row>
    <row r="35" spans="1:14" ht="16" x14ac:dyDescent="0.2">
      <c r="A35" s="24">
        <v>51</v>
      </c>
      <c r="B35" s="24" t="s">
        <v>194</v>
      </c>
      <c r="C35" s="25">
        <v>45039000</v>
      </c>
      <c r="D35" s="24">
        <v>1</v>
      </c>
      <c r="E35" s="26">
        <v>5.0000000000000001E-3</v>
      </c>
      <c r="F35" s="24">
        <v>81.5</v>
      </c>
      <c r="G35" s="25">
        <v>345.05282848211601</v>
      </c>
      <c r="H35" s="27">
        <v>0.76612009254671698</v>
      </c>
      <c r="I35" s="25">
        <v>34239.817483245199</v>
      </c>
      <c r="L35">
        <v>5.0000000000000001E-3</v>
      </c>
      <c r="M35" s="34">
        <v>7.6022597045327829E-4</v>
      </c>
      <c r="N35" s="36">
        <f t="shared" si="0"/>
        <v>0.76612009254671698</v>
      </c>
    </row>
    <row r="36" spans="1:14" ht="16" x14ac:dyDescent="0.2">
      <c r="A36" s="24">
        <v>46</v>
      </c>
      <c r="B36" s="24" t="s">
        <v>192</v>
      </c>
      <c r="C36" s="25">
        <v>43194000</v>
      </c>
      <c r="D36" s="24">
        <v>1</v>
      </c>
      <c r="E36" s="26">
        <v>2E-3</v>
      </c>
      <c r="F36" s="24">
        <v>24.860000000000003</v>
      </c>
      <c r="G36" s="25">
        <v>203.649775020737</v>
      </c>
      <c r="H36" s="27">
        <v>0.47147699916825803</v>
      </c>
      <c r="I36" s="25">
        <v>9290.3842320823096</v>
      </c>
      <c r="L36">
        <v>2E-3</v>
      </c>
      <c r="M36" s="34">
        <v>2.150850634829446E-4</v>
      </c>
      <c r="N36" s="36">
        <f t="shared" si="0"/>
        <v>0.47147699916825803</v>
      </c>
    </row>
    <row r="37" spans="1:14" ht="16" x14ac:dyDescent="0.2">
      <c r="A37" s="24">
        <v>113</v>
      </c>
      <c r="B37" s="24" t="s">
        <v>199</v>
      </c>
      <c r="C37" s="25">
        <v>29852000</v>
      </c>
      <c r="D37" s="24">
        <v>1</v>
      </c>
      <c r="E37" s="26">
        <v>1.6999999999999999E-3</v>
      </c>
      <c r="F37" s="24">
        <v>335</v>
      </c>
      <c r="G37" s="25">
        <v>1044.35717142976</v>
      </c>
      <c r="H37" s="27">
        <v>3.4984495894069503</v>
      </c>
      <c r="I37" s="25">
        <v>92584.653478091801</v>
      </c>
      <c r="L37">
        <v>1.6999999999999999E-3</v>
      </c>
      <c r="M37" s="34">
        <v>3.1014556303795996E-3</v>
      </c>
      <c r="N37" s="36">
        <f t="shared" si="0"/>
        <v>3.4984495894069503</v>
      </c>
    </row>
    <row r="38" spans="1:14" ht="16" x14ac:dyDescent="0.2">
      <c r="A38" s="24">
        <v>15</v>
      </c>
      <c r="B38" s="24" t="s">
        <v>171</v>
      </c>
      <c r="C38" s="25">
        <v>879000</v>
      </c>
      <c r="D38" s="24">
        <v>1</v>
      </c>
      <c r="E38" s="26">
        <v>1E-3</v>
      </c>
      <c r="F38" s="24">
        <v>195.446</v>
      </c>
      <c r="G38" s="25">
        <v>25.226158537463899</v>
      </c>
      <c r="H38" s="27">
        <v>2.86987014078088</v>
      </c>
      <c r="I38" s="25">
        <v>1538.9932821342099</v>
      </c>
      <c r="L38">
        <v>1E-3</v>
      </c>
      <c r="M38" s="34">
        <v>1.7508455996976223E-3</v>
      </c>
      <c r="N38" s="36">
        <f t="shared" si="0"/>
        <v>2.86987014078088</v>
      </c>
    </row>
    <row r="39" spans="1:14" ht="16" x14ac:dyDescent="0.2">
      <c r="A39" s="24">
        <v>18</v>
      </c>
      <c r="B39" s="24" t="s">
        <v>173</v>
      </c>
      <c r="C39" s="25">
        <v>5222000</v>
      </c>
      <c r="D39" s="24">
        <v>1</v>
      </c>
      <c r="E39" s="26">
        <v>1E-3</v>
      </c>
      <c r="F39" s="24">
        <v>195.446</v>
      </c>
      <c r="G39" s="25">
        <v>366.20514813194598</v>
      </c>
      <c r="H39" s="27">
        <v>7.0127374211403</v>
      </c>
      <c r="I39" s="25">
        <v>7608.0014227149304</v>
      </c>
      <c r="L39">
        <v>1E-3</v>
      </c>
      <c r="M39" s="34">
        <v>1.4569133325765856E-3</v>
      </c>
      <c r="N39" s="36">
        <f t="shared" si="0"/>
        <v>7.0127374211403</v>
      </c>
    </row>
    <row r="40" spans="1:14" ht="16" x14ac:dyDescent="0.2">
      <c r="A40" s="24">
        <v>44</v>
      </c>
      <c r="B40" s="24" t="s">
        <v>191</v>
      </c>
      <c r="C40" s="25">
        <v>9359000</v>
      </c>
      <c r="D40" s="24">
        <v>1</v>
      </c>
      <c r="E40" s="26">
        <v>1E-3</v>
      </c>
      <c r="F40" s="24">
        <v>195.446</v>
      </c>
      <c r="G40" s="25">
        <v>1154.2642608219401</v>
      </c>
      <c r="H40" s="27">
        <v>12.3332007780953</v>
      </c>
      <c r="I40" s="25">
        <v>10102.4022921209</v>
      </c>
      <c r="L40">
        <v>1E-3</v>
      </c>
      <c r="M40" s="34">
        <v>1.0794318081120738E-3</v>
      </c>
      <c r="N40" s="36">
        <f t="shared" si="0"/>
        <v>12.3332007780953</v>
      </c>
    </row>
    <row r="41" spans="1:14" ht="16" x14ac:dyDescent="0.2">
      <c r="A41" s="24">
        <v>12</v>
      </c>
      <c r="B41" s="24" t="s">
        <v>168</v>
      </c>
      <c r="C41" s="25">
        <v>3759000</v>
      </c>
      <c r="D41" s="24">
        <v>1</v>
      </c>
      <c r="E41" s="26">
        <v>7.72227E-4</v>
      </c>
      <c r="F41" s="24">
        <v>133.3152</v>
      </c>
      <c r="G41" s="25">
        <v>20.286098281204801</v>
      </c>
      <c r="H41" s="27">
        <v>0.53966741902646598</v>
      </c>
      <c r="I41" s="25">
        <v>4867.45326572673</v>
      </c>
      <c r="L41">
        <v>7.72227E-4</v>
      </c>
      <c r="M41" s="34">
        <v>1.2948798259448603E-3</v>
      </c>
      <c r="N41" s="36">
        <f t="shared" si="0"/>
        <v>0.53966741902646598</v>
      </c>
    </row>
    <row r="42" spans="1:14" ht="16" x14ac:dyDescent="0.2">
      <c r="A42" s="24"/>
      <c r="B42" s="24"/>
      <c r="C42" s="25"/>
      <c r="D42" s="24"/>
      <c r="E42" s="26"/>
      <c r="F42" s="24"/>
      <c r="G42" s="25"/>
      <c r="H42" s="27"/>
      <c r="I42" s="25"/>
      <c r="N42" s="36"/>
    </row>
    <row r="43" spans="1:14" ht="16" x14ac:dyDescent="0.2">
      <c r="A43" s="24"/>
      <c r="B43" s="24"/>
      <c r="C43" s="25"/>
      <c r="D43" s="24"/>
      <c r="E43" s="26"/>
      <c r="F43" s="24"/>
      <c r="G43" s="25"/>
      <c r="H43" s="27"/>
      <c r="I43" s="25"/>
      <c r="N43" s="36"/>
    </row>
    <row r="44" spans="1:14" ht="16" x14ac:dyDescent="0.2">
      <c r="A44" s="24"/>
      <c r="B44" s="24"/>
      <c r="C44" s="25"/>
      <c r="D44" s="24"/>
      <c r="E44" s="26"/>
      <c r="F44" s="24"/>
      <c r="G44" s="25"/>
      <c r="H44" s="27"/>
      <c r="I44" s="25"/>
      <c r="N44" s="36"/>
    </row>
    <row r="45" spans="1:14" ht="16" x14ac:dyDescent="0.2">
      <c r="A45" s="24"/>
      <c r="B45" s="24"/>
      <c r="C45" s="25"/>
      <c r="D45" s="24"/>
      <c r="E45" s="26"/>
      <c r="F45" s="24"/>
      <c r="G45" s="25"/>
      <c r="H45" s="27"/>
      <c r="I45" s="25"/>
      <c r="N45" s="36"/>
    </row>
    <row r="46" spans="1:14" ht="16" x14ac:dyDescent="0.2">
      <c r="A46" s="24"/>
      <c r="B46" s="24"/>
      <c r="C46" s="25"/>
      <c r="D46" s="24"/>
      <c r="E46" s="26"/>
      <c r="F46" s="24"/>
      <c r="G46" s="25"/>
      <c r="H46" s="27"/>
      <c r="I46" s="25"/>
      <c r="N46" s="36"/>
    </row>
    <row r="47" spans="1:14" ht="16" x14ac:dyDescent="0.2">
      <c r="A47" s="24"/>
      <c r="B47" s="24"/>
      <c r="C47" s="25"/>
      <c r="D47" s="24"/>
      <c r="E47" s="26"/>
      <c r="F47" s="24"/>
      <c r="G47" s="25"/>
      <c r="H47" s="27"/>
      <c r="I47" s="25"/>
      <c r="N47" s="36"/>
    </row>
    <row r="48" spans="1:14" ht="16" x14ac:dyDescent="0.2">
      <c r="A48" s="24"/>
      <c r="B48" s="24"/>
      <c r="C48" s="25"/>
      <c r="D48" s="24"/>
      <c r="E48" s="26"/>
      <c r="F48" s="24"/>
      <c r="G48" s="25"/>
      <c r="H48" s="27"/>
      <c r="I48" s="25"/>
      <c r="N48" s="36"/>
    </row>
    <row r="49" spans="1:14" ht="16" x14ac:dyDescent="0.2">
      <c r="A49" s="24"/>
      <c r="B49" s="24"/>
      <c r="C49" s="25"/>
      <c r="D49" s="24"/>
      <c r="E49" s="26"/>
      <c r="F49" s="24"/>
      <c r="G49" s="25"/>
      <c r="H49" s="27"/>
      <c r="I49" s="25"/>
      <c r="N49" s="36"/>
    </row>
    <row r="50" spans="1:14" ht="16" x14ac:dyDescent="0.2">
      <c r="A50" s="24"/>
      <c r="B50" s="24"/>
      <c r="C50" s="25"/>
      <c r="D50" s="24"/>
      <c r="E50" s="26"/>
      <c r="F50" s="24"/>
      <c r="G50" s="25"/>
      <c r="H50" s="27"/>
      <c r="I50" s="25"/>
      <c r="N50" s="36"/>
    </row>
    <row r="51" spans="1:14" ht="16" x14ac:dyDescent="0.2">
      <c r="A51" s="24"/>
      <c r="B51" s="24"/>
      <c r="C51" s="25"/>
      <c r="D51" s="24"/>
      <c r="E51" s="26"/>
      <c r="F51" s="24"/>
      <c r="G51" s="25"/>
      <c r="H51" s="27"/>
      <c r="I51" s="25"/>
      <c r="N51" s="36"/>
    </row>
    <row r="52" spans="1:14" ht="16" x14ac:dyDescent="0.2">
      <c r="A52" s="24"/>
      <c r="B52" s="24"/>
      <c r="C52" s="25"/>
      <c r="D52" s="24"/>
      <c r="E52" s="26"/>
      <c r="F52" s="24"/>
      <c r="G52" s="25"/>
      <c r="H52" s="27"/>
      <c r="I52" s="25"/>
      <c r="N52" s="36"/>
    </row>
    <row r="53" spans="1:14" ht="16" x14ac:dyDescent="0.2">
      <c r="A53" s="24"/>
      <c r="B53" s="24"/>
      <c r="C53" s="25"/>
      <c r="D53" s="24"/>
      <c r="E53" s="26"/>
      <c r="F53" s="24"/>
      <c r="G53" s="25"/>
      <c r="H53" s="27"/>
      <c r="I53" s="25"/>
      <c r="N53" s="36"/>
    </row>
    <row r="54" spans="1:14" ht="16" x14ac:dyDescent="0.2">
      <c r="A54" s="24"/>
      <c r="B54" s="24"/>
      <c r="C54" s="25"/>
      <c r="D54" s="24"/>
      <c r="E54" s="26"/>
      <c r="F54" s="24"/>
      <c r="G54" s="25"/>
      <c r="H54" s="27"/>
      <c r="I54" s="25"/>
      <c r="N54" s="36"/>
    </row>
    <row r="55" spans="1:14" ht="16" x14ac:dyDescent="0.2">
      <c r="A55" s="24"/>
      <c r="B55" s="24"/>
      <c r="C55" s="25"/>
      <c r="D55" s="24"/>
      <c r="E55" s="26"/>
      <c r="F55" s="24"/>
      <c r="G55" s="25"/>
      <c r="H55" s="27"/>
      <c r="I55" s="25"/>
      <c r="N55" s="36"/>
    </row>
    <row r="56" spans="1:14" ht="16" x14ac:dyDescent="0.2">
      <c r="A56" s="24"/>
      <c r="B56" s="24"/>
      <c r="C56" s="25"/>
      <c r="D56" s="24"/>
      <c r="E56" s="26"/>
      <c r="F56" s="24"/>
      <c r="G56" s="25"/>
      <c r="H56" s="27"/>
      <c r="I56" s="25"/>
      <c r="N56" s="36"/>
    </row>
    <row r="57" spans="1:14" ht="16" x14ac:dyDescent="0.2">
      <c r="A57" s="24"/>
      <c r="B57" s="24"/>
      <c r="C57" s="25"/>
      <c r="D57" s="24"/>
      <c r="E57" s="26"/>
      <c r="F57" s="24"/>
      <c r="G57" s="25"/>
      <c r="H57" s="27"/>
      <c r="I57" s="25"/>
      <c r="N57" s="36"/>
    </row>
    <row r="58" spans="1:14" ht="16" x14ac:dyDescent="0.2">
      <c r="A58" s="24"/>
      <c r="B58" s="24"/>
      <c r="C58" s="25"/>
      <c r="D58" s="24"/>
      <c r="E58" s="26"/>
      <c r="F58" s="24"/>
      <c r="G58" s="25"/>
      <c r="H58" s="27"/>
      <c r="I58" s="25"/>
      <c r="N58" s="36"/>
    </row>
    <row r="59" spans="1:14" ht="16" x14ac:dyDescent="0.2">
      <c r="A59" s="24"/>
      <c r="B59" s="24"/>
      <c r="C59" s="25"/>
      <c r="D59" s="24"/>
      <c r="E59" s="26"/>
      <c r="F59" s="24"/>
      <c r="G59" s="25"/>
      <c r="H59" s="27"/>
      <c r="I59" s="25"/>
      <c r="N59" s="36"/>
    </row>
    <row r="60" spans="1:14" ht="16" x14ac:dyDescent="0.2">
      <c r="A60" s="24"/>
      <c r="B60" s="24"/>
      <c r="C60" s="25"/>
      <c r="D60" s="24"/>
      <c r="E60" s="26"/>
      <c r="F60" s="24"/>
      <c r="G60" s="25"/>
      <c r="H60" s="27"/>
      <c r="I60" s="25"/>
      <c r="N60" s="36"/>
    </row>
    <row r="61" spans="1:14" ht="16" x14ac:dyDescent="0.2">
      <c r="A61" s="24"/>
      <c r="B61" s="24"/>
      <c r="C61" s="25"/>
      <c r="D61" s="24"/>
      <c r="E61" s="26"/>
      <c r="F61" s="24"/>
      <c r="G61" s="25"/>
      <c r="H61" s="27"/>
      <c r="I61" s="25"/>
      <c r="N61" s="36"/>
    </row>
    <row r="62" spans="1:14" ht="16" x14ac:dyDescent="0.2">
      <c r="A62" s="24"/>
      <c r="B62" s="24"/>
      <c r="C62" s="25"/>
      <c r="D62" s="24"/>
      <c r="E62" s="26"/>
      <c r="F62" s="24"/>
      <c r="G62" s="25"/>
      <c r="H62" s="27"/>
      <c r="I62" s="25"/>
      <c r="N62" s="36"/>
    </row>
    <row r="63" spans="1:14" ht="16" x14ac:dyDescent="0.2">
      <c r="A63" s="24"/>
      <c r="B63" s="24"/>
      <c r="C63" s="25"/>
      <c r="D63" s="24"/>
      <c r="E63" s="26"/>
      <c r="F63" s="24"/>
      <c r="G63" s="25"/>
      <c r="H63" s="27"/>
      <c r="I63" s="25"/>
      <c r="N63" s="36"/>
    </row>
    <row r="64" spans="1:14" ht="16" x14ac:dyDescent="0.2">
      <c r="A64" s="24"/>
      <c r="B64" s="24"/>
      <c r="C64" s="25"/>
      <c r="D64" s="24"/>
      <c r="E64" s="26"/>
      <c r="F64" s="24"/>
      <c r="G64" s="25"/>
      <c r="H64" s="27"/>
      <c r="I64" s="25"/>
      <c r="N64" s="36"/>
    </row>
    <row r="65" spans="1:14" ht="16" x14ac:dyDescent="0.2">
      <c r="A65" s="24"/>
      <c r="B65" s="24"/>
      <c r="C65" s="25"/>
      <c r="D65" s="24"/>
      <c r="E65" s="26"/>
      <c r="F65" s="24"/>
      <c r="G65" s="25"/>
      <c r="H65" s="27"/>
      <c r="I65" s="25"/>
      <c r="N65" s="36"/>
    </row>
    <row r="66" spans="1:14" ht="16" x14ac:dyDescent="0.2">
      <c r="A66" s="24"/>
      <c r="B66" s="24"/>
      <c r="C66" s="25"/>
      <c r="D66" s="24"/>
      <c r="E66" s="26"/>
      <c r="F66" s="24"/>
      <c r="G66" s="25"/>
      <c r="H66" s="27"/>
      <c r="I66" s="25"/>
      <c r="N66" s="36"/>
    </row>
    <row r="67" spans="1:14" ht="16" x14ac:dyDescent="0.2">
      <c r="A67" s="24"/>
      <c r="B67" s="24"/>
      <c r="C67" s="25"/>
      <c r="D67" s="24"/>
      <c r="E67" s="26"/>
      <c r="F67" s="24"/>
      <c r="G67" s="25"/>
      <c r="H67" s="27"/>
      <c r="I67" s="25"/>
      <c r="N67" s="36"/>
    </row>
    <row r="68" spans="1:14" ht="16" x14ac:dyDescent="0.2">
      <c r="A68" s="24"/>
      <c r="B68" s="24"/>
      <c r="C68" s="25"/>
      <c r="D68" s="24"/>
      <c r="E68" s="26"/>
      <c r="F68" s="24"/>
      <c r="G68" s="25"/>
      <c r="H68" s="27"/>
      <c r="I68" s="25"/>
      <c r="N68" s="36"/>
    </row>
    <row r="69" spans="1:14" ht="16" x14ac:dyDescent="0.2">
      <c r="A69" s="24"/>
      <c r="B69" s="24"/>
      <c r="C69" s="25"/>
      <c r="D69" s="24"/>
      <c r="E69" s="26"/>
      <c r="F69" s="24"/>
      <c r="G69" s="25"/>
      <c r="H69" s="27"/>
      <c r="I69" s="25"/>
      <c r="N69" s="36"/>
    </row>
    <row r="70" spans="1:14" ht="16" x14ac:dyDescent="0.2">
      <c r="A70" s="24"/>
      <c r="B70" s="24"/>
      <c r="C70" s="25"/>
      <c r="D70" s="24"/>
      <c r="E70" s="26"/>
      <c r="F70" s="24"/>
      <c r="G70" s="25"/>
      <c r="H70" s="27"/>
      <c r="I70" s="25"/>
      <c r="N70" s="36"/>
    </row>
    <row r="71" spans="1:14" ht="16" x14ac:dyDescent="0.2">
      <c r="A71" s="24"/>
      <c r="B71" s="24"/>
      <c r="C71" s="25"/>
      <c r="D71" s="24"/>
      <c r="E71" s="26"/>
      <c r="F71" s="24"/>
      <c r="G71" s="25"/>
      <c r="H71" s="27"/>
      <c r="I71" s="25"/>
      <c r="N71" s="36"/>
    </row>
    <row r="72" spans="1:14" ht="16" x14ac:dyDescent="0.2">
      <c r="A72" s="24"/>
      <c r="B72" s="24"/>
      <c r="C72" s="25"/>
      <c r="D72" s="24"/>
      <c r="E72" s="26"/>
      <c r="F72" s="24"/>
      <c r="G72" s="25"/>
      <c r="H72" s="27"/>
      <c r="I72" s="25"/>
      <c r="N72" s="36"/>
    </row>
    <row r="73" spans="1:14" ht="16" x14ac:dyDescent="0.2">
      <c r="A73" s="24"/>
      <c r="B73" s="24"/>
      <c r="C73" s="25"/>
      <c r="D73" s="24"/>
      <c r="E73" s="26"/>
      <c r="F73" s="24"/>
      <c r="G73" s="25"/>
      <c r="H73" s="27"/>
      <c r="I73" s="25"/>
      <c r="N73" s="36"/>
    </row>
    <row r="74" spans="1:14" ht="16" x14ac:dyDescent="0.2">
      <c r="A74" s="24"/>
      <c r="B74" s="24"/>
      <c r="C74" s="25"/>
      <c r="D74" s="24"/>
      <c r="E74" s="26"/>
      <c r="F74" s="24"/>
      <c r="G74" s="25"/>
      <c r="H74" s="27"/>
      <c r="I74" s="25"/>
      <c r="N74" s="36"/>
    </row>
    <row r="75" spans="1:14" ht="16" x14ac:dyDescent="0.2">
      <c r="A75" s="24"/>
      <c r="B75" s="24"/>
      <c r="C75" s="25"/>
      <c r="D75" s="24"/>
      <c r="E75" s="26"/>
      <c r="F75" s="24"/>
      <c r="G75" s="25"/>
      <c r="H75" s="27"/>
      <c r="I75" s="25"/>
      <c r="N75" s="36"/>
    </row>
    <row r="76" spans="1:14" ht="16" x14ac:dyDescent="0.2">
      <c r="A76" s="24"/>
      <c r="B76" s="24"/>
      <c r="C76" s="25"/>
      <c r="D76" s="24"/>
      <c r="E76" s="26"/>
      <c r="F76" s="24"/>
      <c r="G76" s="25"/>
      <c r="H76" s="27"/>
      <c r="I76" s="25"/>
      <c r="N76" s="36"/>
    </row>
    <row r="77" spans="1:14" ht="16" x14ac:dyDescent="0.2">
      <c r="A77" s="24"/>
      <c r="B77" s="24"/>
      <c r="C77" s="25"/>
      <c r="D77" s="24"/>
      <c r="E77" s="26"/>
      <c r="F77" s="24"/>
      <c r="G77" s="25"/>
      <c r="H77" s="27"/>
      <c r="I77" s="25"/>
      <c r="N77" s="36"/>
    </row>
    <row r="78" spans="1:14" ht="16" x14ac:dyDescent="0.2">
      <c r="A78" s="24"/>
      <c r="B78" s="24"/>
      <c r="C78" s="25"/>
      <c r="D78" s="24"/>
      <c r="E78" s="26"/>
      <c r="F78" s="24"/>
      <c r="G78" s="25"/>
      <c r="H78" s="27"/>
      <c r="I78" s="25"/>
      <c r="N78" s="36"/>
    </row>
    <row r="79" spans="1:14" ht="16" x14ac:dyDescent="0.2">
      <c r="A79" s="24"/>
      <c r="B79" s="24"/>
      <c r="C79" s="25"/>
      <c r="D79" s="24"/>
      <c r="E79" s="26"/>
      <c r="F79" s="24"/>
      <c r="G79" s="25"/>
      <c r="H79" s="27"/>
      <c r="I79" s="25"/>
      <c r="N79" s="36"/>
    </row>
    <row r="80" spans="1:14" ht="16" x14ac:dyDescent="0.2">
      <c r="A80" s="24"/>
      <c r="B80" s="24"/>
      <c r="C80" s="25"/>
      <c r="D80" s="24"/>
      <c r="E80" s="26"/>
      <c r="F80" s="24"/>
      <c r="G80" s="25"/>
      <c r="H80" s="27"/>
      <c r="I80" s="25"/>
      <c r="N80" s="36"/>
    </row>
    <row r="81" spans="1:14" ht="16" x14ac:dyDescent="0.2">
      <c r="A81" s="24"/>
      <c r="B81" s="24"/>
      <c r="C81" s="25"/>
      <c r="D81" s="24"/>
      <c r="E81" s="26"/>
      <c r="F81" s="24"/>
      <c r="G81" s="25"/>
      <c r="H81" s="27"/>
      <c r="I81" s="25"/>
      <c r="N81" s="36"/>
    </row>
    <row r="82" spans="1:14" ht="16" x14ac:dyDescent="0.2">
      <c r="A82" s="24"/>
      <c r="B82" s="24"/>
      <c r="C82" s="25"/>
      <c r="D82" s="24"/>
      <c r="E82" s="26"/>
      <c r="F82" s="24"/>
      <c r="G82" s="25"/>
      <c r="H82" s="27"/>
      <c r="I82" s="25"/>
      <c r="N82" s="36"/>
    </row>
    <row r="83" spans="1:14" ht="16" x14ac:dyDescent="0.2">
      <c r="A83" s="24"/>
      <c r="B83" s="24"/>
      <c r="C83" s="25"/>
      <c r="D83" s="24"/>
      <c r="E83" s="26"/>
      <c r="F83" s="24"/>
      <c r="G83" s="25"/>
      <c r="H83" s="27"/>
      <c r="I83" s="25"/>
      <c r="N83" s="36"/>
    </row>
    <row r="84" spans="1:14" ht="16" x14ac:dyDescent="0.2">
      <c r="A84" s="24"/>
      <c r="B84" s="24"/>
      <c r="C84" s="25"/>
      <c r="D84" s="24"/>
      <c r="E84" s="26"/>
      <c r="F84" s="24"/>
      <c r="G84" s="25"/>
      <c r="H84" s="27"/>
      <c r="I84" s="25"/>
      <c r="N84" s="36"/>
    </row>
    <row r="85" spans="1:14" ht="16" x14ac:dyDescent="0.2">
      <c r="A85" s="24"/>
      <c r="B85" s="24"/>
      <c r="C85" s="25"/>
      <c r="D85" s="24"/>
      <c r="E85" s="26"/>
      <c r="F85" s="24"/>
      <c r="G85" s="25"/>
      <c r="H85" s="27"/>
      <c r="I85" s="25"/>
      <c r="N85" s="36"/>
    </row>
    <row r="86" spans="1:14" ht="16" x14ac:dyDescent="0.2">
      <c r="A86" s="24"/>
      <c r="B86" s="24"/>
      <c r="C86" s="25"/>
      <c r="D86" s="24"/>
      <c r="E86" s="26"/>
      <c r="F86" s="24"/>
      <c r="G86" s="25"/>
      <c r="H86" s="27"/>
      <c r="I86" s="25"/>
      <c r="N86" s="36"/>
    </row>
    <row r="87" spans="1:14" ht="16" x14ac:dyDescent="0.2">
      <c r="A87" s="24"/>
      <c r="B87" s="24"/>
      <c r="C87" s="25"/>
      <c r="D87" s="24"/>
      <c r="E87" s="26"/>
      <c r="F87" s="24"/>
      <c r="G87" s="25"/>
      <c r="H87" s="27"/>
      <c r="I87" s="25"/>
      <c r="N87" s="36"/>
    </row>
    <row r="88" spans="1:14" ht="16" x14ac:dyDescent="0.2">
      <c r="A88" s="24"/>
      <c r="B88" s="24"/>
      <c r="C88" s="25"/>
      <c r="D88" s="24"/>
      <c r="E88" s="26"/>
      <c r="F88" s="24"/>
      <c r="G88" s="25"/>
      <c r="H88" s="27"/>
      <c r="I88" s="25"/>
      <c r="N88" s="36"/>
    </row>
    <row r="89" spans="1:14" ht="16" x14ac:dyDescent="0.2">
      <c r="A89" s="24"/>
      <c r="B89" s="24"/>
      <c r="C89" s="25"/>
      <c r="D89" s="24"/>
      <c r="E89" s="26"/>
      <c r="F89" s="24"/>
      <c r="G89" s="25"/>
      <c r="H89" s="27"/>
      <c r="I89" s="25"/>
      <c r="N89" s="36"/>
    </row>
    <row r="90" spans="1:14" ht="16" x14ac:dyDescent="0.2">
      <c r="A90" s="24"/>
      <c r="B90" s="24"/>
      <c r="C90" s="25"/>
      <c r="D90" s="24"/>
      <c r="E90" s="26"/>
      <c r="F90" s="24"/>
      <c r="G90" s="25"/>
      <c r="H90" s="27"/>
      <c r="I90" s="25"/>
      <c r="N90" s="36"/>
    </row>
    <row r="91" spans="1:14" ht="16" x14ac:dyDescent="0.2">
      <c r="A91" s="24"/>
      <c r="B91" s="24"/>
      <c r="C91" s="25"/>
      <c r="D91" s="24"/>
      <c r="E91" s="26"/>
      <c r="F91" s="24"/>
      <c r="G91" s="25"/>
      <c r="H91" s="27"/>
      <c r="I91" s="25"/>
      <c r="N91" s="36"/>
    </row>
    <row r="92" spans="1:14" ht="16" x14ac:dyDescent="0.2">
      <c r="A92" s="24"/>
      <c r="B92" s="24"/>
      <c r="C92" s="25"/>
      <c r="D92" s="24"/>
      <c r="E92" s="26"/>
      <c r="F92" s="24"/>
      <c r="G92" s="25"/>
      <c r="H92" s="27"/>
      <c r="I92" s="25"/>
      <c r="N92" s="36"/>
    </row>
    <row r="93" spans="1:14" ht="16" x14ac:dyDescent="0.2">
      <c r="A93" s="24"/>
      <c r="B93" s="24"/>
      <c r="C93" s="25"/>
      <c r="D93" s="24"/>
      <c r="E93" s="26"/>
      <c r="F93" s="24"/>
      <c r="G93" s="25"/>
      <c r="H93" s="27"/>
      <c r="I93" s="25"/>
      <c r="N93" s="36"/>
    </row>
    <row r="94" spans="1:14" ht="16" x14ac:dyDescent="0.2">
      <c r="A94" s="24"/>
      <c r="B94" s="24"/>
      <c r="C94" s="25"/>
      <c r="D94" s="24"/>
      <c r="E94" s="26"/>
      <c r="F94" s="24"/>
      <c r="G94" s="25"/>
      <c r="H94" s="27"/>
      <c r="I94" s="25"/>
      <c r="N94" s="36"/>
    </row>
    <row r="95" spans="1:14" ht="16" x14ac:dyDescent="0.2">
      <c r="A95" s="24"/>
      <c r="B95" s="24"/>
      <c r="C95" s="25"/>
      <c r="D95" s="24"/>
      <c r="E95" s="26"/>
      <c r="F95" s="24"/>
      <c r="G95" s="25"/>
      <c r="H95" s="27"/>
      <c r="I95" s="25"/>
      <c r="N95" s="36"/>
    </row>
    <row r="96" spans="1:14" ht="16" x14ac:dyDescent="0.2">
      <c r="A96" s="24"/>
      <c r="B96" s="24"/>
      <c r="C96" s="25"/>
      <c r="D96" s="24"/>
      <c r="E96" s="26"/>
      <c r="F96" s="24"/>
      <c r="G96" s="25"/>
      <c r="H96" s="27"/>
      <c r="I96" s="25"/>
      <c r="N96" s="36"/>
    </row>
    <row r="97" spans="1:14" ht="16" x14ac:dyDescent="0.2">
      <c r="A97" s="24"/>
      <c r="B97" s="24"/>
      <c r="C97" s="25"/>
      <c r="D97" s="24"/>
      <c r="E97" s="26"/>
      <c r="F97" s="24"/>
      <c r="G97" s="25"/>
      <c r="H97" s="27"/>
      <c r="I97" s="25"/>
      <c r="N97" s="36"/>
    </row>
    <row r="98" spans="1:14" ht="16" x14ac:dyDescent="0.2">
      <c r="A98" s="24"/>
      <c r="B98" s="24"/>
      <c r="C98" s="25"/>
      <c r="D98" s="24"/>
      <c r="E98" s="26"/>
      <c r="F98" s="24"/>
      <c r="G98" s="25"/>
      <c r="H98" s="27"/>
      <c r="I98" s="25"/>
      <c r="N98" s="36"/>
    </row>
    <row r="99" spans="1:14" ht="16" x14ac:dyDescent="0.2">
      <c r="A99" s="24"/>
      <c r="B99" s="24"/>
      <c r="C99" s="25"/>
      <c r="D99" s="24"/>
      <c r="E99" s="26"/>
      <c r="F99" s="24"/>
      <c r="G99" s="25"/>
      <c r="H99" s="27"/>
      <c r="I99" s="25"/>
      <c r="N99" s="36"/>
    </row>
    <row r="100" spans="1:14" ht="16" x14ac:dyDescent="0.2">
      <c r="A100" s="24"/>
      <c r="B100" s="24"/>
      <c r="C100" s="25"/>
      <c r="D100" s="24"/>
      <c r="E100" s="26"/>
      <c r="F100" s="24"/>
      <c r="G100" s="25"/>
      <c r="H100" s="27"/>
      <c r="I100" s="25"/>
      <c r="N100" s="36"/>
    </row>
    <row r="101" spans="1:14" ht="16" x14ac:dyDescent="0.2">
      <c r="A101" s="24"/>
      <c r="B101" s="24"/>
      <c r="C101" s="25"/>
      <c r="D101" s="24"/>
      <c r="E101" s="26"/>
      <c r="F101" s="24"/>
      <c r="G101" s="25"/>
      <c r="H101" s="27"/>
      <c r="I101" s="25"/>
      <c r="N101" s="36"/>
    </row>
    <row r="102" spans="1:14" ht="16" x14ac:dyDescent="0.2">
      <c r="A102" s="24"/>
      <c r="B102" s="24"/>
      <c r="C102" s="25"/>
      <c r="D102" s="24"/>
      <c r="E102" s="26"/>
      <c r="F102" s="24"/>
      <c r="G102" s="25"/>
      <c r="H102" s="27"/>
      <c r="I102" s="25"/>
      <c r="N102" s="36"/>
    </row>
    <row r="103" spans="1:14" ht="16" x14ac:dyDescent="0.2">
      <c r="A103" s="24"/>
      <c r="B103" s="24"/>
      <c r="C103" s="25"/>
      <c r="D103" s="24"/>
      <c r="E103" s="26"/>
      <c r="F103" s="24"/>
      <c r="G103" s="25"/>
      <c r="H103" s="27"/>
      <c r="I103" s="25"/>
      <c r="N103" s="36"/>
    </row>
    <row r="104" spans="1:14" ht="16" x14ac:dyDescent="0.2">
      <c r="A104" s="24"/>
      <c r="B104" s="24"/>
      <c r="C104" s="25"/>
      <c r="D104" s="24"/>
      <c r="E104" s="26"/>
      <c r="F104" s="24"/>
      <c r="G104" s="25"/>
      <c r="H104" s="27"/>
      <c r="I104" s="25"/>
      <c r="N104" s="36"/>
    </row>
    <row r="105" spans="1:14" ht="16" x14ac:dyDescent="0.2">
      <c r="A105" s="24"/>
      <c r="B105" s="24"/>
      <c r="C105" s="25"/>
      <c r="D105" s="24"/>
      <c r="E105" s="26"/>
      <c r="F105" s="24"/>
      <c r="G105" s="25"/>
      <c r="H105" s="27"/>
      <c r="I105" s="25"/>
      <c r="N105" s="36"/>
    </row>
    <row r="106" spans="1:14" ht="16" x14ac:dyDescent="0.2">
      <c r="A106" s="24"/>
      <c r="B106" s="24"/>
      <c r="C106" s="25"/>
      <c r="D106" s="24"/>
      <c r="E106" s="26"/>
      <c r="F106" s="24"/>
      <c r="G106" s="25"/>
      <c r="H106" s="27"/>
      <c r="I106" s="25"/>
      <c r="N106" s="36"/>
    </row>
    <row r="107" spans="1:14" ht="16" x14ac:dyDescent="0.2">
      <c r="A107" s="24"/>
      <c r="B107" s="24"/>
      <c r="C107" s="25"/>
      <c r="D107" s="24"/>
      <c r="E107" s="26"/>
      <c r="F107" s="24"/>
      <c r="G107" s="25"/>
      <c r="H107" s="27"/>
      <c r="I107" s="25"/>
      <c r="N107" s="36"/>
    </row>
    <row r="108" spans="1:14" ht="16" x14ac:dyDescent="0.2">
      <c r="A108" s="24"/>
      <c r="B108" s="24"/>
      <c r="C108" s="25"/>
      <c r="D108" s="24"/>
      <c r="E108" s="26"/>
      <c r="F108" s="24"/>
      <c r="G108" s="25"/>
      <c r="H108" s="27"/>
      <c r="I108" s="25"/>
      <c r="N108" s="36"/>
    </row>
    <row r="109" spans="1:14" ht="16" x14ac:dyDescent="0.2">
      <c r="A109" s="24"/>
      <c r="B109" s="24"/>
      <c r="C109" s="25"/>
      <c r="D109" s="24"/>
      <c r="E109" s="26"/>
      <c r="F109" s="24"/>
      <c r="G109" s="25"/>
      <c r="H109" s="27"/>
      <c r="I109" s="25"/>
      <c r="N109" s="36"/>
    </row>
    <row r="110" spans="1:14" ht="16" x14ac:dyDescent="0.2">
      <c r="A110" s="24"/>
      <c r="B110" s="24"/>
      <c r="C110" s="25"/>
      <c r="D110" s="24"/>
      <c r="E110" s="26"/>
      <c r="F110" s="24"/>
      <c r="G110" s="25"/>
      <c r="H110" s="27"/>
      <c r="I110" s="25"/>
      <c r="N110" s="36"/>
    </row>
    <row r="111" spans="1:14" ht="16" x14ac:dyDescent="0.2">
      <c r="A111" s="24"/>
      <c r="B111" s="24"/>
      <c r="C111" s="25"/>
      <c r="D111" s="24"/>
      <c r="E111" s="26"/>
      <c r="F111" s="24"/>
      <c r="G111" s="25"/>
      <c r="H111" s="27"/>
      <c r="I111" s="25"/>
      <c r="N111" s="36"/>
    </row>
  </sheetData>
  <sortState ref="A1:BC199">
    <sortCondition descending="1" ref="E1:E19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9920fcc9-9f43-4d43-9e3e-b98a219cfd55" value=""/>
</sisl>
</file>

<file path=customXml/itemProps1.xml><?xml version="1.0" encoding="utf-8"?>
<ds:datastoreItem xmlns:ds="http://schemas.openxmlformats.org/officeDocument/2006/customXml" ds:itemID="{2C3359FE-6E67-41B2-B5C0-EDE14F5C3B2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USDA APHIS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Aaron M - APHIS</dc:creator>
  <cp:lastModifiedBy>Microsoft Office User</cp:lastModifiedBy>
  <dcterms:created xsi:type="dcterms:W3CDTF">2017-08-29T12:32:21Z</dcterms:created>
  <dcterms:modified xsi:type="dcterms:W3CDTF">2018-01-02T16:01:33Z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c7de3b81-0c85-411c-a2dd-8586eaf572f6</vt:lpwstr>
  </property>
  <property fmtid="{D5CDD505-2E9C-101B-9397-08002B2CF9AE}" pid="3" name="bjSaver">
    <vt:lpwstr>jRa5yLXgBvcUsIlsuge68f8UzHBN2Ot3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-1435964165</vt:i4>
  </property>
  <property fmtid="{D5CDD505-2E9C-101B-9397-08002B2CF9AE}" pid="8" name="_NewReviewCycle">
    <vt:lpwstr/>
  </property>
  <property fmtid="{D5CDD505-2E9C-101B-9397-08002B2CF9AE}" pid="9" name="_EmailSubject">
    <vt:lpwstr>BioEcon update </vt:lpwstr>
  </property>
  <property fmtid="{D5CDD505-2E9C-101B-9397-08002B2CF9AE}" pid="10" name="_AuthorEmail">
    <vt:lpwstr>johann.kotze@merck.com</vt:lpwstr>
  </property>
  <property fmtid="{D5CDD505-2E9C-101B-9397-08002B2CF9AE}" pid="11" name="_AuthorEmailDisplayName">
    <vt:lpwstr>Kotze, Johann</vt:lpwstr>
  </property>
</Properties>
</file>