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600" windowHeight="8505" firstSheet="6" activeTab="11"/>
  </bookViews>
  <sheets>
    <sheet name="OPERARIOS PC" sheetId="9" r:id="rId1"/>
    <sheet name="CLIENTES PC" sheetId="10" r:id="rId2"/>
    <sheet name="TARIFAS PC" sheetId="6" r:id="rId3"/>
    <sheet name="INICIO TB" sheetId="16" r:id="rId4"/>
    <sheet name="ENTRADA TB" sheetId="7" r:id="rId5"/>
    <sheet name="INFORM. TB" sheetId="15" r:id="rId6"/>
    <sheet name="PLANILLA TB" sheetId="8" r:id="rId7"/>
    <sheet name="ECON. DIA PC" sheetId="11" r:id="rId8"/>
    <sheet name="ING-EGR PC" sheetId="17" r:id="rId9"/>
    <sheet name="ECON.SEM. oper. PC" sheetId="12" r:id="rId10"/>
    <sheet name="ECON.MES PC" sheetId="13" r:id="rId11"/>
    <sheet name="AHORROS PC" sheetId="14" r:id="rId12"/>
    <sheet name="ESTADIST. PC" sheetId="18" r:id="rId13"/>
  </sheets>
  <definedNames>
    <definedName name="_xlnm.Print_Area" localSheetId="4">'ENTRADA TB'!$A$1:$D$13</definedName>
  </definedNames>
  <calcPr calcId="145621"/>
</workbook>
</file>

<file path=xl/calcChain.xml><?xml version="1.0" encoding="utf-8"?>
<calcChain xmlns="http://schemas.openxmlformats.org/spreadsheetml/2006/main">
  <c r="M8" i="14" l="1"/>
  <c r="M16" i="14" s="1"/>
  <c r="L8" i="14"/>
  <c r="L16" i="14" s="1"/>
  <c r="K8" i="14"/>
  <c r="K16" i="14" s="1"/>
  <c r="J8" i="14"/>
  <c r="J16" i="14" s="1"/>
  <c r="I8" i="14"/>
  <c r="I16" i="14" s="1"/>
  <c r="H8" i="14"/>
  <c r="H16" i="14" s="1"/>
  <c r="G8" i="14"/>
  <c r="G16" i="14" s="1"/>
  <c r="F8" i="14"/>
  <c r="F16" i="14" s="1"/>
  <c r="E8" i="14"/>
  <c r="E16" i="14" s="1"/>
  <c r="D8" i="14"/>
  <c r="J35" i="13"/>
  <c r="H35" i="13"/>
  <c r="G35" i="13"/>
  <c r="K34" i="13"/>
  <c r="K33" i="13"/>
  <c r="K32" i="13"/>
  <c r="K31" i="13"/>
  <c r="K30" i="13"/>
  <c r="K29" i="13"/>
  <c r="K28" i="13"/>
  <c r="K27" i="13"/>
  <c r="K26" i="13"/>
  <c r="K25" i="13"/>
  <c r="K24" i="13"/>
  <c r="K23" i="13"/>
  <c r="K22" i="13"/>
  <c r="K21" i="13"/>
  <c r="K20" i="13"/>
  <c r="K19" i="13"/>
  <c r="K18" i="13"/>
  <c r="I17" i="13"/>
  <c r="I35" i="13" s="1"/>
  <c r="G17" i="13"/>
  <c r="F17" i="13"/>
  <c r="F35" i="13" s="1"/>
  <c r="E17" i="13"/>
  <c r="E35" i="13" s="1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M12" i="12"/>
  <c r="M10" i="12"/>
  <c r="M9" i="12"/>
  <c r="M8" i="12"/>
  <c r="M7" i="12"/>
  <c r="M6" i="12"/>
  <c r="M5" i="12"/>
  <c r="G7" i="17"/>
  <c r="B10" i="11"/>
  <c r="L10" i="11" s="1"/>
  <c r="C7" i="17" s="1"/>
  <c r="L8" i="11"/>
  <c r="L7" i="11"/>
  <c r="G6" i="17" s="1"/>
  <c r="U14" i="8"/>
  <c r="T14" i="8"/>
  <c r="S14" i="8"/>
  <c r="R14" i="8"/>
  <c r="Q14" i="8"/>
  <c r="P14" i="8"/>
  <c r="O14" i="8"/>
  <c r="K4" i="11" s="1"/>
  <c r="K5" i="11" s="1"/>
  <c r="N14" i="8"/>
  <c r="M14" i="8"/>
  <c r="H4" i="11" s="1"/>
  <c r="L14" i="8"/>
  <c r="K14" i="8"/>
  <c r="G4" i="11" s="1"/>
  <c r="J14" i="8"/>
  <c r="I14" i="8"/>
  <c r="E4" i="11" s="1"/>
  <c r="H14" i="8"/>
  <c r="G14" i="8"/>
  <c r="D4" i="11" s="1"/>
  <c r="F14" i="8"/>
  <c r="E14" i="8"/>
  <c r="C4" i="11" s="1"/>
  <c r="C5" i="11" s="1"/>
  <c r="D14" i="8"/>
  <c r="C14" i="8"/>
  <c r="B4" i="11" s="1"/>
  <c r="G13" i="15"/>
  <c r="G12" i="15"/>
  <c r="G11" i="15"/>
  <c r="G10" i="15"/>
  <c r="G6" i="11" l="1"/>
  <c r="G5" i="11"/>
  <c r="H4" i="12" s="1"/>
  <c r="H11" i="12" s="1"/>
  <c r="H13" i="12" s="1"/>
  <c r="E6" i="11"/>
  <c r="E5" i="11"/>
  <c r="E9" i="11" s="1"/>
  <c r="E11" i="11" s="1"/>
  <c r="H6" i="11"/>
  <c r="H5" i="11"/>
  <c r="H9" i="11" s="1"/>
  <c r="H11" i="11" s="1"/>
  <c r="D5" i="11"/>
  <c r="D6" i="11"/>
  <c r="I4" i="11"/>
  <c r="I5" i="11" s="1"/>
  <c r="I9" i="11" s="1"/>
  <c r="I11" i="11" s="1"/>
  <c r="F4" i="11"/>
  <c r="J4" i="11"/>
  <c r="J5" i="11" s="1"/>
  <c r="K4" i="12" s="1"/>
  <c r="K11" i="12" s="1"/>
  <c r="K13" i="12" s="1"/>
  <c r="J4" i="12"/>
  <c r="J11" i="12" s="1"/>
  <c r="J13" i="12" s="1"/>
  <c r="C9" i="11"/>
  <c r="C11" i="11" s="1"/>
  <c r="D4" i="12"/>
  <c r="D11" i="12" s="1"/>
  <c r="D13" i="12" s="1"/>
  <c r="K9" i="11"/>
  <c r="K11" i="11" s="1"/>
  <c r="L4" i="12"/>
  <c r="L11" i="12" s="1"/>
  <c r="L13" i="12" s="1"/>
  <c r="J9" i="11"/>
  <c r="J11" i="11" s="1"/>
  <c r="C6" i="11"/>
  <c r="K6" i="11"/>
  <c r="F4" i="12"/>
  <c r="F11" i="12" s="1"/>
  <c r="F13" i="12" s="1"/>
  <c r="I4" i="12"/>
  <c r="I11" i="12" s="1"/>
  <c r="I13" i="12" s="1"/>
  <c r="N8" i="14"/>
  <c r="N16" i="14" s="1"/>
  <c r="G9" i="11"/>
  <c r="G11" i="11" s="1"/>
  <c r="B6" i="11"/>
  <c r="B5" i="11"/>
  <c r="G14" i="17"/>
  <c r="D16" i="14"/>
  <c r="D9" i="11" l="1"/>
  <c r="D11" i="11" s="1"/>
  <c r="E4" i="12"/>
  <c r="E11" i="12" s="1"/>
  <c r="E13" i="12" s="1"/>
  <c r="F6" i="11"/>
  <c r="L6" i="11" s="1"/>
  <c r="F5" i="11"/>
  <c r="L4" i="11"/>
  <c r="I6" i="11"/>
  <c r="J6" i="11"/>
  <c r="B9" i="11"/>
  <c r="C4" i="12"/>
  <c r="G4" i="12" l="1"/>
  <c r="G11" i="12" s="1"/>
  <c r="G13" i="12" s="1"/>
  <c r="F9" i="11"/>
  <c r="F11" i="11" s="1"/>
  <c r="L5" i="11"/>
  <c r="C17" i="13"/>
  <c r="C35" i="13" s="1"/>
  <c r="C8" i="17"/>
  <c r="C14" i="17" s="1"/>
  <c r="C11" i="12"/>
  <c r="M4" i="12"/>
  <c r="L9" i="11"/>
  <c r="B11" i="11"/>
  <c r="D17" i="13"/>
  <c r="C16" i="17"/>
  <c r="L11" i="11" l="1"/>
  <c r="C13" i="12"/>
  <c r="M13" i="12" s="1"/>
  <c r="M11" i="12"/>
  <c r="K17" i="13"/>
  <c r="K35" i="13" s="1"/>
  <c r="D35" i="13"/>
</calcChain>
</file>

<file path=xl/sharedStrings.xml><?xml version="1.0" encoding="utf-8"?>
<sst xmlns="http://schemas.openxmlformats.org/spreadsheetml/2006/main" count="415" uniqueCount="207">
  <si>
    <t>TAXI</t>
  </si>
  <si>
    <t>PULIDA</t>
  </si>
  <si>
    <t>POR FUERA</t>
  </si>
  <si>
    <t>CARRO</t>
  </si>
  <si>
    <t>CAMIONETA</t>
  </si>
  <si>
    <t>SERVICIO</t>
  </si>
  <si>
    <t>POR DENTRO</t>
  </si>
  <si>
    <t>1+2</t>
  </si>
  <si>
    <t>MOTO</t>
  </si>
  <si>
    <t>SIN PRECIO</t>
  </si>
  <si>
    <t>COJINERIA SIN DESMONTAR</t>
  </si>
  <si>
    <t>PLACA:</t>
  </si>
  <si>
    <t>OBSERVACIONES:</t>
  </si>
  <si>
    <t>XMC857</t>
  </si>
  <si>
    <t>IMPORTE:</t>
  </si>
  <si>
    <t>25.000 .-</t>
  </si>
  <si>
    <t>ACEPTAR</t>
  </si>
  <si>
    <t>INTRODUZCA PLACA:</t>
  </si>
  <si>
    <t>HORA LLEGADA</t>
  </si>
  <si>
    <t>OPERARIO</t>
  </si>
  <si>
    <t>SAAVEDRA</t>
  </si>
  <si>
    <t>NOMBRE</t>
  </si>
  <si>
    <t>APELLIDO 1</t>
  </si>
  <si>
    <t>APELLIDO 2</t>
  </si>
  <si>
    <t>DIRECCION</t>
  </si>
  <si>
    <t>TFNO. FIJO</t>
  </si>
  <si>
    <t>TFNO. MOVIL</t>
  </si>
  <si>
    <t>TFNO. ALTERNATIVO</t>
  </si>
  <si>
    <t>OBSERVACIONES</t>
  </si>
  <si>
    <t>FECHA DE NACIMIENTO</t>
  </si>
  <si>
    <t>CELULAR</t>
  </si>
  <si>
    <t>CORREO ELECTRONICO</t>
  </si>
  <si>
    <t>FECHA NACIMIENTO (DIA/MES)</t>
  </si>
  <si>
    <t>PLACA CARRO 2</t>
  </si>
  <si>
    <t>PLACA CARRO 1</t>
  </si>
  <si>
    <t>FECHA:</t>
  </si>
  <si>
    <t>VIERNES</t>
  </si>
  <si>
    <t>DIA SEMANA:</t>
  </si>
  <si>
    <t>NOMBRE A UTILIZAR:</t>
  </si>
  <si>
    <t>OPER. 1</t>
  </si>
  <si>
    <t>OPER. 2</t>
  </si>
  <si>
    <t>OPER. 3</t>
  </si>
  <si>
    <t>OPER. 4</t>
  </si>
  <si>
    <t>OPER. 5</t>
  </si>
  <si>
    <t>OPER. 6</t>
  </si>
  <si>
    <t>OPER. 7</t>
  </si>
  <si>
    <t>OPER. 8</t>
  </si>
  <si>
    <t>OPER. 9</t>
  </si>
  <si>
    <t>OPER. 10</t>
  </si>
  <si>
    <t>KFG366</t>
  </si>
  <si>
    <t>DDF345</t>
  </si>
  <si>
    <t>SDE456</t>
  </si>
  <si>
    <t>ASD678</t>
  </si>
  <si>
    <t>SDE567</t>
  </si>
  <si>
    <t>FGT222</t>
  </si>
  <si>
    <t>HYU789</t>
  </si>
  <si>
    <t>DFR678</t>
  </si>
  <si>
    <t>HYJ789</t>
  </si>
  <si>
    <t>KFG367</t>
  </si>
  <si>
    <t>KFG368</t>
  </si>
  <si>
    <t>KFG369</t>
  </si>
  <si>
    <t>DDF346</t>
  </si>
  <si>
    <t>DDF347</t>
  </si>
  <si>
    <t>DDF348</t>
  </si>
  <si>
    <t>DDF349</t>
  </si>
  <si>
    <t>DDF350</t>
  </si>
  <si>
    <t>SDE457</t>
  </si>
  <si>
    <t>SDE458</t>
  </si>
  <si>
    <t>SDE459</t>
  </si>
  <si>
    <t>SDE460</t>
  </si>
  <si>
    <t>ASD679</t>
  </si>
  <si>
    <t>ASD680</t>
  </si>
  <si>
    <t>ASD681</t>
  </si>
  <si>
    <t>SDE568</t>
  </si>
  <si>
    <t>SDE569</t>
  </si>
  <si>
    <t>SDE570</t>
  </si>
  <si>
    <t>SDE571</t>
  </si>
  <si>
    <t>FGT223</t>
  </si>
  <si>
    <t>FGT224</t>
  </si>
  <si>
    <t>FGT225</t>
  </si>
  <si>
    <t>HYU790</t>
  </si>
  <si>
    <t>HYU791</t>
  </si>
  <si>
    <t>HYU792</t>
  </si>
  <si>
    <t>DFR679</t>
  </si>
  <si>
    <t>DFR680</t>
  </si>
  <si>
    <t>DFR681</t>
  </si>
  <si>
    <t>HYJ790</t>
  </si>
  <si>
    <t>HYJ791</t>
  </si>
  <si>
    <t>HYJ792</t>
  </si>
  <si>
    <t>HYJ793</t>
  </si>
  <si>
    <t>FACT.</t>
  </si>
  <si>
    <t>PREST.</t>
  </si>
  <si>
    <t>AUTOS SIN ENTREGAR:</t>
  </si>
  <si>
    <t>SIN ENTREGAR</t>
  </si>
  <si>
    <t>SALDO OPERARIO</t>
  </si>
  <si>
    <t>SEMANA:</t>
  </si>
  <si>
    <t>DE</t>
  </si>
  <si>
    <t>A:</t>
  </si>
  <si>
    <t>D</t>
  </si>
  <si>
    <t>L</t>
  </si>
  <si>
    <t>M</t>
  </si>
  <si>
    <t>X</t>
  </si>
  <si>
    <t>J</t>
  </si>
  <si>
    <t>V</t>
  </si>
  <si>
    <t>S</t>
  </si>
  <si>
    <t>TOTAL</t>
  </si>
  <si>
    <t>SEMANA</t>
  </si>
  <si>
    <t>AHORROS</t>
  </si>
  <si>
    <t>COBRO</t>
  </si>
  <si>
    <t>DIA</t>
  </si>
  <si>
    <t>MES:</t>
  </si>
  <si>
    <t>AGOSTO</t>
  </si>
  <si>
    <t>AÑO:</t>
  </si>
  <si>
    <t>OTROS</t>
  </si>
  <si>
    <t>GRAFITADA</t>
  </si>
  <si>
    <t>POR DEBAJO</t>
  </si>
  <si>
    <t>MOTOR</t>
  </si>
  <si>
    <t>CERA</t>
  </si>
  <si>
    <t>PUERTAS</t>
  </si>
  <si>
    <t>TECHOS</t>
  </si>
  <si>
    <t>COJINERIA DESMONTANDO</t>
  </si>
  <si>
    <t>HORA SALIDA</t>
  </si>
  <si>
    <t>1/2/5/6</t>
  </si>
  <si>
    <t>IR INFORMACION</t>
  </si>
  <si>
    <t>IR A PLANILLA</t>
  </si>
  <si>
    <t xml:space="preserve"> COJINERIA SIN DESMONTAR</t>
  </si>
  <si>
    <t xml:space="preserve"> COMPLETA INTERIOR CARRO</t>
  </si>
  <si>
    <t>1+2+(2 SERV. DE 3/4/5)</t>
  </si>
  <si>
    <t>1+2+(3 SERV. DE 3/4/5)</t>
  </si>
  <si>
    <t>ENTRADA DE DATOS SERVICIOS LAVADERO EL RAPIDO</t>
  </si>
  <si>
    <t>JUAN</t>
  </si>
  <si>
    <t>LUIS</t>
  </si>
  <si>
    <t>FLORES</t>
  </si>
  <si>
    <t>CIRO</t>
  </si>
  <si>
    <t>ANDRES</t>
  </si>
  <si>
    <t>SANTIAGO</t>
  </si>
  <si>
    <t>ANGEL</t>
  </si>
  <si>
    <t>NELSON</t>
  </si>
  <si>
    <t>OPERARIO:</t>
  </si>
  <si>
    <t>INICIAL</t>
  </si>
  <si>
    <t>HOY</t>
  </si>
  <si>
    <t>ALFREDO</t>
  </si>
  <si>
    <t>EDUARDO</t>
  </si>
  <si>
    <t>TIEMPO ESTANCIA</t>
  </si>
  <si>
    <t>EXCESO TIEMPO</t>
  </si>
  <si>
    <t>FACTURACION</t>
  </si>
  <si>
    <t>INGRESOS</t>
  </si>
  <si>
    <t>EGRESOS</t>
  </si>
  <si>
    <t>LISTADO COCHES SIN ASIGNAR</t>
  </si>
  <si>
    <t>MATRICULA</t>
  </si>
  <si>
    <t>XXC523</t>
  </si>
  <si>
    <t>1+2+3</t>
  </si>
  <si>
    <t>PRECIO</t>
  </si>
  <si>
    <t>DVZ671</t>
  </si>
  <si>
    <t>1+2+5</t>
  </si>
  <si>
    <t>TIPO</t>
  </si>
  <si>
    <t>COCHE</t>
  </si>
  <si>
    <t>ZXF326</t>
  </si>
  <si>
    <t>1+2+4</t>
  </si>
  <si>
    <t>KKX567</t>
  </si>
  <si>
    <t>PAG. ENTRADA</t>
  </si>
  <si>
    <t>PAG. INFORMACION</t>
  </si>
  <si>
    <t>PAG. PLANILLA</t>
  </si>
  <si>
    <t>PRESTAMOS</t>
  </si>
  <si>
    <t>ENTREGADO X OPER.</t>
  </si>
  <si>
    <t>AGUA NOCHE</t>
  </si>
  <si>
    <t>CONCEPTO</t>
  </si>
  <si>
    <t>CTAD.</t>
  </si>
  <si>
    <t>TARIFA NOCHE</t>
  </si>
  <si>
    <t>COCHES SIN ENTREGAR DIA ANTERIOR</t>
  </si>
  <si>
    <t>COCHES SIN ENTREGAR HOY</t>
  </si>
  <si>
    <t>TAR. NOCHE</t>
  </si>
  <si>
    <t>OTROS GTOS.</t>
  </si>
  <si>
    <t>COSTE</t>
  </si>
  <si>
    <t>PAGINA DIARIA INICIO</t>
  </si>
  <si>
    <t>VICTOR</t>
  </si>
  <si>
    <t>DANIEL</t>
  </si>
  <si>
    <t>CONCEPTOS</t>
  </si>
  <si>
    <t>TOTAL 14/08/2012</t>
  </si>
  <si>
    <t>LIQUIDO 14/08/2012</t>
  </si>
  <si>
    <t>FACT. AGUA</t>
  </si>
  <si>
    <t>FACT. LUZ</t>
  </si>
  <si>
    <t>FACT. CERA</t>
  </si>
  <si>
    <t>FACTURA AGUA</t>
  </si>
  <si>
    <t>FACTURA LUZ</t>
  </si>
  <si>
    <t>FACTURA CERA</t>
  </si>
  <si>
    <t>OTROS GASTOS</t>
  </si>
  <si>
    <t>60%</t>
  </si>
  <si>
    <t>NETO</t>
  </si>
  <si>
    <t>TOTALES</t>
  </si>
  <si>
    <t>ESTADISTICAS POR:</t>
  </si>
  <si>
    <t xml:space="preserve">MES </t>
  </si>
  <si>
    <t>DE MES -- A MES --</t>
  </si>
  <si>
    <t>POR TIPO DE GASTO</t>
  </si>
  <si>
    <t>POR COCHE</t>
  </si>
  <si>
    <t>LO TENGO EN LO ANTERIOR</t>
  </si>
  <si>
    <t>AÑO (MES AMES)</t>
  </si>
  <si>
    <t>YA LO TENGO EN "ECON. DIA PC"</t>
  </si>
  <si>
    <t>YA LA TENGO "ECON.MES PC"</t>
  </si>
  <si>
    <t>YA LO TENGO EN "INFORM. TB"</t>
  </si>
  <si>
    <t>……</t>
  </si>
  <si>
    <t>…..</t>
  </si>
  <si>
    <t>….</t>
  </si>
  <si>
    <t>TOTAL 2012</t>
  </si>
  <si>
    <t>descuentos por daño</t>
  </si>
  <si>
    <t>historico de visitas de cada carro y q servicios se le ha hecho</t>
  </si>
  <si>
    <t>lo q lleva cada empleado y los autos sin entregar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</si>
</sst>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6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0" fillId="0" borderId="2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4" xfId="0" applyNumberFormat="1" applyBorder="1"/>
    <xf numFmtId="3" fontId="0" fillId="0" borderId="10" xfId="0" applyNumberFormat="1" applyBorder="1"/>
    <xf numFmtId="14" fontId="0" fillId="0" borderId="6" xfId="0" applyNumberFormat="1" applyBorder="1"/>
    <xf numFmtId="14" fontId="0" fillId="0" borderId="8" xfId="0" applyNumberFormat="1" applyBorder="1"/>
    <xf numFmtId="14" fontId="0" fillId="0" borderId="5" xfId="0" applyNumberFormat="1" applyBorder="1"/>
    <xf numFmtId="14" fontId="0" fillId="0" borderId="7" xfId="0" applyNumberFormat="1" applyBorder="1"/>
    <xf numFmtId="14" fontId="0" fillId="0" borderId="9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2" xfId="0" applyNumberFormat="1" applyFont="1" applyBorder="1" applyAlignment="1">
      <alignment horizontal="center"/>
    </xf>
    <xf numFmtId="14" fontId="1" fillId="0" borderId="1" xfId="0" applyNumberFormat="1" applyFont="1" applyBorder="1"/>
    <xf numFmtId="14" fontId="1" fillId="0" borderId="3" xfId="0" applyNumberFormat="1" applyFont="1" applyBorder="1"/>
    <xf numFmtId="0" fontId="1" fillId="0" borderId="0" xfId="0" applyFont="1" applyBorder="1"/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1" fillId="0" borderId="20" xfId="0" applyFont="1" applyFill="1" applyBorder="1" applyAlignment="1">
      <alignment horizontal="center"/>
    </xf>
    <xf numFmtId="3" fontId="0" fillId="0" borderId="21" xfId="0" applyNumberFormat="1" applyBorder="1"/>
    <xf numFmtId="3" fontId="0" fillId="0" borderId="22" xfId="0" applyNumberFormat="1" applyBorder="1"/>
    <xf numFmtId="3" fontId="0" fillId="0" borderId="23" xfId="0" applyNumberForma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4" xfId="0" applyBorder="1"/>
    <xf numFmtId="20" fontId="0" fillId="0" borderId="24" xfId="0" applyNumberFormat="1" applyBorder="1"/>
    <xf numFmtId="3" fontId="0" fillId="0" borderId="24" xfId="0" applyNumberFormat="1" applyBorder="1"/>
    <xf numFmtId="14" fontId="0" fillId="0" borderId="3" xfId="0" applyNumberForma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0" fillId="0" borderId="11" xfId="0" applyNumberFormat="1" applyBorder="1" applyAlignment="1">
      <alignment horizontal="right"/>
    </xf>
    <xf numFmtId="0" fontId="0" fillId="0" borderId="20" xfId="0" applyFill="1" applyBorder="1" applyAlignment="1">
      <alignment horizontal="center"/>
    </xf>
    <xf numFmtId="3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3" fontId="0" fillId="0" borderId="23" xfId="0" applyNumberFormat="1" applyBorder="1" applyAlignment="1">
      <alignment horizontal="right"/>
    </xf>
    <xf numFmtId="0" fontId="0" fillId="0" borderId="20" xfId="0" applyBorder="1" applyAlignment="1">
      <alignment horizontal="center"/>
    </xf>
    <xf numFmtId="0" fontId="0" fillId="0" borderId="21" xfId="0" applyBorder="1"/>
    <xf numFmtId="9" fontId="0" fillId="0" borderId="22" xfId="0" applyNumberFormat="1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3" fontId="0" fillId="0" borderId="25" xfId="0" applyNumberForma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3" fontId="0" fillId="0" borderId="29" xfId="0" applyNumberFormat="1" applyBorder="1"/>
    <xf numFmtId="3" fontId="0" fillId="0" borderId="28" xfId="0" applyNumberFormat="1" applyBorder="1"/>
    <xf numFmtId="3" fontId="0" fillId="0" borderId="3" xfId="0" applyNumberFormat="1" applyBorder="1"/>
    <xf numFmtId="0" fontId="1" fillId="0" borderId="0" xfId="0" applyFont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21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3" fontId="0" fillId="0" borderId="2" xfId="0" applyNumberFormat="1" applyBorder="1"/>
    <xf numFmtId="3" fontId="1" fillId="0" borderId="10" xfId="0" applyNumberFormat="1" applyFont="1" applyBorder="1" applyAlignment="1">
      <alignment horizontal="center"/>
    </xf>
    <xf numFmtId="3" fontId="0" fillId="0" borderId="30" xfId="0" applyNumberFormat="1" applyBorder="1"/>
    <xf numFmtId="3" fontId="0" fillId="0" borderId="31" xfId="0" applyNumberFormat="1" applyBorder="1"/>
    <xf numFmtId="3" fontId="0" fillId="0" borderId="13" xfId="0" applyNumberFormat="1" applyBorder="1"/>
    <xf numFmtId="3" fontId="0" fillId="0" borderId="32" xfId="0" applyNumberFormat="1" applyBorder="1"/>
    <xf numFmtId="3" fontId="0" fillId="0" borderId="33" xfId="0" applyNumberFormat="1" applyBorder="1"/>
    <xf numFmtId="3" fontId="0" fillId="0" borderId="20" xfId="0" applyNumberFormat="1" applyBorder="1"/>
    <xf numFmtId="0" fontId="0" fillId="0" borderId="0" xfId="0" applyFont="1" applyBorder="1"/>
    <xf numFmtId="3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14" fontId="0" fillId="0" borderId="6" xfId="0" applyNumberFormat="1" applyFont="1" applyBorder="1" applyAlignment="1">
      <alignment horizontal="center"/>
    </xf>
    <xf numFmtId="14" fontId="0" fillId="0" borderId="0" xfId="0" applyNumberFormat="1" applyBorder="1"/>
    <xf numFmtId="14" fontId="0" fillId="0" borderId="11" xfId="0" applyNumberFormat="1" applyBorder="1"/>
    <xf numFmtId="3" fontId="0" fillId="0" borderId="10" xfId="0" applyNumberFormat="1" applyFont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Border="1"/>
    <xf numFmtId="3" fontId="0" fillId="0" borderId="11" xfId="0" applyNumberFormat="1" applyBorder="1"/>
    <xf numFmtId="3" fontId="1" fillId="0" borderId="0" xfId="0" applyNumberFormat="1" applyFont="1"/>
    <xf numFmtId="0" fontId="0" fillId="2" borderId="0" xfId="0" applyFill="1"/>
    <xf numFmtId="0" fontId="3" fillId="2" borderId="0" xfId="0" applyFont="1" applyFill="1"/>
    <xf numFmtId="0" fontId="0" fillId="2" borderId="10" xfId="0" applyFill="1" applyBorder="1" applyAlignment="1">
      <alignment horizontal="center"/>
    </xf>
    <xf numFmtId="0" fontId="0" fillId="2" borderId="24" xfId="0" applyFill="1" applyBorder="1"/>
    <xf numFmtId="0" fontId="0" fillId="2" borderId="0" xfId="0" applyFill="1" applyBorder="1"/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20" fontId="0" fillId="2" borderId="24" xfId="0" applyNumberFormat="1" applyFill="1" applyBorder="1" applyAlignment="1">
      <alignment horizontal="right" vertical="center" wrapText="1"/>
    </xf>
    <xf numFmtId="0" fontId="0" fillId="2" borderId="24" xfId="0" applyFill="1" applyBorder="1" applyAlignment="1">
      <alignment horizontal="center" vertical="center" wrapText="1"/>
    </xf>
    <xf numFmtId="14" fontId="0" fillId="2" borderId="24" xfId="0" applyNumberFormat="1" applyFill="1" applyBorder="1" applyAlignment="1">
      <alignment horizontal="center" vertical="center" wrapText="1"/>
    </xf>
    <xf numFmtId="3" fontId="0" fillId="2" borderId="24" xfId="0" applyNumberFormat="1" applyFill="1" applyBorder="1" applyAlignment="1">
      <alignment horizontal="center" vertical="center" wrapText="1"/>
    </xf>
    <xf numFmtId="20" fontId="0" fillId="2" borderId="24" xfId="0" applyNumberFormat="1" applyFill="1" applyBorder="1"/>
    <xf numFmtId="164" fontId="0" fillId="2" borderId="24" xfId="0" applyNumberFormat="1" applyFill="1" applyBorder="1"/>
    <xf numFmtId="14" fontId="0" fillId="2" borderId="24" xfId="0" applyNumberFormat="1" applyFill="1" applyBorder="1"/>
    <xf numFmtId="20" fontId="0" fillId="2" borderId="24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2</xdr:row>
      <xdr:rowOff>66675</xdr:rowOff>
    </xdr:from>
    <xdr:to>
      <xdr:col>6</xdr:col>
      <xdr:colOff>504825</xdr:colOff>
      <xdr:row>2</xdr:row>
      <xdr:rowOff>438150</xdr:rowOff>
    </xdr:to>
    <xdr:sp macro="" textlink="">
      <xdr:nvSpPr>
        <xdr:cNvPr id="5" name="4 CuadroTexto"/>
        <xdr:cNvSpPr txBox="1"/>
      </xdr:nvSpPr>
      <xdr:spPr>
        <a:xfrm>
          <a:off x="2524125" y="1047750"/>
          <a:ext cx="25527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800"/>
            <a:t>Nombre del dueño, observaciones ficha de clientes como problematico, etc.</a:t>
          </a:r>
        </a:p>
      </xdr:txBody>
    </xdr:sp>
    <xdr:clientData/>
  </xdr:twoCellAnchor>
  <xdr:twoCellAnchor>
    <xdr:from>
      <xdr:col>3</xdr:col>
      <xdr:colOff>304800</xdr:colOff>
      <xdr:row>8</xdr:row>
      <xdr:rowOff>561975</xdr:rowOff>
    </xdr:from>
    <xdr:to>
      <xdr:col>4</xdr:col>
      <xdr:colOff>657225</xdr:colOff>
      <xdr:row>11</xdr:row>
      <xdr:rowOff>9525</xdr:rowOff>
    </xdr:to>
    <xdr:sp macro="" textlink="">
      <xdr:nvSpPr>
        <xdr:cNvPr id="3" name="2 CuadroTexto"/>
        <xdr:cNvSpPr txBox="1"/>
      </xdr:nvSpPr>
      <xdr:spPr>
        <a:xfrm>
          <a:off x="2819400" y="3686175"/>
          <a:ext cx="115252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800"/>
            <a:t>UTILIZANDO EL CUADRO DE LA  HOJA DE TARIFA</a:t>
          </a:r>
          <a:r>
            <a:rPr lang="es-CO" sz="800" baseline="0"/>
            <a:t> SE LE ASIGNA EL PRECIO CON POSIBILIDAD DE CAMBIO</a:t>
          </a:r>
        </a:p>
        <a:p>
          <a:endParaRPr lang="es-CO" sz="800"/>
        </a:p>
      </xdr:txBody>
    </xdr:sp>
    <xdr:clientData/>
  </xdr:twoCellAnchor>
  <xdr:twoCellAnchor>
    <xdr:from>
      <xdr:col>2</xdr:col>
      <xdr:colOff>866775</xdr:colOff>
      <xdr:row>18</xdr:row>
      <xdr:rowOff>95249</xdr:rowOff>
    </xdr:from>
    <xdr:to>
      <xdr:col>4</xdr:col>
      <xdr:colOff>219075</xdr:colOff>
      <xdr:row>20</xdr:row>
      <xdr:rowOff>114300</xdr:rowOff>
    </xdr:to>
    <xdr:sp macro="" textlink="">
      <xdr:nvSpPr>
        <xdr:cNvPr id="9" name="8 CuadroTexto"/>
        <xdr:cNvSpPr txBox="1"/>
      </xdr:nvSpPr>
      <xdr:spPr>
        <a:xfrm>
          <a:off x="2438400" y="5876924"/>
          <a:ext cx="1095375" cy="361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800"/>
            <a:t>AL ACEPTAR PASA  A PLANILLA</a:t>
          </a:r>
        </a:p>
        <a:p>
          <a:endParaRPr lang="es-CO" sz="800"/>
        </a:p>
      </xdr:txBody>
    </xdr:sp>
    <xdr:clientData/>
  </xdr:twoCellAnchor>
  <xdr:twoCellAnchor>
    <xdr:from>
      <xdr:col>3</xdr:col>
      <xdr:colOff>133350</xdr:colOff>
      <xdr:row>14</xdr:row>
      <xdr:rowOff>28575</xdr:rowOff>
    </xdr:from>
    <xdr:to>
      <xdr:col>4</xdr:col>
      <xdr:colOff>514350</xdr:colOff>
      <xdr:row>18</xdr:row>
      <xdr:rowOff>76200</xdr:rowOff>
    </xdr:to>
    <xdr:sp macro="" textlink="">
      <xdr:nvSpPr>
        <xdr:cNvPr id="6" name="5 CuadroTexto"/>
        <xdr:cNvSpPr txBox="1"/>
      </xdr:nvSpPr>
      <xdr:spPr>
        <a:xfrm>
          <a:off x="2647950" y="5124450"/>
          <a:ext cx="1181100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800"/>
            <a:t>SE ABRE LISTA DE OPERARIOS EN ORDEN POR</a:t>
          </a:r>
          <a:r>
            <a:rPr lang="es-ES" sz="800" baseline="0"/>
            <a:t> LOS QUE HAN COGIDO COCHE MAS TARDE</a:t>
          </a:r>
        </a:p>
        <a:p>
          <a:endParaRPr lang="es-ES" sz="800"/>
        </a:p>
      </xdr:txBody>
    </xdr:sp>
    <xdr:clientData/>
  </xdr:twoCellAnchor>
  <xdr:twoCellAnchor>
    <xdr:from>
      <xdr:col>3</xdr:col>
      <xdr:colOff>304799</xdr:colOff>
      <xdr:row>12</xdr:row>
      <xdr:rowOff>9524</xdr:rowOff>
    </xdr:from>
    <xdr:to>
      <xdr:col>5</xdr:col>
      <xdr:colOff>733424</xdr:colOff>
      <xdr:row>14</xdr:row>
      <xdr:rowOff>19049</xdr:rowOff>
    </xdr:to>
    <xdr:sp macro="" textlink="">
      <xdr:nvSpPr>
        <xdr:cNvPr id="10" name="9 CuadroTexto"/>
        <xdr:cNvSpPr txBox="1"/>
      </xdr:nvSpPr>
      <xdr:spPr>
        <a:xfrm>
          <a:off x="2819399" y="4705349"/>
          <a:ext cx="19907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800"/>
            <a:t>SI NO SE ASIGNA OPERARIO QUEDA EN LISTADO DE COCHES SIN ASIGNAR</a:t>
          </a:r>
        </a:p>
        <a:p>
          <a:endParaRPr lang="es-ES" sz="800"/>
        </a:p>
        <a:p>
          <a:endParaRPr lang="es-ES" sz="800"/>
        </a:p>
      </xdr:txBody>
    </xdr:sp>
    <xdr:clientData/>
  </xdr:twoCellAnchor>
  <xdr:twoCellAnchor>
    <xdr:from>
      <xdr:col>0</xdr:col>
      <xdr:colOff>561976</xdr:colOff>
      <xdr:row>12</xdr:row>
      <xdr:rowOff>114299</xdr:rowOff>
    </xdr:from>
    <xdr:to>
      <xdr:col>1</xdr:col>
      <xdr:colOff>752476</xdr:colOff>
      <xdr:row>16</xdr:row>
      <xdr:rowOff>161924</xdr:rowOff>
    </xdr:to>
    <xdr:sp macro="" textlink="">
      <xdr:nvSpPr>
        <xdr:cNvPr id="2" name="1 CuadroTexto"/>
        <xdr:cNvSpPr txBox="1"/>
      </xdr:nvSpPr>
      <xdr:spPr>
        <a:xfrm>
          <a:off x="561976" y="4867274"/>
          <a:ext cx="952500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800"/>
            <a:t>SI SE PUNTEA EN INICIAL  SE VA ALMAESTRO DE OPERARIOS PARA ELEGIR</a:t>
          </a:r>
        </a:p>
        <a:p>
          <a:r>
            <a:rPr lang="es-ES" sz="800"/>
            <a:t> </a:t>
          </a:r>
          <a:endParaRPr lang="es-E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2</xdr:row>
      <xdr:rowOff>19050</xdr:rowOff>
    </xdr:from>
    <xdr:to>
      <xdr:col>7</xdr:col>
      <xdr:colOff>0</xdr:colOff>
      <xdr:row>6</xdr:row>
      <xdr:rowOff>171450</xdr:rowOff>
    </xdr:to>
    <xdr:sp macro="" textlink="">
      <xdr:nvSpPr>
        <xdr:cNvPr id="2" name="1 CuadroTexto"/>
        <xdr:cNvSpPr txBox="1"/>
      </xdr:nvSpPr>
      <xdr:spPr>
        <a:xfrm>
          <a:off x="4362450" y="866775"/>
          <a:ext cx="8763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800"/>
            <a:t>PULSANDO LA MATRICULA SE PASA A</a:t>
          </a:r>
          <a:r>
            <a:rPr lang="es-ES" sz="800" baseline="0"/>
            <a:t> LA PAG. DE ENTRADA Y SE LE ASIGNA OPERARIO </a:t>
          </a:r>
          <a:endParaRPr lang="es-E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217394</xdr:colOff>
      <xdr:row>8</xdr:row>
      <xdr:rowOff>150160</xdr:rowOff>
    </xdr:from>
    <xdr:to>
      <xdr:col>20</xdr:col>
      <xdr:colOff>117101</xdr:colOff>
      <xdr:row>11</xdr:row>
      <xdr:rowOff>67236</xdr:rowOff>
    </xdr:to>
    <xdr:sp macro="" textlink="">
      <xdr:nvSpPr>
        <xdr:cNvPr id="2" name="1 CuadroTexto"/>
        <xdr:cNvSpPr txBox="1"/>
      </xdr:nvSpPr>
      <xdr:spPr>
        <a:xfrm>
          <a:off x="6358218" y="1707778"/>
          <a:ext cx="1423707" cy="488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800"/>
            <a:t>AL PUNTEAR SOBRE UNA MATRICULA VA</a:t>
          </a:r>
          <a:r>
            <a:rPr lang="es-CO" sz="800" baseline="0"/>
            <a:t> A LA PAGINA INFORM. TB</a:t>
          </a:r>
        </a:p>
        <a:p>
          <a:endParaRPr lang="es-CO" sz="800"/>
        </a:p>
      </xdr:txBody>
    </xdr:sp>
    <xdr:clientData/>
  </xdr:twoCellAnchor>
  <xdr:twoCellAnchor>
    <xdr:from>
      <xdr:col>13</xdr:col>
      <xdr:colOff>89647</xdr:colOff>
      <xdr:row>19</xdr:row>
      <xdr:rowOff>145676</xdr:rowOff>
    </xdr:from>
    <xdr:to>
      <xdr:col>16</xdr:col>
      <xdr:colOff>134471</xdr:colOff>
      <xdr:row>22</xdr:row>
      <xdr:rowOff>179294</xdr:rowOff>
    </xdr:to>
    <xdr:sp macro="" textlink="">
      <xdr:nvSpPr>
        <xdr:cNvPr id="3" name="2 CuadroTexto"/>
        <xdr:cNvSpPr txBox="1"/>
      </xdr:nvSpPr>
      <xdr:spPr>
        <a:xfrm>
          <a:off x="5009029" y="3485029"/>
          <a:ext cx="1266266" cy="616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800"/>
            <a:t>AL PUNTEAR SOBRE UNA MATRICULA SE</a:t>
          </a:r>
          <a:r>
            <a:rPr lang="es-ES" sz="800" baseline="0"/>
            <a:t> ABRE UN CUADRO PARA ACEPTAR COMO ENTREGADO</a:t>
          </a:r>
          <a:endParaRPr lang="es-ES" sz="800"/>
        </a:p>
        <a:p>
          <a:endParaRPr lang="es-ES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9</xdr:row>
      <xdr:rowOff>85726</xdr:rowOff>
    </xdr:from>
    <xdr:to>
      <xdr:col>7</xdr:col>
      <xdr:colOff>133350</xdr:colOff>
      <xdr:row>11</xdr:row>
      <xdr:rowOff>9526</xdr:rowOff>
    </xdr:to>
    <xdr:sp macro="" textlink="">
      <xdr:nvSpPr>
        <xdr:cNvPr id="2" name="1 CuadroTexto"/>
        <xdr:cNvSpPr txBox="1"/>
      </xdr:nvSpPr>
      <xdr:spPr>
        <a:xfrm>
          <a:off x="2638425" y="1057276"/>
          <a:ext cx="12096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AÑO</a:t>
          </a:r>
          <a:r>
            <a:rPr lang="es-ES" sz="1100" baseline="0"/>
            <a:t> COMPLETO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5" sqref="C5"/>
    </sheetView>
  </sheetViews>
  <sheetFormatPr baseColWidth="10" defaultRowHeight="15" x14ac:dyDescent="0.25"/>
  <cols>
    <col min="1" max="1" width="19.5703125" customWidth="1"/>
  </cols>
  <sheetData>
    <row r="1" spans="1:2" x14ac:dyDescent="0.25">
      <c r="A1" t="s">
        <v>21</v>
      </c>
      <c r="B1" s="69"/>
    </row>
    <row r="2" spans="1:2" x14ac:dyDescent="0.25">
      <c r="A2" t="s">
        <v>22</v>
      </c>
      <c r="B2" s="69"/>
    </row>
    <row r="3" spans="1:2" x14ac:dyDescent="0.25">
      <c r="A3" t="s">
        <v>23</v>
      </c>
      <c r="B3" s="69"/>
    </row>
    <row r="4" spans="1:2" s="130" customFormat="1" x14ac:dyDescent="0.25">
      <c r="A4" s="130" t="s">
        <v>38</v>
      </c>
      <c r="B4" s="131" t="s">
        <v>130</v>
      </c>
    </row>
    <row r="5" spans="1:2" x14ac:dyDescent="0.25">
      <c r="A5" t="s">
        <v>24</v>
      </c>
      <c r="B5" s="69"/>
    </row>
    <row r="6" spans="1:2" x14ac:dyDescent="0.25">
      <c r="A6" t="s">
        <v>25</v>
      </c>
      <c r="B6" s="69"/>
    </row>
    <row r="7" spans="1:2" x14ac:dyDescent="0.25">
      <c r="A7" t="s">
        <v>26</v>
      </c>
      <c r="B7" s="69"/>
    </row>
    <row r="8" spans="1:2" x14ac:dyDescent="0.25">
      <c r="A8" t="s">
        <v>27</v>
      </c>
      <c r="B8" s="69"/>
    </row>
    <row r="9" spans="1:2" x14ac:dyDescent="0.25">
      <c r="A9" t="s">
        <v>29</v>
      </c>
      <c r="B9" s="69"/>
    </row>
    <row r="10" spans="1:2" x14ac:dyDescent="0.25">
      <c r="A10" t="s">
        <v>28</v>
      </c>
      <c r="B10" s="6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9"/>
    </sheetView>
  </sheetViews>
  <sheetFormatPr baseColWidth="10" defaultRowHeight="15" x14ac:dyDescent="0.25"/>
  <cols>
    <col min="1" max="1" width="31.85546875" customWidth="1"/>
  </cols>
  <sheetData>
    <row r="1" spans="1:2" x14ac:dyDescent="0.25">
      <c r="A1" t="s">
        <v>21</v>
      </c>
      <c r="B1" s="69"/>
    </row>
    <row r="2" spans="1:2" x14ac:dyDescent="0.25">
      <c r="A2" t="s">
        <v>22</v>
      </c>
      <c r="B2" s="69"/>
    </row>
    <row r="3" spans="1:2" x14ac:dyDescent="0.25">
      <c r="A3" t="s">
        <v>23</v>
      </c>
      <c r="B3" s="69"/>
    </row>
    <row r="4" spans="1:2" x14ac:dyDescent="0.25">
      <c r="A4" t="s">
        <v>25</v>
      </c>
      <c r="B4" s="69"/>
    </row>
    <row r="5" spans="1:2" x14ac:dyDescent="0.25">
      <c r="A5" t="s">
        <v>30</v>
      </c>
      <c r="B5" s="69"/>
    </row>
    <row r="6" spans="1:2" x14ac:dyDescent="0.25">
      <c r="A6" t="s">
        <v>31</v>
      </c>
      <c r="B6" s="69"/>
    </row>
    <row r="7" spans="1:2" x14ac:dyDescent="0.25">
      <c r="A7" t="s">
        <v>32</v>
      </c>
      <c r="B7" s="69"/>
    </row>
    <row r="8" spans="1:2" x14ac:dyDescent="0.25">
      <c r="A8" t="s">
        <v>34</v>
      </c>
      <c r="B8" s="69"/>
    </row>
    <row r="9" spans="1:2" x14ac:dyDescent="0.25">
      <c r="A9" t="s">
        <v>33</v>
      </c>
      <c r="B9" s="6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Normal="100" workbookViewId="0">
      <selection activeCell="G7" sqref="G7"/>
    </sheetView>
  </sheetViews>
  <sheetFormatPr baseColWidth="10" defaultRowHeight="15" x14ac:dyDescent="0.25"/>
  <cols>
    <col min="1" max="1" width="5.140625" customWidth="1"/>
    <col min="2" max="2" width="15.42578125" customWidth="1"/>
  </cols>
  <sheetData>
    <row r="1" spans="1:10" s="2" customFormat="1" x14ac:dyDescent="0.25">
      <c r="A1" s="146"/>
      <c r="B1" s="146"/>
      <c r="C1" s="146"/>
      <c r="F1" s="2" t="s">
        <v>0</v>
      </c>
      <c r="G1" s="2" t="s">
        <v>3</v>
      </c>
      <c r="H1" s="2" t="s">
        <v>4</v>
      </c>
      <c r="I1" s="2" t="s">
        <v>8</v>
      </c>
    </row>
    <row r="2" spans="1:10" x14ac:dyDescent="0.25">
      <c r="A2">
        <v>1</v>
      </c>
      <c r="B2" t="s">
        <v>6</v>
      </c>
      <c r="F2" s="1">
        <v>3000</v>
      </c>
      <c r="G2" s="1">
        <v>4000</v>
      </c>
      <c r="H2" s="1">
        <v>7000</v>
      </c>
      <c r="I2" s="1"/>
      <c r="J2" s="1"/>
    </row>
    <row r="3" spans="1:10" x14ac:dyDescent="0.25">
      <c r="A3">
        <v>2</v>
      </c>
      <c r="B3" t="s">
        <v>2</v>
      </c>
      <c r="F3" s="1">
        <v>3000</v>
      </c>
      <c r="G3" s="1">
        <v>6000</v>
      </c>
      <c r="H3" s="1">
        <v>8000</v>
      </c>
      <c r="I3" s="1">
        <v>8000</v>
      </c>
      <c r="J3" s="1"/>
    </row>
    <row r="4" spans="1:10" x14ac:dyDescent="0.25">
      <c r="A4">
        <v>3</v>
      </c>
      <c r="B4" s="3" t="s">
        <v>115</v>
      </c>
      <c r="F4" s="1"/>
      <c r="G4" s="1">
        <v>10000</v>
      </c>
      <c r="H4" s="1">
        <v>10000</v>
      </c>
      <c r="I4" s="1"/>
      <c r="J4" s="1"/>
    </row>
    <row r="5" spans="1:10" x14ac:dyDescent="0.25">
      <c r="A5">
        <v>4</v>
      </c>
      <c r="B5" s="3" t="s">
        <v>116</v>
      </c>
      <c r="F5" s="1"/>
      <c r="G5" s="1">
        <v>10000</v>
      </c>
      <c r="H5" s="1">
        <v>10000</v>
      </c>
      <c r="I5" s="1"/>
      <c r="J5" s="1"/>
    </row>
    <row r="6" spans="1:10" x14ac:dyDescent="0.25">
      <c r="A6">
        <v>5</v>
      </c>
      <c r="B6" s="3" t="s">
        <v>117</v>
      </c>
      <c r="F6" s="1"/>
      <c r="G6" s="1">
        <v>10000</v>
      </c>
      <c r="H6" s="1">
        <v>10000</v>
      </c>
      <c r="I6" s="1">
        <v>2000</v>
      </c>
      <c r="J6" s="1"/>
    </row>
    <row r="7" spans="1:10" x14ac:dyDescent="0.25">
      <c r="A7" t="s">
        <v>127</v>
      </c>
      <c r="B7" s="3"/>
      <c r="F7" s="1"/>
      <c r="G7" s="1">
        <v>20000</v>
      </c>
      <c r="H7" s="1">
        <v>35000</v>
      </c>
      <c r="I7" s="1"/>
      <c r="J7" s="1"/>
    </row>
    <row r="8" spans="1:10" x14ac:dyDescent="0.25">
      <c r="A8" t="s">
        <v>128</v>
      </c>
      <c r="B8" s="3"/>
      <c r="F8" s="1"/>
      <c r="G8" s="1">
        <v>25000</v>
      </c>
      <c r="H8" s="1">
        <v>40000</v>
      </c>
      <c r="I8" s="1"/>
      <c r="J8" s="1"/>
    </row>
    <row r="9" spans="1:10" x14ac:dyDescent="0.25">
      <c r="A9">
        <v>6</v>
      </c>
      <c r="B9" t="s">
        <v>1</v>
      </c>
      <c r="F9" s="1">
        <v>30000</v>
      </c>
      <c r="G9" s="1">
        <v>50000</v>
      </c>
      <c r="H9" s="1">
        <v>60000</v>
      </c>
      <c r="I9" s="1">
        <v>15000</v>
      </c>
      <c r="J9" s="1"/>
    </row>
    <row r="10" spans="1:10" x14ac:dyDescent="0.25">
      <c r="A10">
        <v>7</v>
      </c>
      <c r="B10" s="3" t="s">
        <v>114</v>
      </c>
      <c r="F10" s="1">
        <v>10000</v>
      </c>
      <c r="G10" s="1">
        <v>10000</v>
      </c>
      <c r="H10" s="1">
        <v>10000</v>
      </c>
      <c r="I10" s="1">
        <v>10000</v>
      </c>
      <c r="J10" s="1"/>
    </row>
    <row r="11" spans="1:10" x14ac:dyDescent="0.25">
      <c r="A11">
        <v>8</v>
      </c>
      <c r="B11" t="s">
        <v>118</v>
      </c>
      <c r="F11" s="1" t="s">
        <v>9</v>
      </c>
      <c r="G11" s="1" t="s">
        <v>9</v>
      </c>
      <c r="H11" s="1" t="s">
        <v>9</v>
      </c>
      <c r="I11" s="1" t="s">
        <v>9</v>
      </c>
      <c r="J11" s="1"/>
    </row>
    <row r="12" spans="1:10" x14ac:dyDescent="0.25">
      <c r="A12">
        <v>9</v>
      </c>
      <c r="B12" t="s">
        <v>119</v>
      </c>
      <c r="F12" s="1" t="s">
        <v>9</v>
      </c>
      <c r="G12" s="1" t="s">
        <v>9</v>
      </c>
      <c r="H12" s="1" t="s">
        <v>9</v>
      </c>
      <c r="I12" s="1" t="s">
        <v>9</v>
      </c>
      <c r="J12" s="1"/>
    </row>
    <row r="13" spans="1:10" x14ac:dyDescent="0.25">
      <c r="A13">
        <v>10</v>
      </c>
      <c r="B13" t="s">
        <v>125</v>
      </c>
      <c r="F13" s="1" t="s">
        <v>9</v>
      </c>
      <c r="G13" s="1" t="s">
        <v>9</v>
      </c>
      <c r="H13" s="1" t="s">
        <v>9</v>
      </c>
      <c r="I13" s="1" t="s">
        <v>9</v>
      </c>
      <c r="J13" s="1"/>
    </row>
    <row r="14" spans="1:10" x14ac:dyDescent="0.25">
      <c r="A14">
        <v>11</v>
      </c>
      <c r="B14" t="s">
        <v>126</v>
      </c>
      <c r="F14" s="1" t="s">
        <v>9</v>
      </c>
      <c r="G14" s="1" t="s">
        <v>9</v>
      </c>
      <c r="H14" s="1" t="s">
        <v>9</v>
      </c>
      <c r="I14" s="1" t="s">
        <v>9</v>
      </c>
      <c r="J14" s="1"/>
    </row>
    <row r="15" spans="1:10" x14ac:dyDescent="0.25">
      <c r="F15" s="1"/>
      <c r="G15" s="1"/>
      <c r="H15" s="1"/>
      <c r="I15" s="1"/>
      <c r="J15" s="1"/>
    </row>
    <row r="16" spans="1:10" x14ac:dyDescent="0.25">
      <c r="F16" s="1"/>
      <c r="G16" s="1"/>
      <c r="H16" s="1"/>
      <c r="I16" s="1"/>
      <c r="J16" s="1"/>
    </row>
    <row r="17" spans="1:10" ht="15.75" thickBot="1" x14ac:dyDescent="0.3">
      <c r="F17" s="1"/>
      <c r="G17" s="1"/>
      <c r="H17" s="1"/>
      <c r="I17" s="1"/>
      <c r="J17" s="1"/>
    </row>
    <row r="18" spans="1:10" ht="45" x14ac:dyDescent="0.25">
      <c r="A18" s="10" t="s">
        <v>2</v>
      </c>
      <c r="B18" s="10" t="s">
        <v>115</v>
      </c>
      <c r="C18" s="11" t="s">
        <v>116</v>
      </c>
      <c r="F18" s="1"/>
      <c r="G18" s="1"/>
      <c r="H18" s="1"/>
      <c r="I18" s="1"/>
      <c r="J18" s="1"/>
    </row>
    <row r="19" spans="1:10" ht="45" x14ac:dyDescent="0.25">
      <c r="A19" s="12" t="s">
        <v>114</v>
      </c>
      <c r="B19" s="12" t="s">
        <v>1</v>
      </c>
      <c r="C19" s="13" t="s">
        <v>118</v>
      </c>
      <c r="F19" s="1"/>
      <c r="G19" s="1"/>
      <c r="H19" s="1"/>
      <c r="I19" s="1"/>
      <c r="J19" s="1"/>
    </row>
    <row r="20" spans="1:10" ht="120.75" thickBot="1" x14ac:dyDescent="0.3">
      <c r="A20" s="14" t="s">
        <v>10</v>
      </c>
      <c r="B20" s="14" t="s">
        <v>120</v>
      </c>
      <c r="C20" s="15"/>
    </row>
  </sheetData>
  <mergeCells count="1">
    <mergeCell ref="A1:C1"/>
  </mergeCells>
  <printOptions gridLines="1"/>
  <pageMargins left="0.70866141732283472" right="0.70866141732283472" top="0.74803149606299213" bottom="0.74803149606299213" header="0.31496062992125984" footer="0.31496062992125984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4" sqref="E4"/>
    </sheetView>
  </sheetViews>
  <sheetFormatPr baseColWidth="10" defaultRowHeight="15" x14ac:dyDescent="0.25"/>
  <sheetData>
    <row r="1" spans="1:7" ht="21.75" thickBot="1" x14ac:dyDescent="0.4">
      <c r="A1" s="147" t="s">
        <v>174</v>
      </c>
      <c r="B1" s="148"/>
      <c r="C1" s="148"/>
      <c r="D1" s="148"/>
      <c r="E1" s="149"/>
    </row>
    <row r="3" spans="1:7" ht="15.75" thickBot="1" x14ac:dyDescent="0.3"/>
    <row r="4" spans="1:7" ht="42" customHeight="1" thickBot="1" x14ac:dyDescent="0.3">
      <c r="A4" s="57" t="s">
        <v>160</v>
      </c>
      <c r="B4" s="4"/>
      <c r="C4" s="57" t="s">
        <v>161</v>
      </c>
      <c r="D4" s="4"/>
      <c r="E4" s="57" t="s">
        <v>162</v>
      </c>
      <c r="F4" s="4"/>
      <c r="G4" s="5"/>
    </row>
    <row r="5" spans="1:7" ht="42" customHeight="1" x14ac:dyDescent="0.25">
      <c r="A5" s="4"/>
      <c r="B5" s="4"/>
      <c r="C5" s="4"/>
      <c r="D5" s="4"/>
      <c r="E5" s="4"/>
      <c r="F5" s="4"/>
      <c r="G5" s="5"/>
    </row>
    <row r="6" spans="1:7" ht="42" customHeight="1" x14ac:dyDescent="0.25">
      <c r="A6" s="4"/>
      <c r="B6" s="4"/>
      <c r="C6" s="4"/>
      <c r="D6" s="4"/>
      <c r="E6" s="4"/>
      <c r="F6" s="4"/>
      <c r="G6" s="5"/>
    </row>
    <row r="7" spans="1:7" ht="42" customHeight="1" x14ac:dyDescent="0.25">
      <c r="A7" s="4"/>
      <c r="B7" s="4"/>
      <c r="C7" s="4"/>
      <c r="D7" s="4"/>
      <c r="E7" s="4"/>
      <c r="F7" s="4"/>
      <c r="G7" s="5"/>
    </row>
    <row r="8" spans="1:7" ht="42" customHeight="1" x14ac:dyDescent="0.25">
      <c r="A8" s="4"/>
      <c r="B8" s="4"/>
      <c r="C8" s="4"/>
      <c r="D8" s="4"/>
      <c r="E8" s="4"/>
      <c r="F8" s="4"/>
      <c r="G8" s="5"/>
    </row>
    <row r="9" spans="1:7" ht="42" customHeight="1" x14ac:dyDescent="0.25">
      <c r="A9" s="4"/>
      <c r="B9" s="4"/>
      <c r="C9" s="4"/>
      <c r="D9" s="4"/>
      <c r="E9" s="4"/>
      <c r="F9" s="4"/>
      <c r="G9" s="5"/>
    </row>
    <row r="10" spans="1:7" x14ac:dyDescent="0.25">
      <c r="A10" s="4"/>
      <c r="B10" s="4"/>
      <c r="C10" s="4"/>
      <c r="D10" s="4"/>
      <c r="E10" s="4"/>
      <c r="F10" s="4"/>
      <c r="G10" s="5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8" workbookViewId="0">
      <selection activeCell="I22" sqref="I22"/>
    </sheetView>
  </sheetViews>
  <sheetFormatPr baseColWidth="10" defaultRowHeight="46.5" customHeight="1" x14ac:dyDescent="0.25"/>
  <cols>
    <col min="1" max="4" width="18.5703125" style="4" customWidth="1"/>
    <col min="5" max="16384" width="11.42578125" style="4"/>
  </cols>
  <sheetData>
    <row r="1" spans="1:10" s="70" customFormat="1" ht="15.75" customHeight="1" thickBot="1" x14ac:dyDescent="0.3">
      <c r="A1" s="150" t="s">
        <v>129</v>
      </c>
      <c r="B1" s="151"/>
      <c r="C1" s="151"/>
      <c r="D1" s="152"/>
    </row>
    <row r="2" spans="1:10" ht="15.75" customHeight="1" thickBot="1" x14ac:dyDescent="0.3">
      <c r="A2" s="38"/>
      <c r="B2" s="39"/>
      <c r="C2" s="39"/>
      <c r="D2" s="56"/>
    </row>
    <row r="3" spans="1:10" ht="48.75" customHeight="1" thickBot="1" x14ac:dyDescent="0.3">
      <c r="A3" s="7" t="s">
        <v>11</v>
      </c>
      <c r="B3" s="71" t="s">
        <v>13</v>
      </c>
      <c r="C3" s="8" t="s">
        <v>12</v>
      </c>
      <c r="D3" s="9"/>
      <c r="G3" s="5"/>
      <c r="H3" s="5"/>
      <c r="I3" s="5"/>
      <c r="J3" s="5"/>
    </row>
    <row r="4" spans="1:10" ht="11.25" customHeight="1" thickBot="1" x14ac:dyDescent="0.3">
      <c r="A4" s="36"/>
      <c r="B4" s="37"/>
      <c r="C4" s="37"/>
      <c r="D4" s="9"/>
      <c r="G4" s="5"/>
      <c r="H4" s="5"/>
      <c r="I4" s="5"/>
      <c r="J4" s="5"/>
    </row>
    <row r="5" spans="1:10" ht="46.5" customHeight="1" thickBot="1" x14ac:dyDescent="0.3">
      <c r="A5" s="57" t="s">
        <v>3</v>
      </c>
      <c r="B5" s="57" t="s">
        <v>4</v>
      </c>
      <c r="C5" s="8" t="s">
        <v>0</v>
      </c>
      <c r="D5" s="57" t="s">
        <v>8</v>
      </c>
    </row>
    <row r="6" spans="1:10" ht="15" customHeight="1" thickBot="1" x14ac:dyDescent="0.3"/>
    <row r="7" spans="1:10" ht="46.5" customHeight="1" thickBot="1" x14ac:dyDescent="0.3">
      <c r="A7" s="57" t="s">
        <v>6</v>
      </c>
      <c r="B7" s="57" t="s">
        <v>2</v>
      </c>
      <c r="C7" s="57" t="s">
        <v>115</v>
      </c>
      <c r="D7" s="57" t="s">
        <v>116</v>
      </c>
      <c r="G7" s="5"/>
      <c r="H7" s="5"/>
      <c r="I7" s="5"/>
      <c r="J7" s="5"/>
    </row>
    <row r="8" spans="1:10" ht="46.5" customHeight="1" thickBot="1" x14ac:dyDescent="0.3">
      <c r="A8" s="57" t="s">
        <v>117</v>
      </c>
      <c r="B8" s="57" t="s">
        <v>114</v>
      </c>
      <c r="C8" s="57" t="s">
        <v>1</v>
      </c>
      <c r="D8" s="57" t="s">
        <v>118</v>
      </c>
      <c r="G8" s="5"/>
      <c r="H8" s="5"/>
      <c r="I8" s="5"/>
      <c r="J8" s="5"/>
    </row>
    <row r="9" spans="1:10" ht="55.5" customHeight="1" thickBot="1" x14ac:dyDescent="0.3">
      <c r="A9" s="57" t="s">
        <v>119</v>
      </c>
      <c r="B9" s="57" t="s">
        <v>10</v>
      </c>
      <c r="C9" s="57" t="s">
        <v>120</v>
      </c>
      <c r="D9" s="15" t="s">
        <v>113</v>
      </c>
      <c r="G9" s="5"/>
      <c r="H9" s="5"/>
      <c r="I9" s="5"/>
      <c r="J9" s="5"/>
    </row>
    <row r="10" spans="1:10" ht="46.5" customHeight="1" thickBot="1" x14ac:dyDescent="0.3">
      <c r="A10" s="57" t="s">
        <v>14</v>
      </c>
      <c r="B10" s="72" t="s">
        <v>15</v>
      </c>
      <c r="C10" s="57" t="s">
        <v>16</v>
      </c>
      <c r="D10" s="9"/>
    </row>
    <row r="11" spans="1:10" ht="9" customHeight="1" thickBot="1" x14ac:dyDescent="0.3">
      <c r="A11" s="12"/>
      <c r="B11" s="12"/>
      <c r="C11" s="12"/>
      <c r="D11" s="12"/>
    </row>
    <row r="12" spans="1:10" ht="17.25" customHeight="1" thickBot="1" x14ac:dyDescent="0.3">
      <c r="A12" s="58" t="s">
        <v>138</v>
      </c>
      <c r="B12" s="57" t="s">
        <v>139</v>
      </c>
      <c r="C12" s="9" t="s">
        <v>140</v>
      </c>
      <c r="D12" s="12"/>
      <c r="G12" s="5"/>
      <c r="H12" s="5"/>
      <c r="I12" s="5"/>
      <c r="J12" s="5"/>
    </row>
    <row r="13" spans="1:10" ht="13.5" customHeight="1" x14ac:dyDescent="0.25">
      <c r="A13" s="6"/>
      <c r="C13" s="12" t="s">
        <v>130</v>
      </c>
    </row>
    <row r="14" spans="1:10" ht="13.5" customHeight="1" x14ac:dyDescent="0.25">
      <c r="A14" s="6"/>
      <c r="C14" s="4" t="s">
        <v>131</v>
      </c>
    </row>
    <row r="15" spans="1:10" ht="13.5" customHeight="1" x14ac:dyDescent="0.25">
      <c r="A15" s="6"/>
      <c r="C15" s="4" t="s">
        <v>132</v>
      </c>
    </row>
    <row r="16" spans="1:10" ht="13.5" customHeight="1" x14ac:dyDescent="0.25">
      <c r="A16" s="6"/>
      <c r="C16" s="4" t="s">
        <v>133</v>
      </c>
    </row>
    <row r="17" spans="1:3" ht="13.5" customHeight="1" x14ac:dyDescent="0.25">
      <c r="A17" s="6"/>
      <c r="C17" s="4" t="s">
        <v>134</v>
      </c>
    </row>
    <row r="18" spans="1:3" ht="13.5" customHeight="1" x14ac:dyDescent="0.25">
      <c r="A18" s="6"/>
      <c r="C18" s="4" t="s">
        <v>135</v>
      </c>
    </row>
    <row r="19" spans="1:3" ht="13.5" customHeight="1" x14ac:dyDescent="0.25">
      <c r="A19" s="6"/>
      <c r="C19" s="4" t="s">
        <v>136</v>
      </c>
    </row>
    <row r="20" spans="1:3" ht="13.5" customHeight="1" x14ac:dyDescent="0.25">
      <c r="A20" s="6"/>
      <c r="C20" s="4" t="s">
        <v>137</v>
      </c>
    </row>
    <row r="21" spans="1:3" ht="13.5" customHeight="1" thickBot="1" x14ac:dyDescent="0.3">
      <c r="A21" s="6"/>
      <c r="C21" s="4" t="s">
        <v>141</v>
      </c>
    </row>
    <row r="22" spans="1:3" ht="46.5" customHeight="1" thickBot="1" x14ac:dyDescent="0.3">
      <c r="A22" s="57" t="s">
        <v>123</v>
      </c>
      <c r="B22" s="9" t="s">
        <v>124</v>
      </c>
    </row>
    <row r="23" spans="1:3" ht="13.5" customHeight="1" x14ac:dyDescent="0.25"/>
    <row r="24" spans="1:3" ht="28.5" customHeight="1" x14ac:dyDescent="0.25"/>
    <row r="25" spans="1:3" ht="15.75" customHeight="1" x14ac:dyDescent="0.25"/>
  </sheetData>
  <mergeCells count="1">
    <mergeCell ref="A1:D1"/>
  </mergeCells>
  <printOptions gridLines="1"/>
  <pageMargins left="0.70866141732283472" right="0.70866141732283472" top="0.74803149606299213" bottom="0.74803149606299213" header="0.31496062992125984" footer="0.31496062992125984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1" sqref="D11"/>
    </sheetView>
  </sheetViews>
  <sheetFormatPr baseColWidth="10" defaultRowHeight="15" x14ac:dyDescent="0.25"/>
  <cols>
    <col min="1" max="1" width="12" customWidth="1"/>
    <col min="2" max="2" width="12.7109375" customWidth="1"/>
    <col min="3" max="3" width="10.5703125" bestFit="1" customWidth="1"/>
    <col min="4" max="4" width="14.42578125" bestFit="1" customWidth="1"/>
    <col min="5" max="5" width="11.85546875" bestFit="1" customWidth="1"/>
    <col min="6" max="6" width="7.28515625" bestFit="1" customWidth="1"/>
    <col min="7" max="7" width="9.7109375" bestFit="1" customWidth="1"/>
    <col min="8" max="8" width="7.85546875" bestFit="1" customWidth="1"/>
  </cols>
  <sheetData>
    <row r="1" spans="1:9" ht="22.5" customHeight="1" thickBot="1" x14ac:dyDescent="0.3">
      <c r="A1" s="153" t="s">
        <v>148</v>
      </c>
      <c r="B1" s="154"/>
      <c r="C1" s="154"/>
      <c r="D1" s="154"/>
      <c r="E1" s="154"/>
      <c r="F1" s="154"/>
      <c r="G1" s="155"/>
    </row>
    <row r="2" spans="1:9" s="40" customFormat="1" x14ac:dyDescent="0.25">
      <c r="A2" s="63" t="s">
        <v>149</v>
      </c>
      <c r="B2" s="64" t="s">
        <v>5</v>
      </c>
      <c r="C2" s="132" t="s">
        <v>152</v>
      </c>
      <c r="D2" s="64" t="s">
        <v>18</v>
      </c>
      <c r="E2" s="64" t="s">
        <v>155</v>
      </c>
      <c r="F2" s="159" t="s">
        <v>28</v>
      </c>
      <c r="G2" s="160"/>
    </row>
    <row r="3" spans="1:9" x14ac:dyDescent="0.25">
      <c r="A3" s="65" t="s">
        <v>150</v>
      </c>
      <c r="B3" s="65" t="s">
        <v>151</v>
      </c>
      <c r="C3" s="133">
        <v>20000</v>
      </c>
      <c r="D3" s="66">
        <v>0.44027777777777777</v>
      </c>
      <c r="E3" s="65" t="s">
        <v>156</v>
      </c>
      <c r="F3" s="161"/>
      <c r="G3" s="161"/>
    </row>
    <row r="4" spans="1:9" x14ac:dyDescent="0.25">
      <c r="A4" s="65" t="s">
        <v>153</v>
      </c>
      <c r="B4" s="65" t="s">
        <v>154</v>
      </c>
      <c r="C4" s="133">
        <v>25000</v>
      </c>
      <c r="D4" s="66">
        <v>0.44236111111111115</v>
      </c>
      <c r="E4" s="65" t="s">
        <v>4</v>
      </c>
      <c r="F4" s="161"/>
      <c r="G4" s="161"/>
    </row>
    <row r="5" spans="1:9" x14ac:dyDescent="0.25">
      <c r="A5" s="65" t="s">
        <v>157</v>
      </c>
      <c r="B5" s="65" t="s">
        <v>158</v>
      </c>
      <c r="C5" s="133">
        <v>20000</v>
      </c>
      <c r="D5" s="66">
        <v>0.44791666666666669</v>
      </c>
      <c r="E5" s="65" t="s">
        <v>156</v>
      </c>
      <c r="F5" s="161"/>
      <c r="G5" s="161"/>
    </row>
    <row r="6" spans="1:9" x14ac:dyDescent="0.25">
      <c r="A6" s="65" t="s">
        <v>159</v>
      </c>
      <c r="B6" s="65" t="s">
        <v>7</v>
      </c>
      <c r="C6" s="133">
        <v>15000</v>
      </c>
      <c r="D6" s="66">
        <v>0.4548611111111111</v>
      </c>
      <c r="E6" s="65" t="s">
        <v>4</v>
      </c>
      <c r="F6" s="161"/>
      <c r="G6" s="161"/>
    </row>
    <row r="7" spans="1:9" ht="15.75" thickBot="1" x14ac:dyDescent="0.3">
      <c r="F7" s="40"/>
      <c r="G7" s="40"/>
    </row>
    <row r="8" spans="1:9" s="19" customFormat="1" ht="47.25" customHeight="1" thickBot="1" x14ac:dyDescent="0.3">
      <c r="A8" s="156" t="s">
        <v>17</v>
      </c>
      <c r="B8" s="157"/>
      <c r="C8" s="157" t="s">
        <v>13</v>
      </c>
      <c r="D8" s="158"/>
      <c r="E8" s="134"/>
      <c r="F8" s="134"/>
      <c r="G8" s="134"/>
      <c r="H8" s="134"/>
    </row>
    <row r="9" spans="1:9" s="19" customFormat="1" ht="30" x14ac:dyDescent="0.25">
      <c r="A9" s="135" t="s">
        <v>109</v>
      </c>
      <c r="B9" s="136" t="s">
        <v>18</v>
      </c>
      <c r="C9" s="136" t="s">
        <v>19</v>
      </c>
      <c r="D9" s="136" t="s">
        <v>5</v>
      </c>
      <c r="E9" s="136" t="s">
        <v>173</v>
      </c>
      <c r="F9" s="136" t="s">
        <v>121</v>
      </c>
      <c r="G9" s="136" t="s">
        <v>143</v>
      </c>
      <c r="H9" s="137" t="s">
        <v>144</v>
      </c>
    </row>
    <row r="10" spans="1:9" s="19" customFormat="1" x14ac:dyDescent="0.25">
      <c r="A10" s="133" t="s">
        <v>140</v>
      </c>
      <c r="B10" s="138">
        <v>0.59930555555555554</v>
      </c>
      <c r="C10" s="139" t="s">
        <v>20</v>
      </c>
      <c r="D10" s="140" t="s">
        <v>122</v>
      </c>
      <c r="E10" s="141">
        <v>35000</v>
      </c>
      <c r="F10" s="138">
        <v>0.74583333333333324</v>
      </c>
      <c r="G10" s="142">
        <f>F10-B10</f>
        <v>0.1465277777777777</v>
      </c>
      <c r="H10" s="143">
        <v>2.1527777777777781E-2</v>
      </c>
    </row>
    <row r="11" spans="1:9" s="19" customFormat="1" x14ac:dyDescent="0.25">
      <c r="A11" s="144">
        <v>41133</v>
      </c>
      <c r="B11" s="145">
        <v>0.48194444444444445</v>
      </c>
      <c r="C11" s="133" t="s">
        <v>130</v>
      </c>
      <c r="D11" s="140" t="s">
        <v>122</v>
      </c>
      <c r="E11" s="141">
        <v>35000</v>
      </c>
      <c r="F11" s="145">
        <v>0.58611111111111114</v>
      </c>
      <c r="G11" s="142">
        <f>F11-B11</f>
        <v>0.10416666666666669</v>
      </c>
      <c r="H11" s="142">
        <v>0</v>
      </c>
    </row>
    <row r="12" spans="1:9" x14ac:dyDescent="0.25">
      <c r="A12" s="144">
        <v>41124</v>
      </c>
      <c r="B12" s="145">
        <v>0.72291666666666676</v>
      </c>
      <c r="C12" s="133" t="s">
        <v>131</v>
      </c>
      <c r="D12" s="140" t="s">
        <v>122</v>
      </c>
      <c r="E12" s="141">
        <v>35000</v>
      </c>
      <c r="F12" s="145">
        <v>0.8041666666666667</v>
      </c>
      <c r="G12" s="142">
        <f>F12-B12</f>
        <v>8.1249999999999933E-2</v>
      </c>
      <c r="H12" s="142">
        <v>0</v>
      </c>
      <c r="I12" t="s">
        <v>205</v>
      </c>
    </row>
    <row r="13" spans="1:9" x14ac:dyDescent="0.25">
      <c r="A13" s="144">
        <v>41074</v>
      </c>
      <c r="B13" s="145">
        <v>0.40972222222222227</v>
      </c>
      <c r="C13" s="133" t="s">
        <v>142</v>
      </c>
      <c r="D13" s="140" t="s">
        <v>122</v>
      </c>
      <c r="E13" s="141">
        <v>35000</v>
      </c>
      <c r="F13" s="145">
        <v>0.51597222222222217</v>
      </c>
      <c r="G13" s="142">
        <f>F13-B13</f>
        <v>0.1062499999999999</v>
      </c>
      <c r="H13" s="142">
        <v>0</v>
      </c>
    </row>
  </sheetData>
  <mergeCells count="8">
    <mergeCell ref="A1:G1"/>
    <mergeCell ref="A8:B8"/>
    <mergeCell ref="C8:D8"/>
    <mergeCell ref="F2:G2"/>
    <mergeCell ref="F3:G3"/>
    <mergeCell ref="F4:G4"/>
    <mergeCell ref="F5:G5"/>
    <mergeCell ref="F6:G6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zoomScale="85" zoomScaleNormal="85" workbookViewId="0">
      <selection activeCell="H24" sqref="H24"/>
    </sheetView>
  </sheetViews>
  <sheetFormatPr baseColWidth="10" defaultRowHeight="15" x14ac:dyDescent="0.25"/>
  <cols>
    <col min="1" max="1" width="3.28515625" customWidth="1"/>
    <col min="2" max="2" width="7.28515625" customWidth="1"/>
    <col min="3" max="3" width="4.85546875" customWidth="1"/>
    <col min="4" max="4" width="7.5703125" customWidth="1"/>
    <col min="5" max="5" width="4.42578125" customWidth="1"/>
    <col min="6" max="6" width="7.5703125" customWidth="1"/>
    <col min="7" max="7" width="3" customWidth="1"/>
    <col min="8" max="8" width="8.85546875" customWidth="1"/>
    <col min="9" max="9" width="4" customWidth="1"/>
    <col min="10" max="10" width="7.28515625" customWidth="1"/>
    <col min="11" max="11" width="3.7109375" customWidth="1"/>
    <col min="12" max="12" width="8.42578125" customWidth="1"/>
    <col min="13" max="13" width="3.5703125" customWidth="1"/>
    <col min="14" max="14" width="7.28515625" customWidth="1"/>
    <col min="15" max="15" width="3.42578125" customWidth="1"/>
    <col min="16" max="16" width="7.7109375" customWidth="1"/>
    <col min="17" max="17" width="3.28515625" customWidth="1"/>
    <col min="18" max="18" width="7.85546875" customWidth="1"/>
    <col min="19" max="19" width="4.42578125" customWidth="1"/>
    <col min="20" max="20" width="7.140625" customWidth="1"/>
    <col min="21" max="21" width="4.28515625" customWidth="1"/>
    <col min="22" max="22" width="11" customWidth="1"/>
  </cols>
  <sheetData>
    <row r="1" spans="1:21" s="19" customFormat="1" ht="15.75" thickBot="1" x14ac:dyDescent="0.3">
      <c r="B1" s="16" t="s">
        <v>35</v>
      </c>
      <c r="C1" s="167">
        <v>41135</v>
      </c>
      <c r="D1" s="168"/>
      <c r="J1" s="16" t="s">
        <v>37</v>
      </c>
      <c r="K1" s="18"/>
      <c r="L1" s="18"/>
      <c r="M1" s="17" t="s">
        <v>36</v>
      </c>
      <c r="N1" s="17"/>
    </row>
    <row r="2" spans="1:21" ht="9.75" customHeight="1" thickBot="1" x14ac:dyDescent="0.3"/>
    <row r="3" spans="1:21" ht="15.75" thickBot="1" x14ac:dyDescent="0.3">
      <c r="A3" s="16"/>
      <c r="B3" s="162" t="s">
        <v>20</v>
      </c>
      <c r="C3" s="163"/>
      <c r="D3" s="162" t="s">
        <v>130</v>
      </c>
      <c r="E3" s="163"/>
      <c r="F3" s="162" t="s">
        <v>131</v>
      </c>
      <c r="G3" s="163"/>
      <c r="H3" s="162" t="s">
        <v>132</v>
      </c>
      <c r="I3" s="163"/>
      <c r="J3" s="162" t="s">
        <v>137</v>
      </c>
      <c r="K3" s="163"/>
      <c r="L3" s="162" t="s">
        <v>175</v>
      </c>
      <c r="M3" s="163"/>
      <c r="N3" s="162" t="s">
        <v>136</v>
      </c>
      <c r="O3" s="163"/>
      <c r="P3" s="162" t="s">
        <v>142</v>
      </c>
      <c r="Q3" s="163"/>
      <c r="R3" s="162" t="s">
        <v>133</v>
      </c>
      <c r="S3" s="163"/>
      <c r="T3" s="162" t="s">
        <v>176</v>
      </c>
      <c r="U3" s="163"/>
    </row>
    <row r="4" spans="1:21" x14ac:dyDescent="0.25">
      <c r="A4" s="20">
        <v>1</v>
      </c>
      <c r="B4" s="22" t="s">
        <v>49</v>
      </c>
      <c r="C4" s="23">
        <v>10</v>
      </c>
      <c r="D4" s="22" t="s">
        <v>50</v>
      </c>
      <c r="E4" s="23">
        <v>15</v>
      </c>
      <c r="F4" s="22" t="s">
        <v>51</v>
      </c>
      <c r="G4" s="23">
        <v>20</v>
      </c>
      <c r="H4" s="22" t="s">
        <v>52</v>
      </c>
      <c r="I4" s="23">
        <v>100</v>
      </c>
      <c r="J4" s="22" t="s">
        <v>53</v>
      </c>
      <c r="K4" s="23">
        <v>20</v>
      </c>
      <c r="L4" s="22" t="s">
        <v>51</v>
      </c>
      <c r="M4" s="23">
        <v>10</v>
      </c>
      <c r="N4" s="22" t="s">
        <v>54</v>
      </c>
      <c r="O4" s="23">
        <v>15</v>
      </c>
      <c r="P4" s="22" t="s">
        <v>55</v>
      </c>
      <c r="Q4" s="23">
        <v>45</v>
      </c>
      <c r="R4" s="22" t="s">
        <v>56</v>
      </c>
      <c r="S4" s="23">
        <v>10</v>
      </c>
      <c r="T4" s="22" t="s">
        <v>57</v>
      </c>
      <c r="U4" s="23">
        <v>15</v>
      </c>
    </row>
    <row r="5" spans="1:21" x14ac:dyDescent="0.25">
      <c r="A5" s="21">
        <v>2</v>
      </c>
      <c r="B5" s="24" t="s">
        <v>58</v>
      </c>
      <c r="C5" s="25">
        <v>10</v>
      </c>
      <c r="D5" s="24" t="s">
        <v>61</v>
      </c>
      <c r="E5" s="25">
        <v>35</v>
      </c>
      <c r="F5" s="24" t="s">
        <v>66</v>
      </c>
      <c r="G5" s="25">
        <v>15</v>
      </c>
      <c r="H5" s="24" t="s">
        <v>70</v>
      </c>
      <c r="I5" s="25">
        <v>20</v>
      </c>
      <c r="J5" s="24" t="s">
        <v>73</v>
      </c>
      <c r="K5" s="25">
        <v>15</v>
      </c>
      <c r="L5" s="24" t="s">
        <v>66</v>
      </c>
      <c r="M5" s="25">
        <v>40</v>
      </c>
      <c r="N5" s="24" t="s">
        <v>77</v>
      </c>
      <c r="O5" s="25">
        <v>10</v>
      </c>
      <c r="P5" s="24" t="s">
        <v>80</v>
      </c>
      <c r="Q5" s="25">
        <v>20</v>
      </c>
      <c r="R5" s="24" t="s">
        <v>83</v>
      </c>
      <c r="S5" s="25">
        <v>20</v>
      </c>
      <c r="T5" s="24" t="s">
        <v>86</v>
      </c>
      <c r="U5" s="25">
        <v>25</v>
      </c>
    </row>
    <row r="6" spans="1:21" x14ac:dyDescent="0.25">
      <c r="A6" s="21">
        <v>3</v>
      </c>
      <c r="B6" s="24" t="s">
        <v>59</v>
      </c>
      <c r="C6" s="25">
        <v>15</v>
      </c>
      <c r="D6" s="24" t="s">
        <v>62</v>
      </c>
      <c r="E6" s="25">
        <v>20</v>
      </c>
      <c r="F6" s="24" t="s">
        <v>67</v>
      </c>
      <c r="G6" s="25">
        <v>10</v>
      </c>
      <c r="H6" s="24" t="s">
        <v>71</v>
      </c>
      <c r="I6" s="25">
        <v>35</v>
      </c>
      <c r="J6" s="24" t="s">
        <v>74</v>
      </c>
      <c r="K6" s="25">
        <v>10</v>
      </c>
      <c r="L6" s="24" t="s">
        <v>67</v>
      </c>
      <c r="M6" s="25">
        <v>10</v>
      </c>
      <c r="N6" s="24" t="s">
        <v>78</v>
      </c>
      <c r="O6" s="25">
        <v>15</v>
      </c>
      <c r="P6" s="24" t="s">
        <v>81</v>
      </c>
      <c r="Q6" s="25">
        <v>15</v>
      </c>
      <c r="R6" s="24" t="s">
        <v>84</v>
      </c>
      <c r="S6" s="25">
        <v>35</v>
      </c>
      <c r="T6" s="24" t="s">
        <v>87</v>
      </c>
      <c r="U6" s="25">
        <v>35</v>
      </c>
    </row>
    <row r="7" spans="1:21" x14ac:dyDescent="0.25">
      <c r="A7" s="21">
        <v>4</v>
      </c>
      <c r="B7" s="24" t="s">
        <v>60</v>
      </c>
      <c r="C7" s="25">
        <v>35</v>
      </c>
      <c r="D7" s="24" t="s">
        <v>63</v>
      </c>
      <c r="E7" s="25">
        <v>6</v>
      </c>
      <c r="F7" s="24" t="s">
        <v>68</v>
      </c>
      <c r="G7" s="25">
        <v>6</v>
      </c>
      <c r="H7" s="24" t="s">
        <v>72</v>
      </c>
      <c r="I7" s="25">
        <v>10</v>
      </c>
      <c r="J7" s="24" t="s">
        <v>75</v>
      </c>
      <c r="K7" s="25">
        <v>6</v>
      </c>
      <c r="L7" s="24" t="s">
        <v>68</v>
      </c>
      <c r="M7" s="25">
        <v>6</v>
      </c>
      <c r="N7" s="24" t="s">
        <v>79</v>
      </c>
      <c r="O7" s="25">
        <v>10</v>
      </c>
      <c r="P7" s="24" t="s">
        <v>82</v>
      </c>
      <c r="Q7" s="25">
        <v>10</v>
      </c>
      <c r="R7" s="24" t="s">
        <v>85</v>
      </c>
      <c r="S7" s="25">
        <v>10</v>
      </c>
      <c r="T7" s="24" t="s">
        <v>88</v>
      </c>
      <c r="U7" s="25">
        <v>10</v>
      </c>
    </row>
    <row r="8" spans="1:21" x14ac:dyDescent="0.25">
      <c r="A8" s="21">
        <v>5</v>
      </c>
      <c r="B8" s="24"/>
      <c r="C8" s="25"/>
      <c r="D8" s="24" t="s">
        <v>64</v>
      </c>
      <c r="E8" s="25">
        <v>6</v>
      </c>
      <c r="F8" s="24" t="s">
        <v>69</v>
      </c>
      <c r="G8" s="25">
        <v>15</v>
      </c>
      <c r="H8" s="24"/>
      <c r="I8" s="25"/>
      <c r="J8" s="24" t="s">
        <v>76</v>
      </c>
      <c r="K8" s="25">
        <v>10</v>
      </c>
      <c r="L8" s="24" t="s">
        <v>69</v>
      </c>
      <c r="M8" s="25">
        <v>25</v>
      </c>
      <c r="N8" s="24"/>
      <c r="O8" s="25"/>
      <c r="P8" s="24"/>
      <c r="Q8" s="25"/>
      <c r="R8" s="24"/>
      <c r="S8" s="25"/>
      <c r="T8" s="24" t="s">
        <v>89</v>
      </c>
      <c r="U8" s="25">
        <v>40</v>
      </c>
    </row>
    <row r="9" spans="1:21" x14ac:dyDescent="0.25">
      <c r="A9" s="21">
        <v>6</v>
      </c>
      <c r="B9" s="24"/>
      <c r="C9" s="25"/>
      <c r="D9" s="24" t="s">
        <v>65</v>
      </c>
      <c r="E9" s="25">
        <v>10</v>
      </c>
      <c r="F9" s="24"/>
      <c r="G9" s="25"/>
      <c r="H9" s="24"/>
      <c r="I9" s="25"/>
      <c r="J9" s="24"/>
      <c r="K9" s="25"/>
      <c r="L9" s="24"/>
      <c r="M9" s="25"/>
      <c r="N9" s="24"/>
      <c r="O9" s="25"/>
      <c r="P9" s="24"/>
      <c r="Q9" s="25"/>
      <c r="R9" s="24"/>
      <c r="S9" s="25"/>
      <c r="T9" s="24"/>
      <c r="U9" s="25"/>
    </row>
    <row r="10" spans="1:21" x14ac:dyDescent="0.25">
      <c r="A10" s="21">
        <v>7</v>
      </c>
      <c r="B10" s="24"/>
      <c r="C10" s="25"/>
      <c r="D10" s="24"/>
      <c r="E10" s="25"/>
      <c r="F10" s="24"/>
      <c r="G10" s="25"/>
      <c r="H10" s="24"/>
      <c r="I10" s="25"/>
      <c r="J10" s="24"/>
      <c r="K10" s="25"/>
      <c r="L10" s="24"/>
      <c r="M10" s="25"/>
      <c r="N10" s="24"/>
      <c r="O10" s="25"/>
      <c r="P10" s="24"/>
      <c r="Q10" s="25"/>
      <c r="R10" s="24"/>
      <c r="S10" s="25"/>
      <c r="T10" s="24"/>
      <c r="U10" s="25"/>
    </row>
    <row r="11" spans="1:21" x14ac:dyDescent="0.25">
      <c r="A11" s="21">
        <v>8</v>
      </c>
      <c r="B11" s="24"/>
      <c r="C11" s="25"/>
      <c r="D11" s="24"/>
      <c r="E11" s="25"/>
      <c r="F11" s="24"/>
      <c r="G11" s="25"/>
      <c r="H11" s="24"/>
      <c r="I11" s="25"/>
      <c r="J11" s="24"/>
      <c r="K11" s="25"/>
      <c r="L11" s="24"/>
      <c r="M11" s="25"/>
      <c r="N11" s="24"/>
      <c r="O11" s="25"/>
      <c r="P11" s="24"/>
      <c r="Q11" s="25"/>
      <c r="R11" s="24"/>
      <c r="S11" s="25"/>
      <c r="T11" s="24"/>
      <c r="U11" s="25"/>
    </row>
    <row r="12" spans="1:21" x14ac:dyDescent="0.25">
      <c r="A12" s="21">
        <v>9</v>
      </c>
      <c r="B12" s="24"/>
      <c r="C12" s="25"/>
      <c r="D12" s="24"/>
      <c r="E12" s="25"/>
      <c r="F12" s="24"/>
      <c r="G12" s="25"/>
      <c r="H12" s="24"/>
      <c r="I12" s="25"/>
      <c r="J12" s="24"/>
      <c r="K12" s="25"/>
      <c r="L12" s="24"/>
      <c r="M12" s="25"/>
      <c r="N12" s="24"/>
      <c r="O12" s="25"/>
      <c r="P12" s="24"/>
      <c r="Q12" s="25"/>
      <c r="R12" s="24"/>
      <c r="S12" s="25"/>
      <c r="T12" s="24"/>
      <c r="U12" s="25"/>
    </row>
    <row r="13" spans="1:21" ht="15.75" thickBot="1" x14ac:dyDescent="0.3">
      <c r="A13" s="21">
        <v>10</v>
      </c>
      <c r="B13" s="26"/>
      <c r="C13" s="27"/>
      <c r="D13" s="26"/>
      <c r="E13" s="27"/>
      <c r="F13" s="26"/>
      <c r="G13" s="27"/>
      <c r="H13" s="26"/>
      <c r="I13" s="27"/>
      <c r="J13" s="26"/>
      <c r="K13" s="27"/>
      <c r="L13" s="26"/>
      <c r="M13" s="27"/>
      <c r="N13" s="26"/>
      <c r="O13" s="27"/>
      <c r="P13" s="26"/>
      <c r="Q13" s="27"/>
      <c r="R13" s="26"/>
      <c r="S13" s="27"/>
      <c r="T13" s="26"/>
      <c r="U13" s="27"/>
    </row>
    <row r="14" spans="1:21" ht="3" hidden="1" customHeight="1" x14ac:dyDescent="0.25">
      <c r="C14">
        <f>SUM(C4:C13)</f>
        <v>70</v>
      </c>
      <c r="D14">
        <f t="shared" ref="D14:U14" si="0">SUM(D4:D13)</f>
        <v>0</v>
      </c>
      <c r="E14">
        <f t="shared" si="0"/>
        <v>92</v>
      </c>
      <c r="F14">
        <f t="shared" si="0"/>
        <v>0</v>
      </c>
      <c r="G14">
        <f t="shared" si="0"/>
        <v>66</v>
      </c>
      <c r="H14">
        <f t="shared" si="0"/>
        <v>0</v>
      </c>
      <c r="I14">
        <f t="shared" si="0"/>
        <v>165</v>
      </c>
      <c r="J14">
        <f t="shared" si="0"/>
        <v>0</v>
      </c>
      <c r="K14">
        <f t="shared" si="0"/>
        <v>61</v>
      </c>
      <c r="L14">
        <f t="shared" si="0"/>
        <v>0</v>
      </c>
      <c r="M14">
        <f t="shared" si="0"/>
        <v>91</v>
      </c>
      <c r="N14">
        <f t="shared" si="0"/>
        <v>0</v>
      </c>
      <c r="O14">
        <f t="shared" si="0"/>
        <v>50</v>
      </c>
      <c r="P14">
        <f t="shared" si="0"/>
        <v>0</v>
      </c>
      <c r="Q14">
        <f t="shared" si="0"/>
        <v>90</v>
      </c>
      <c r="R14">
        <f t="shared" si="0"/>
        <v>0</v>
      </c>
      <c r="S14">
        <f t="shared" si="0"/>
        <v>75</v>
      </c>
      <c r="T14">
        <f t="shared" si="0"/>
        <v>0</v>
      </c>
      <c r="U14">
        <f t="shared" si="0"/>
        <v>125</v>
      </c>
    </row>
    <row r="15" spans="1:21" ht="9" customHeight="1" thickBot="1" x14ac:dyDescent="0.3"/>
    <row r="16" spans="1:21" ht="15.75" thickBot="1" x14ac:dyDescent="0.3">
      <c r="A16" s="164" t="s">
        <v>92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6"/>
    </row>
    <row r="17" spans="1:21" ht="15.75" thickBot="1" x14ac:dyDescent="0.3">
      <c r="A17" s="16"/>
      <c r="B17" s="162" t="s">
        <v>20</v>
      </c>
      <c r="C17" s="163"/>
      <c r="D17" s="162" t="s">
        <v>130</v>
      </c>
      <c r="E17" s="163"/>
      <c r="F17" s="162" t="s">
        <v>131</v>
      </c>
      <c r="G17" s="163"/>
      <c r="H17" s="162" t="s">
        <v>132</v>
      </c>
      <c r="I17" s="163"/>
      <c r="J17" s="162" t="s">
        <v>137</v>
      </c>
      <c r="K17" s="163"/>
      <c r="L17" s="162" t="s">
        <v>175</v>
      </c>
      <c r="M17" s="163"/>
      <c r="N17" s="162" t="s">
        <v>136</v>
      </c>
      <c r="O17" s="163"/>
      <c r="P17" s="162" t="s">
        <v>142</v>
      </c>
      <c r="Q17" s="163"/>
      <c r="R17" s="162" t="s">
        <v>133</v>
      </c>
      <c r="S17" s="163"/>
      <c r="T17" s="162" t="s">
        <v>176</v>
      </c>
      <c r="U17" s="163"/>
    </row>
    <row r="18" spans="1:21" x14ac:dyDescent="0.25">
      <c r="A18" s="30"/>
      <c r="B18" s="24" t="s">
        <v>59</v>
      </c>
      <c r="C18" s="25">
        <v>15</v>
      </c>
      <c r="D18" s="24" t="s">
        <v>63</v>
      </c>
      <c r="E18" s="25">
        <v>6</v>
      </c>
      <c r="F18" s="24" t="s">
        <v>67</v>
      </c>
      <c r="G18" s="25">
        <v>10</v>
      </c>
      <c r="H18" s="24" t="s">
        <v>71</v>
      </c>
      <c r="I18" s="25">
        <v>35</v>
      </c>
      <c r="J18" s="24" t="s">
        <v>74</v>
      </c>
      <c r="K18" s="25">
        <v>10</v>
      </c>
      <c r="L18" s="24" t="s">
        <v>67</v>
      </c>
      <c r="M18" s="25">
        <v>10</v>
      </c>
      <c r="N18" s="24" t="s">
        <v>78</v>
      </c>
      <c r="O18" s="25">
        <v>15</v>
      </c>
      <c r="P18" s="24" t="s">
        <v>81</v>
      </c>
      <c r="Q18" s="25">
        <v>15</v>
      </c>
      <c r="R18" s="24" t="s">
        <v>84</v>
      </c>
      <c r="S18" s="25">
        <v>35</v>
      </c>
      <c r="T18" s="24" t="s">
        <v>87</v>
      </c>
      <c r="U18" s="25">
        <v>35</v>
      </c>
    </row>
    <row r="19" spans="1:21" x14ac:dyDescent="0.25">
      <c r="A19" s="31"/>
      <c r="B19" s="24" t="s">
        <v>60</v>
      </c>
      <c r="C19" s="25">
        <v>35</v>
      </c>
      <c r="D19" s="24" t="s">
        <v>64</v>
      </c>
      <c r="E19" s="25">
        <v>6</v>
      </c>
      <c r="F19" s="24" t="s">
        <v>68</v>
      </c>
      <c r="G19" s="25">
        <v>6</v>
      </c>
      <c r="H19" s="24" t="s">
        <v>72</v>
      </c>
      <c r="I19" s="25">
        <v>10</v>
      </c>
      <c r="J19" s="24" t="s">
        <v>75</v>
      </c>
      <c r="K19" s="25">
        <v>6</v>
      </c>
      <c r="L19" s="24" t="s">
        <v>68</v>
      </c>
      <c r="M19" s="25">
        <v>6</v>
      </c>
      <c r="N19" s="24" t="s">
        <v>79</v>
      </c>
      <c r="O19" s="25">
        <v>10</v>
      </c>
      <c r="P19" s="24" t="s">
        <v>82</v>
      </c>
      <c r="Q19" s="25">
        <v>10</v>
      </c>
      <c r="R19" s="24" t="s">
        <v>85</v>
      </c>
      <c r="S19" s="25">
        <v>10</v>
      </c>
      <c r="T19" s="24" t="s">
        <v>88</v>
      </c>
      <c r="U19" s="25">
        <v>10</v>
      </c>
    </row>
    <row r="20" spans="1:21" x14ac:dyDescent="0.25">
      <c r="A20" s="31"/>
      <c r="B20" s="19"/>
      <c r="C20" s="19"/>
      <c r="D20" s="24" t="s">
        <v>65</v>
      </c>
      <c r="E20" s="25">
        <v>10</v>
      </c>
      <c r="F20" s="24" t="s">
        <v>69</v>
      </c>
      <c r="G20" s="25">
        <v>15</v>
      </c>
      <c r="H20" s="24"/>
      <c r="I20" s="25"/>
      <c r="J20" s="24" t="s">
        <v>76</v>
      </c>
      <c r="K20" s="25">
        <v>10</v>
      </c>
      <c r="L20" s="24" t="s">
        <v>69</v>
      </c>
      <c r="M20" s="25">
        <v>25</v>
      </c>
      <c r="N20" s="24"/>
      <c r="O20" s="25"/>
      <c r="P20" s="24"/>
      <c r="Q20" s="25"/>
      <c r="R20" s="24"/>
      <c r="S20" s="25"/>
      <c r="T20" s="24" t="s">
        <v>89</v>
      </c>
      <c r="U20" s="25">
        <v>40</v>
      </c>
    </row>
    <row r="21" spans="1:21" ht="15.75" thickBot="1" x14ac:dyDescent="0.3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</row>
    <row r="24" spans="1:21" x14ac:dyDescent="0.25">
      <c r="H24" t="s">
        <v>206</v>
      </c>
    </row>
  </sheetData>
  <mergeCells count="22">
    <mergeCell ref="A16:U16"/>
    <mergeCell ref="C1:D1"/>
    <mergeCell ref="N17:O17"/>
    <mergeCell ref="L17:M17"/>
    <mergeCell ref="P17:Q17"/>
    <mergeCell ref="R17:S17"/>
    <mergeCell ref="T17:U17"/>
    <mergeCell ref="B17:C17"/>
    <mergeCell ref="D17:E17"/>
    <mergeCell ref="F17:G17"/>
    <mergeCell ref="H17:I17"/>
    <mergeCell ref="J17:K17"/>
    <mergeCell ref="N3:O3"/>
    <mergeCell ref="P3:Q3"/>
    <mergeCell ref="R3:S3"/>
    <mergeCell ref="T3:U3"/>
    <mergeCell ref="L3:M3"/>
    <mergeCell ref="B3:C3"/>
    <mergeCell ref="D3:E3"/>
    <mergeCell ref="F3:G3"/>
    <mergeCell ref="H3:I3"/>
    <mergeCell ref="J3:K3"/>
  </mergeCells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85" zoomScaleNormal="85" workbookViewId="0">
      <selection activeCell="F16" sqref="F16"/>
    </sheetView>
  </sheetViews>
  <sheetFormatPr baseColWidth="10" defaultRowHeight="15" x14ac:dyDescent="0.25"/>
  <cols>
    <col min="1" max="1" width="20.5703125" customWidth="1"/>
    <col min="2" max="2" width="10.5703125" bestFit="1" customWidth="1"/>
    <col min="3" max="3" width="10.85546875" bestFit="1" customWidth="1"/>
    <col min="4" max="4" width="10.28515625" customWidth="1"/>
    <col min="5" max="5" width="7.7109375" bestFit="1" customWidth="1"/>
    <col min="6" max="6" width="8.5703125" bestFit="1" customWidth="1"/>
    <col min="7" max="7" width="7.5703125" bestFit="1" customWidth="1"/>
    <col min="8" max="8" width="6.85546875" bestFit="1" customWidth="1"/>
    <col min="9" max="9" width="9.85546875" bestFit="1" customWidth="1"/>
    <col min="10" max="10" width="6.7109375" bestFit="1" customWidth="1"/>
    <col min="11" max="11" width="7.5703125" bestFit="1" customWidth="1"/>
    <col min="12" max="12" width="7.7109375" bestFit="1" customWidth="1"/>
  </cols>
  <sheetData>
    <row r="1" spans="1:13" s="19" customFormat="1" ht="15.75" thickBot="1" x14ac:dyDescent="0.3">
      <c r="A1" s="16" t="s">
        <v>35</v>
      </c>
      <c r="B1" s="17"/>
      <c r="C1" s="28">
        <v>41135</v>
      </c>
      <c r="D1" s="16" t="s">
        <v>37</v>
      </c>
      <c r="E1" s="18"/>
      <c r="F1" s="17" t="s">
        <v>36</v>
      </c>
    </row>
    <row r="2" spans="1:13" ht="15.75" thickBot="1" x14ac:dyDescent="0.3"/>
    <row r="3" spans="1:13" s="73" customFormat="1" ht="15.75" thickBot="1" x14ac:dyDescent="0.3">
      <c r="A3" s="83" t="s">
        <v>166</v>
      </c>
      <c r="B3" s="74" t="s">
        <v>20</v>
      </c>
      <c r="C3" s="74" t="s">
        <v>130</v>
      </c>
      <c r="D3" s="74" t="s">
        <v>131</v>
      </c>
      <c r="E3" s="74" t="s">
        <v>132</v>
      </c>
      <c r="F3" s="74" t="s">
        <v>137</v>
      </c>
      <c r="G3" s="74" t="s">
        <v>175</v>
      </c>
      <c r="H3" s="74" t="s">
        <v>136</v>
      </c>
      <c r="I3" s="74" t="s">
        <v>142</v>
      </c>
      <c r="J3" s="74" t="s">
        <v>133</v>
      </c>
      <c r="K3" s="74" t="s">
        <v>176</v>
      </c>
      <c r="L3" s="79" t="s">
        <v>105</v>
      </c>
    </row>
    <row r="4" spans="1:13" x14ac:dyDescent="0.25">
      <c r="A4" s="84" t="s">
        <v>90</v>
      </c>
      <c r="B4" s="75">
        <f>'PLANILLA TB'!C14*1000</f>
        <v>70000</v>
      </c>
      <c r="C4" s="75">
        <f>'PLANILLA TB'!E14*1000</f>
        <v>92000</v>
      </c>
      <c r="D4" s="75">
        <f>'PLANILLA TB'!G14*1000</f>
        <v>66000</v>
      </c>
      <c r="E4" s="75">
        <f>'PLANILLA TB'!I14*1000</f>
        <v>165000</v>
      </c>
      <c r="F4" s="75">
        <f>'PLANILLA TB'!K14*1000</f>
        <v>61000</v>
      </c>
      <c r="G4" s="75">
        <f>'PLANILLA TB'!K14*1000</f>
        <v>61000</v>
      </c>
      <c r="H4" s="75">
        <f>'PLANILLA TB'!M14*1000</f>
        <v>91000</v>
      </c>
      <c r="I4" s="75">
        <f>'PLANILLA TB'!M14*1000</f>
        <v>91000</v>
      </c>
      <c r="J4" s="75">
        <f>'PLANILLA TB'!O14*1000</f>
        <v>50000</v>
      </c>
      <c r="K4" s="75">
        <f>'PLANILLA TB'!O14*1000</f>
        <v>50000</v>
      </c>
      <c r="L4" s="80">
        <f>SUM(B4:K4)</f>
        <v>797000</v>
      </c>
    </row>
    <row r="5" spans="1:13" x14ac:dyDescent="0.25">
      <c r="A5" s="85">
        <v>0.4</v>
      </c>
      <c r="B5" s="76">
        <f>B4*40%</f>
        <v>28000</v>
      </c>
      <c r="C5" s="76">
        <f t="shared" ref="C5:K5" si="0">C4*40%</f>
        <v>36800</v>
      </c>
      <c r="D5" s="76">
        <f t="shared" si="0"/>
        <v>26400</v>
      </c>
      <c r="E5" s="76">
        <f t="shared" si="0"/>
        <v>66000</v>
      </c>
      <c r="F5" s="76">
        <f t="shared" si="0"/>
        <v>24400</v>
      </c>
      <c r="G5" s="76">
        <f t="shared" si="0"/>
        <v>24400</v>
      </c>
      <c r="H5" s="76">
        <f t="shared" si="0"/>
        <v>36400</v>
      </c>
      <c r="I5" s="76">
        <f t="shared" si="0"/>
        <v>36400</v>
      </c>
      <c r="J5" s="76">
        <f t="shared" si="0"/>
        <v>20000</v>
      </c>
      <c r="K5" s="76">
        <f t="shared" si="0"/>
        <v>20000</v>
      </c>
      <c r="L5" s="81">
        <f t="shared" ref="L5:L11" si="1">SUM(B5:K5)</f>
        <v>318800</v>
      </c>
    </row>
    <row r="6" spans="1:13" x14ac:dyDescent="0.25">
      <c r="A6" s="85">
        <v>0.6</v>
      </c>
      <c r="B6" s="76">
        <f>B4*60%</f>
        <v>42000</v>
      </c>
      <c r="C6" s="76">
        <f t="shared" ref="C6:K6" si="2">C4*60%</f>
        <v>55200</v>
      </c>
      <c r="D6" s="76">
        <f t="shared" si="2"/>
        <v>39600</v>
      </c>
      <c r="E6" s="76">
        <f t="shared" si="2"/>
        <v>99000</v>
      </c>
      <c r="F6" s="76">
        <f t="shared" si="2"/>
        <v>36600</v>
      </c>
      <c r="G6" s="76">
        <f t="shared" si="2"/>
        <v>36600</v>
      </c>
      <c r="H6" s="76">
        <f t="shared" si="2"/>
        <v>54600</v>
      </c>
      <c r="I6" s="76">
        <f t="shared" si="2"/>
        <v>54600</v>
      </c>
      <c r="J6" s="76">
        <f t="shared" si="2"/>
        <v>30000</v>
      </c>
      <c r="K6" s="76">
        <f t="shared" si="2"/>
        <v>30000</v>
      </c>
      <c r="L6" s="81">
        <f t="shared" si="1"/>
        <v>478200</v>
      </c>
    </row>
    <row r="7" spans="1:13" x14ac:dyDescent="0.25">
      <c r="A7" s="86" t="s">
        <v>91</v>
      </c>
      <c r="B7" s="77">
        <v>5000</v>
      </c>
      <c r="C7" s="77">
        <v>10000</v>
      </c>
      <c r="D7" s="77">
        <v>0</v>
      </c>
      <c r="E7" s="77">
        <v>10000</v>
      </c>
      <c r="F7" s="77">
        <v>0</v>
      </c>
      <c r="G7" s="77">
        <v>0</v>
      </c>
      <c r="H7" s="77">
        <v>0</v>
      </c>
      <c r="I7" s="77">
        <v>15000</v>
      </c>
      <c r="J7" s="77">
        <v>10000</v>
      </c>
      <c r="K7" s="77">
        <v>10000</v>
      </c>
      <c r="L7" s="81">
        <f t="shared" si="1"/>
        <v>60000</v>
      </c>
    </row>
    <row r="8" spans="1:13" x14ac:dyDescent="0.25">
      <c r="A8" s="86" t="s">
        <v>113</v>
      </c>
      <c r="B8" s="77">
        <v>1000</v>
      </c>
      <c r="C8" s="77">
        <v>1000</v>
      </c>
      <c r="D8" s="77">
        <v>1000</v>
      </c>
      <c r="E8" s="77">
        <v>1000</v>
      </c>
      <c r="F8" s="77">
        <v>1000</v>
      </c>
      <c r="G8" s="77">
        <v>1000</v>
      </c>
      <c r="H8" s="77">
        <v>1000</v>
      </c>
      <c r="I8" s="77">
        <v>1000</v>
      </c>
      <c r="J8" s="77">
        <v>1000</v>
      </c>
      <c r="K8" s="77">
        <v>1000</v>
      </c>
      <c r="L8" s="81">
        <f t="shared" si="1"/>
        <v>10000</v>
      </c>
      <c r="M8" t="s">
        <v>204</v>
      </c>
    </row>
    <row r="9" spans="1:13" x14ac:dyDescent="0.25">
      <c r="A9" s="86" t="s">
        <v>94</v>
      </c>
      <c r="B9" s="76">
        <f>B5-B7-B8</f>
        <v>22000</v>
      </c>
      <c r="C9" s="76">
        <f t="shared" ref="C9:K9" si="3">C5-C7-C8</f>
        <v>25800</v>
      </c>
      <c r="D9" s="76">
        <f t="shared" si="3"/>
        <v>25400</v>
      </c>
      <c r="E9" s="76">
        <f t="shared" si="3"/>
        <v>55000</v>
      </c>
      <c r="F9" s="76">
        <f t="shared" si="3"/>
        <v>23400</v>
      </c>
      <c r="G9" s="76">
        <f t="shared" si="3"/>
        <v>23400</v>
      </c>
      <c r="H9" s="76">
        <f t="shared" si="3"/>
        <v>35400</v>
      </c>
      <c r="I9" s="76">
        <f t="shared" si="3"/>
        <v>20400</v>
      </c>
      <c r="J9" s="76">
        <f t="shared" si="3"/>
        <v>9000</v>
      </c>
      <c r="K9" s="76">
        <f t="shared" si="3"/>
        <v>9000</v>
      </c>
      <c r="L9" s="81">
        <f t="shared" si="1"/>
        <v>248800</v>
      </c>
    </row>
    <row r="10" spans="1:13" x14ac:dyDescent="0.25">
      <c r="A10" s="86" t="s">
        <v>93</v>
      </c>
      <c r="B10" s="76">
        <f>'PLANILLA TB'!C18*1000</f>
        <v>15000</v>
      </c>
      <c r="C10" s="76">
        <v>0</v>
      </c>
      <c r="D10" s="76">
        <v>0</v>
      </c>
      <c r="E10" s="76">
        <v>0</v>
      </c>
      <c r="F10" s="76">
        <v>5000</v>
      </c>
      <c r="G10" s="76">
        <v>14000</v>
      </c>
      <c r="H10" s="76">
        <v>0</v>
      </c>
      <c r="I10" s="76">
        <v>0</v>
      </c>
      <c r="J10" s="76">
        <v>0</v>
      </c>
      <c r="K10" s="76">
        <v>0</v>
      </c>
      <c r="L10" s="81">
        <f t="shared" si="1"/>
        <v>34000</v>
      </c>
    </row>
    <row r="11" spans="1:13" ht="15.75" thickBot="1" x14ac:dyDescent="0.3">
      <c r="A11" s="87" t="s">
        <v>164</v>
      </c>
      <c r="B11" s="78">
        <f>B9-B10</f>
        <v>7000</v>
      </c>
      <c r="C11" s="78">
        <f t="shared" ref="C11:K11" si="4">C9-C10</f>
        <v>25800</v>
      </c>
      <c r="D11" s="78">
        <f t="shared" si="4"/>
        <v>25400</v>
      </c>
      <c r="E11" s="78">
        <f t="shared" si="4"/>
        <v>55000</v>
      </c>
      <c r="F11" s="78">
        <f t="shared" si="4"/>
        <v>18400</v>
      </c>
      <c r="G11" s="78">
        <f t="shared" si="4"/>
        <v>9400</v>
      </c>
      <c r="H11" s="78">
        <f t="shared" si="4"/>
        <v>35400</v>
      </c>
      <c r="I11" s="78">
        <f t="shared" si="4"/>
        <v>20400</v>
      </c>
      <c r="J11" s="78">
        <f t="shared" si="4"/>
        <v>9000</v>
      </c>
      <c r="K11" s="78">
        <f t="shared" si="4"/>
        <v>9000</v>
      </c>
      <c r="L11" s="82">
        <f t="shared" si="1"/>
        <v>214800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85" zoomScaleNormal="85" workbookViewId="0">
      <selection activeCell="C7" sqref="C7"/>
    </sheetView>
  </sheetViews>
  <sheetFormatPr baseColWidth="10" defaultRowHeight="15" x14ac:dyDescent="0.25"/>
  <cols>
    <col min="1" max="1" width="3.85546875" customWidth="1"/>
    <col min="2" max="2" width="34.5703125" customWidth="1"/>
    <col min="3" max="3" width="13" customWidth="1"/>
    <col min="4" max="5" width="5.7109375" customWidth="1"/>
    <col min="6" max="6" width="30.28515625" customWidth="1"/>
  </cols>
  <sheetData>
    <row r="1" spans="1:7" ht="15.75" thickBot="1" x14ac:dyDescent="0.3">
      <c r="B1" s="16" t="s">
        <v>35</v>
      </c>
      <c r="C1" s="68">
        <v>41135</v>
      </c>
      <c r="F1" s="16" t="s">
        <v>37</v>
      </c>
      <c r="G1" s="17" t="s">
        <v>36</v>
      </c>
    </row>
    <row r="2" spans="1:7" ht="15.75" thickBot="1" x14ac:dyDescent="0.3"/>
    <row r="3" spans="1:7" ht="15.75" thickBot="1" x14ac:dyDescent="0.3">
      <c r="A3" s="162" t="s">
        <v>146</v>
      </c>
      <c r="B3" s="169"/>
      <c r="C3" s="163"/>
      <c r="E3" s="162" t="s">
        <v>147</v>
      </c>
      <c r="F3" s="169"/>
      <c r="G3" s="163"/>
    </row>
    <row r="4" spans="1:7" ht="15.75" thickBot="1" x14ac:dyDescent="0.3">
      <c r="A4" s="90"/>
      <c r="B4" s="91" t="s">
        <v>166</v>
      </c>
      <c r="C4" s="92" t="s">
        <v>167</v>
      </c>
      <c r="E4" s="90"/>
      <c r="F4" s="91" t="s">
        <v>166</v>
      </c>
      <c r="G4" s="92" t="s">
        <v>167</v>
      </c>
    </row>
    <row r="5" spans="1:7" x14ac:dyDescent="0.25">
      <c r="A5" s="88">
        <v>1</v>
      </c>
      <c r="B5" s="88" t="s">
        <v>168</v>
      </c>
      <c r="C5" s="89">
        <v>75000</v>
      </c>
      <c r="E5" s="88">
        <v>5</v>
      </c>
      <c r="F5" s="88" t="s">
        <v>170</v>
      </c>
      <c r="G5" s="89">
        <v>15000</v>
      </c>
    </row>
    <row r="6" spans="1:7" x14ac:dyDescent="0.25">
      <c r="A6" s="65">
        <v>2</v>
      </c>
      <c r="B6" s="65" t="s">
        <v>165</v>
      </c>
      <c r="C6" s="67">
        <v>14500</v>
      </c>
      <c r="E6" s="65">
        <v>6</v>
      </c>
      <c r="F6" s="65" t="s">
        <v>163</v>
      </c>
      <c r="G6" s="67">
        <f>'ECON. DIA PC'!L7</f>
        <v>60000</v>
      </c>
    </row>
    <row r="7" spans="1:7" x14ac:dyDescent="0.25">
      <c r="A7" s="65">
        <v>3</v>
      </c>
      <c r="B7" s="65" t="s">
        <v>169</v>
      </c>
      <c r="C7" s="67">
        <f>'ECON. DIA PC'!L10</f>
        <v>34000</v>
      </c>
      <c r="E7" s="65">
        <v>8</v>
      </c>
      <c r="F7" s="65" t="s">
        <v>113</v>
      </c>
      <c r="G7" s="67">
        <f>'ECON. DIA PC'!L8</f>
        <v>10000</v>
      </c>
    </row>
    <row r="8" spans="1:7" x14ac:dyDescent="0.25">
      <c r="A8" s="65">
        <v>4</v>
      </c>
      <c r="B8" s="65" t="s">
        <v>145</v>
      </c>
      <c r="C8" s="67">
        <f>'ECON. DIA PC'!L4</f>
        <v>797000</v>
      </c>
      <c r="E8" s="65">
        <v>9</v>
      </c>
      <c r="F8" s="65" t="s">
        <v>185</v>
      </c>
      <c r="G8" s="67">
        <v>90000</v>
      </c>
    </row>
    <row r="9" spans="1:7" x14ac:dyDescent="0.25">
      <c r="A9" s="65"/>
      <c r="B9" s="65"/>
      <c r="C9" s="67"/>
      <c r="E9" s="65">
        <v>7</v>
      </c>
      <c r="F9" s="65" t="s">
        <v>183</v>
      </c>
      <c r="G9" s="67">
        <v>58760</v>
      </c>
    </row>
    <row r="10" spans="1:7" x14ac:dyDescent="0.25">
      <c r="A10" s="65"/>
      <c r="B10" s="65"/>
      <c r="C10" s="67"/>
      <c r="E10" s="65"/>
      <c r="F10" s="65"/>
      <c r="G10" s="67"/>
    </row>
    <row r="11" spans="1:7" x14ac:dyDescent="0.25">
      <c r="A11" s="65"/>
      <c r="B11" s="65"/>
      <c r="C11" s="67"/>
      <c r="E11" s="65"/>
      <c r="F11" s="65"/>
      <c r="G11" s="67"/>
    </row>
    <row r="12" spans="1:7" x14ac:dyDescent="0.25">
      <c r="A12" s="65"/>
      <c r="B12" s="65"/>
      <c r="C12" s="67"/>
      <c r="E12" s="65"/>
      <c r="F12" s="65"/>
      <c r="G12" s="67"/>
    </row>
    <row r="13" spans="1:7" ht="15.75" thickBot="1" x14ac:dyDescent="0.3">
      <c r="A13" s="93"/>
      <c r="B13" s="93"/>
      <c r="C13" s="94"/>
      <c r="E13" s="93"/>
      <c r="F13" s="93"/>
      <c r="G13" s="94"/>
    </row>
    <row r="14" spans="1:7" ht="15.75" thickBot="1" x14ac:dyDescent="0.3">
      <c r="A14" s="90"/>
      <c r="B14" s="91" t="s">
        <v>178</v>
      </c>
      <c r="C14" s="95">
        <f>SUM(C5:C13)</f>
        <v>920500</v>
      </c>
      <c r="E14" s="90"/>
      <c r="F14" s="91" t="s">
        <v>178</v>
      </c>
      <c r="G14" s="95">
        <f>SUM(G5:G13)</f>
        <v>233760</v>
      </c>
    </row>
    <row r="15" spans="1:7" ht="15.75" thickBot="1" x14ac:dyDescent="0.3"/>
    <row r="16" spans="1:7" ht="15.75" thickBot="1" x14ac:dyDescent="0.3">
      <c r="B16" s="16" t="s">
        <v>179</v>
      </c>
      <c r="C16" s="96">
        <f>'ECON. DIA PC'!L6</f>
        <v>478200</v>
      </c>
    </row>
    <row r="18" spans="1:2" ht="15.75" thickBot="1" x14ac:dyDescent="0.3"/>
    <row r="19" spans="1:2" ht="15.75" thickBot="1" x14ac:dyDescent="0.3">
      <c r="A19" s="162" t="s">
        <v>177</v>
      </c>
      <c r="B19" s="163"/>
    </row>
    <row r="20" spans="1:2" x14ac:dyDescent="0.25">
      <c r="A20" s="88">
        <v>1</v>
      </c>
      <c r="B20" s="88" t="s">
        <v>168</v>
      </c>
    </row>
    <row r="21" spans="1:2" x14ac:dyDescent="0.25">
      <c r="A21" s="65">
        <v>2</v>
      </c>
      <c r="B21" s="65" t="s">
        <v>165</v>
      </c>
    </row>
    <row r="22" spans="1:2" x14ac:dyDescent="0.25">
      <c r="A22" s="65">
        <v>3</v>
      </c>
      <c r="B22" s="65" t="s">
        <v>169</v>
      </c>
    </row>
    <row r="23" spans="1:2" x14ac:dyDescent="0.25">
      <c r="A23" s="65">
        <v>4</v>
      </c>
      <c r="B23" s="65" t="s">
        <v>145</v>
      </c>
    </row>
    <row r="24" spans="1:2" x14ac:dyDescent="0.25">
      <c r="A24" s="65">
        <v>5</v>
      </c>
      <c r="B24" s="65" t="s">
        <v>170</v>
      </c>
    </row>
    <row r="25" spans="1:2" x14ac:dyDescent="0.25">
      <c r="A25" s="65">
        <v>6</v>
      </c>
      <c r="B25" s="65" t="s">
        <v>163</v>
      </c>
    </row>
    <row r="26" spans="1:2" x14ac:dyDescent="0.25">
      <c r="A26" s="65">
        <v>7</v>
      </c>
      <c r="B26" s="65" t="s">
        <v>183</v>
      </c>
    </row>
    <row r="27" spans="1:2" x14ac:dyDescent="0.25">
      <c r="A27" s="65">
        <v>8</v>
      </c>
      <c r="B27" s="65" t="s">
        <v>184</v>
      </c>
    </row>
    <row r="28" spans="1:2" x14ac:dyDescent="0.25">
      <c r="A28" s="65">
        <v>9</v>
      </c>
      <c r="B28" s="65" t="s">
        <v>185</v>
      </c>
    </row>
    <row r="29" spans="1:2" x14ac:dyDescent="0.25">
      <c r="A29" s="65">
        <v>10</v>
      </c>
      <c r="B29" s="65" t="s">
        <v>186</v>
      </c>
    </row>
  </sheetData>
  <mergeCells count="3">
    <mergeCell ref="A3:C3"/>
    <mergeCell ref="E3:G3"/>
    <mergeCell ref="A19:B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85" zoomScaleNormal="85" workbookViewId="0">
      <selection activeCell="C5" sqref="C5"/>
    </sheetView>
  </sheetViews>
  <sheetFormatPr baseColWidth="10" defaultRowHeight="15" x14ac:dyDescent="0.25"/>
  <cols>
    <col min="2" max="2" width="3" customWidth="1"/>
    <col min="3" max="4" width="7.7109375" bestFit="1" customWidth="1"/>
    <col min="5" max="5" width="10.85546875" bestFit="1" customWidth="1"/>
    <col min="6" max="7" width="7.7109375" bestFit="1" customWidth="1"/>
    <col min="9" max="12" width="9.7109375" customWidth="1"/>
    <col min="13" max="13" width="7.7109375" bestFit="1" customWidth="1"/>
  </cols>
  <sheetData>
    <row r="1" spans="1:13" s="54" customFormat="1" ht="15.75" thickBot="1" x14ac:dyDescent="0.3">
      <c r="A1" s="48" t="s">
        <v>95</v>
      </c>
      <c r="B1" s="49"/>
      <c r="C1" s="50">
        <v>25</v>
      </c>
      <c r="D1" s="51" t="s">
        <v>96</v>
      </c>
      <c r="E1" s="52">
        <v>41135</v>
      </c>
      <c r="F1" s="49"/>
      <c r="G1" s="49" t="s">
        <v>97</v>
      </c>
      <c r="H1" s="53">
        <v>41141</v>
      </c>
      <c r="I1" s="48"/>
      <c r="J1" s="49"/>
      <c r="K1" s="49"/>
      <c r="L1" s="50"/>
    </row>
    <row r="2" spans="1:13" s="55" customFormat="1" ht="15.75" thickBot="1" x14ac:dyDescent="0.3"/>
    <row r="3" spans="1:13" s="55" customFormat="1" ht="15.75" thickBot="1" x14ac:dyDescent="0.3">
      <c r="A3" s="164" t="s">
        <v>109</v>
      </c>
      <c r="B3" s="166"/>
      <c r="C3" s="29" t="s">
        <v>39</v>
      </c>
      <c r="D3" s="29" t="s">
        <v>40</v>
      </c>
      <c r="E3" s="29" t="s">
        <v>41</v>
      </c>
      <c r="F3" s="29" t="s">
        <v>42</v>
      </c>
      <c r="G3" s="29" t="s">
        <v>43</v>
      </c>
      <c r="H3" s="29" t="s">
        <v>44</v>
      </c>
      <c r="I3" s="29" t="s">
        <v>45</v>
      </c>
      <c r="J3" s="29" t="s">
        <v>46</v>
      </c>
      <c r="K3" s="29" t="s">
        <v>47</v>
      </c>
      <c r="L3" s="29" t="s">
        <v>48</v>
      </c>
      <c r="M3" s="59" t="s">
        <v>105</v>
      </c>
    </row>
    <row r="4" spans="1:13" x14ac:dyDescent="0.25">
      <c r="A4" s="41">
        <v>41135</v>
      </c>
      <c r="B4" s="45" t="s">
        <v>98</v>
      </c>
      <c r="C4" s="42">
        <f>'ECON. DIA PC'!B5-'ECON. DIA PC'!B7-'ECON. DIA PC'!B8</f>
        <v>22000</v>
      </c>
      <c r="D4" s="42">
        <f>'ECON. DIA PC'!C5-'ECON. DIA PC'!C7-'ECON. DIA PC'!C8</f>
        <v>25800</v>
      </c>
      <c r="E4" s="42">
        <f>'ECON. DIA PC'!D5-'ECON. DIA PC'!D7-'ECON. DIA PC'!D8</f>
        <v>25400</v>
      </c>
      <c r="F4" s="42">
        <f>'ECON. DIA PC'!E5-'ECON. DIA PC'!E7-'ECON. DIA PC'!E8</f>
        <v>55000</v>
      </c>
      <c r="G4" s="42">
        <f>'ECON. DIA PC'!F5-'ECON. DIA PC'!F7-'ECON. DIA PC'!F8</f>
        <v>23400</v>
      </c>
      <c r="H4" s="42">
        <f>'ECON. DIA PC'!G5-'ECON. DIA PC'!G7-'ECON. DIA PC'!G8</f>
        <v>23400</v>
      </c>
      <c r="I4" s="42">
        <f>'ECON. DIA PC'!H5-'ECON. DIA PC'!H7-'ECON. DIA PC'!H8</f>
        <v>35400</v>
      </c>
      <c r="J4" s="42">
        <f>'ECON. DIA PC'!I5-'ECON. DIA PC'!I7-'ECON. DIA PC'!I8</f>
        <v>20400</v>
      </c>
      <c r="K4" s="42">
        <f>'ECON. DIA PC'!J5-'ECON. DIA PC'!J7-'ECON. DIA PC'!J8</f>
        <v>9000</v>
      </c>
      <c r="L4" s="42">
        <f>'ECON. DIA PC'!K5-'ECON. DIA PC'!K7-'ECON. DIA PC'!K8</f>
        <v>9000</v>
      </c>
      <c r="M4" s="60">
        <f>SUM(C4:L4)</f>
        <v>248800</v>
      </c>
    </row>
    <row r="5" spans="1:13" x14ac:dyDescent="0.25">
      <c r="A5" s="43">
        <v>41136</v>
      </c>
      <c r="B5" s="46" t="s">
        <v>99</v>
      </c>
      <c r="C5" s="19"/>
      <c r="D5" s="19"/>
      <c r="E5" s="19"/>
      <c r="F5" s="19"/>
      <c r="G5" s="19"/>
      <c r="H5" s="19"/>
      <c r="I5" s="19"/>
      <c r="J5" s="19"/>
      <c r="K5" s="19"/>
      <c r="L5" s="32"/>
      <c r="M5" s="61">
        <f t="shared" ref="M5:M13" si="0">SUM(C5:L5)</f>
        <v>0</v>
      </c>
    </row>
    <row r="6" spans="1:13" x14ac:dyDescent="0.25">
      <c r="A6" s="43">
        <v>41137</v>
      </c>
      <c r="B6" s="46" t="s">
        <v>100</v>
      </c>
      <c r="C6" s="19"/>
      <c r="D6" s="19"/>
      <c r="E6" s="19"/>
      <c r="F6" s="19"/>
      <c r="G6" s="19"/>
      <c r="H6" s="19"/>
      <c r="I6" s="19"/>
      <c r="J6" s="19"/>
      <c r="K6" s="19"/>
      <c r="L6" s="32"/>
      <c r="M6" s="61">
        <f t="shared" si="0"/>
        <v>0</v>
      </c>
    </row>
    <row r="7" spans="1:13" x14ac:dyDescent="0.25">
      <c r="A7" s="43">
        <v>41138</v>
      </c>
      <c r="B7" s="46" t="s">
        <v>101</v>
      </c>
      <c r="C7" s="19"/>
      <c r="D7" s="19"/>
      <c r="E7" s="19"/>
      <c r="F7" s="19"/>
      <c r="G7" s="19"/>
      <c r="H7" s="19"/>
      <c r="I7" s="19"/>
      <c r="J7" s="19"/>
      <c r="K7" s="19"/>
      <c r="L7" s="32"/>
      <c r="M7" s="61">
        <f t="shared" si="0"/>
        <v>0</v>
      </c>
    </row>
    <row r="8" spans="1:13" x14ac:dyDescent="0.25">
      <c r="A8" s="43">
        <v>41139</v>
      </c>
      <c r="B8" s="46" t="s">
        <v>102</v>
      </c>
      <c r="C8" s="19"/>
      <c r="D8" s="19"/>
      <c r="E8" s="19"/>
      <c r="F8" s="19"/>
      <c r="G8" s="19"/>
      <c r="H8" s="19"/>
      <c r="I8" s="19"/>
      <c r="J8" s="19"/>
      <c r="K8" s="19"/>
      <c r="L8" s="32"/>
      <c r="M8" s="61">
        <f t="shared" si="0"/>
        <v>0</v>
      </c>
    </row>
    <row r="9" spans="1:13" x14ac:dyDescent="0.25">
      <c r="A9" s="43">
        <v>41140</v>
      </c>
      <c r="B9" s="46" t="s">
        <v>103</v>
      </c>
      <c r="C9" s="19"/>
      <c r="D9" s="19"/>
      <c r="E9" s="19"/>
      <c r="F9" s="19"/>
      <c r="G9" s="19"/>
      <c r="H9" s="19"/>
      <c r="I9" s="19"/>
      <c r="J9" s="19"/>
      <c r="K9" s="19"/>
      <c r="L9" s="32"/>
      <c r="M9" s="61">
        <f t="shared" si="0"/>
        <v>0</v>
      </c>
    </row>
    <row r="10" spans="1:13" ht="15.75" thickBot="1" x14ac:dyDescent="0.3">
      <c r="A10" s="44">
        <v>41141</v>
      </c>
      <c r="B10" s="47" t="s">
        <v>104</v>
      </c>
      <c r="C10" s="34"/>
      <c r="D10" s="34"/>
      <c r="E10" s="34"/>
      <c r="F10" s="34"/>
      <c r="G10" s="34"/>
      <c r="H10" s="34"/>
      <c r="I10" s="34"/>
      <c r="J10" s="34"/>
      <c r="K10" s="34"/>
      <c r="L10" s="35"/>
      <c r="M10" s="62">
        <f t="shared" si="0"/>
        <v>0</v>
      </c>
    </row>
    <row r="11" spans="1:13" x14ac:dyDescent="0.25">
      <c r="A11" t="s">
        <v>106</v>
      </c>
      <c r="C11" s="1">
        <f>SUM(C4:C10)</f>
        <v>22000</v>
      </c>
      <c r="D11" s="1">
        <f t="shared" ref="D11:L11" si="1">SUM(D4:D10)</f>
        <v>25800</v>
      </c>
      <c r="E11" s="1">
        <f t="shared" si="1"/>
        <v>25400</v>
      </c>
      <c r="F11" s="1">
        <f t="shared" si="1"/>
        <v>55000</v>
      </c>
      <c r="G11" s="1">
        <f t="shared" si="1"/>
        <v>23400</v>
      </c>
      <c r="H11" s="1">
        <f t="shared" si="1"/>
        <v>23400</v>
      </c>
      <c r="I11" s="1">
        <f t="shared" si="1"/>
        <v>35400</v>
      </c>
      <c r="J11" s="1">
        <f t="shared" si="1"/>
        <v>20400</v>
      </c>
      <c r="K11" s="1">
        <f t="shared" si="1"/>
        <v>9000</v>
      </c>
      <c r="L11" s="1">
        <f t="shared" si="1"/>
        <v>9000</v>
      </c>
      <c r="M11" s="1">
        <f t="shared" si="0"/>
        <v>248800</v>
      </c>
    </row>
    <row r="12" spans="1:13" x14ac:dyDescent="0.25">
      <c r="A12" t="s">
        <v>107</v>
      </c>
      <c r="C12" s="69">
        <v>5000</v>
      </c>
      <c r="D12" s="69">
        <v>5000</v>
      </c>
      <c r="E12" s="69">
        <v>5000</v>
      </c>
      <c r="F12" s="69">
        <v>4500</v>
      </c>
      <c r="G12" s="69">
        <v>5000</v>
      </c>
      <c r="H12" s="69">
        <v>9000</v>
      </c>
      <c r="I12" s="69">
        <v>5000</v>
      </c>
      <c r="J12" s="69">
        <v>5000</v>
      </c>
      <c r="K12" s="69">
        <v>7500</v>
      </c>
      <c r="L12" s="69">
        <v>5000</v>
      </c>
      <c r="M12" s="1">
        <f t="shared" si="0"/>
        <v>56000</v>
      </c>
    </row>
    <row r="13" spans="1:13" x14ac:dyDescent="0.25">
      <c r="A13" t="s">
        <v>108</v>
      </c>
      <c r="C13" s="1">
        <f>C11-C12</f>
        <v>17000</v>
      </c>
      <c r="D13" s="1">
        <f t="shared" ref="D13:L13" si="2">D11-D12</f>
        <v>20800</v>
      </c>
      <c r="E13" s="1">
        <f t="shared" si="2"/>
        <v>20400</v>
      </c>
      <c r="F13" s="1">
        <f t="shared" si="2"/>
        <v>50500</v>
      </c>
      <c r="G13" s="1">
        <f t="shared" si="2"/>
        <v>18400</v>
      </c>
      <c r="H13" s="1">
        <f t="shared" si="2"/>
        <v>14400</v>
      </c>
      <c r="I13" s="1">
        <f t="shared" si="2"/>
        <v>30400</v>
      </c>
      <c r="J13" s="1">
        <f t="shared" si="2"/>
        <v>15400</v>
      </c>
      <c r="K13" s="1">
        <f t="shared" si="2"/>
        <v>1500</v>
      </c>
      <c r="L13" s="1">
        <f t="shared" si="2"/>
        <v>4000</v>
      </c>
      <c r="M13" s="1">
        <f t="shared" si="0"/>
        <v>192800</v>
      </c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="85" zoomScaleNormal="85" workbookViewId="0">
      <selection activeCell="C1" sqref="C1"/>
    </sheetView>
  </sheetViews>
  <sheetFormatPr baseColWidth="10" defaultRowHeight="15" x14ac:dyDescent="0.25"/>
  <cols>
    <col min="2" max="2" width="3.42578125" customWidth="1"/>
    <col min="3" max="3" width="13.42578125" customWidth="1"/>
    <col min="4" max="4" width="8.85546875" customWidth="1"/>
    <col min="5" max="5" width="11.42578125" customWidth="1"/>
    <col min="6" max="6" width="12.85546875" customWidth="1"/>
    <col min="10" max="10" width="13.140625" customWidth="1"/>
  </cols>
  <sheetData>
    <row r="1" spans="1:11" s="54" customFormat="1" ht="15.75" thickBot="1" x14ac:dyDescent="0.3">
      <c r="A1" s="48" t="s">
        <v>110</v>
      </c>
      <c r="B1" s="49"/>
      <c r="C1" s="50" t="s">
        <v>111</v>
      </c>
      <c r="D1" s="52" t="s">
        <v>112</v>
      </c>
      <c r="E1" s="50">
        <v>2012</v>
      </c>
    </row>
    <row r="2" spans="1:11" s="55" customFormat="1" ht="15.75" thickBot="1" x14ac:dyDescent="0.3"/>
    <row r="3" spans="1:11" s="97" customFormat="1" ht="15.75" thickBot="1" x14ac:dyDescent="0.3">
      <c r="A3" s="164" t="s">
        <v>109</v>
      </c>
      <c r="B3" s="166"/>
      <c r="C3" s="103" t="s">
        <v>145</v>
      </c>
      <c r="D3" s="101" t="s">
        <v>187</v>
      </c>
      <c r="E3" s="98" t="s">
        <v>171</v>
      </c>
      <c r="F3" s="99" t="s">
        <v>165</v>
      </c>
      <c r="G3" s="99" t="s">
        <v>180</v>
      </c>
      <c r="H3" s="99" t="s">
        <v>181</v>
      </c>
      <c r="I3" s="99" t="s">
        <v>182</v>
      </c>
      <c r="J3" s="98" t="s">
        <v>172</v>
      </c>
      <c r="K3" s="100" t="s">
        <v>188</v>
      </c>
    </row>
    <row r="4" spans="1:11" x14ac:dyDescent="0.25">
      <c r="A4" s="43">
        <v>41122</v>
      </c>
      <c r="B4" s="32" t="s">
        <v>101</v>
      </c>
      <c r="C4" s="104"/>
      <c r="D4" s="67"/>
      <c r="E4" s="67"/>
      <c r="F4" s="67"/>
      <c r="G4" s="67"/>
      <c r="H4" s="67"/>
      <c r="I4" s="67"/>
      <c r="J4" s="106"/>
      <c r="K4" s="108">
        <f>D4+E4+F4-G4-H4-I4-J4</f>
        <v>0</v>
      </c>
    </row>
    <row r="5" spans="1:11" x14ac:dyDescent="0.25">
      <c r="A5" s="43">
        <v>41123</v>
      </c>
      <c r="B5" s="32" t="s">
        <v>102</v>
      </c>
      <c r="C5" s="104"/>
      <c r="D5" s="67"/>
      <c r="E5" s="67"/>
      <c r="F5" s="67"/>
      <c r="G5" s="67"/>
      <c r="H5" s="67"/>
      <c r="I5" s="67"/>
      <c r="J5" s="106"/>
      <c r="K5" s="108">
        <f t="shared" ref="K5:K34" si="0">D5+E5+F5-G5-H5-I5-J5</f>
        <v>0</v>
      </c>
    </row>
    <row r="6" spans="1:11" x14ac:dyDescent="0.25">
      <c r="A6" s="43">
        <v>41124</v>
      </c>
      <c r="B6" s="32" t="s">
        <v>103</v>
      </c>
      <c r="C6" s="104"/>
      <c r="D6" s="67"/>
      <c r="E6" s="67"/>
      <c r="F6" s="67"/>
      <c r="G6" s="67"/>
      <c r="H6" s="67"/>
      <c r="I6" s="67"/>
      <c r="J6" s="106"/>
      <c r="K6" s="108">
        <f t="shared" si="0"/>
        <v>0</v>
      </c>
    </row>
    <row r="7" spans="1:11" x14ac:dyDescent="0.25">
      <c r="A7" s="43">
        <v>41125</v>
      </c>
      <c r="B7" s="32" t="s">
        <v>104</v>
      </c>
      <c r="C7" s="104"/>
      <c r="D7" s="67"/>
      <c r="E7" s="67"/>
      <c r="F7" s="67"/>
      <c r="G7" s="67"/>
      <c r="H7" s="67"/>
      <c r="I7" s="67"/>
      <c r="J7" s="106"/>
      <c r="K7" s="108">
        <f t="shared" si="0"/>
        <v>0</v>
      </c>
    </row>
    <row r="8" spans="1:11" x14ac:dyDescent="0.25">
      <c r="A8" s="43">
        <v>41126</v>
      </c>
      <c r="B8" s="32" t="s">
        <v>98</v>
      </c>
      <c r="C8" s="104"/>
      <c r="D8" s="67"/>
      <c r="E8" s="67"/>
      <c r="F8" s="67"/>
      <c r="G8" s="67"/>
      <c r="H8" s="67"/>
      <c r="I8" s="67"/>
      <c r="J8" s="106"/>
      <c r="K8" s="108">
        <f t="shared" si="0"/>
        <v>0</v>
      </c>
    </row>
    <row r="9" spans="1:11" x14ac:dyDescent="0.25">
      <c r="A9" s="43">
        <v>41127</v>
      </c>
      <c r="B9" s="32" t="s">
        <v>99</v>
      </c>
      <c r="C9" s="104"/>
      <c r="D9" s="67"/>
      <c r="E9" s="67"/>
      <c r="F9" s="67"/>
      <c r="G9" s="67"/>
      <c r="H9" s="67"/>
      <c r="I9" s="67"/>
      <c r="J9" s="106"/>
      <c r="K9" s="108">
        <f t="shared" si="0"/>
        <v>0</v>
      </c>
    </row>
    <row r="10" spans="1:11" x14ac:dyDescent="0.25">
      <c r="A10" s="43">
        <v>41128</v>
      </c>
      <c r="B10" s="32" t="s">
        <v>100</v>
      </c>
      <c r="C10" s="104"/>
      <c r="D10" s="67"/>
      <c r="E10" s="67"/>
      <c r="F10" s="67"/>
      <c r="G10" s="67"/>
      <c r="H10" s="67"/>
      <c r="I10" s="67"/>
      <c r="J10" s="106"/>
      <c r="K10" s="108">
        <f t="shared" si="0"/>
        <v>0</v>
      </c>
    </row>
    <row r="11" spans="1:11" x14ac:dyDescent="0.25">
      <c r="A11" s="43">
        <v>41129</v>
      </c>
      <c r="B11" s="32" t="s">
        <v>101</v>
      </c>
      <c r="C11" s="104"/>
      <c r="D11" s="67"/>
      <c r="E11" s="67"/>
      <c r="F11" s="67"/>
      <c r="G11" s="67"/>
      <c r="H11" s="67"/>
      <c r="I11" s="67"/>
      <c r="J11" s="106"/>
      <c r="K11" s="108">
        <f t="shared" si="0"/>
        <v>0</v>
      </c>
    </row>
    <row r="12" spans="1:11" x14ac:dyDescent="0.25">
      <c r="A12" s="43">
        <v>41130</v>
      </c>
      <c r="B12" s="32" t="s">
        <v>102</v>
      </c>
      <c r="C12" s="104"/>
      <c r="D12" s="67"/>
      <c r="E12" s="67"/>
      <c r="F12" s="67"/>
      <c r="G12" s="67"/>
      <c r="H12" s="67"/>
      <c r="I12" s="67"/>
      <c r="J12" s="106"/>
      <c r="K12" s="108">
        <f t="shared" si="0"/>
        <v>0</v>
      </c>
    </row>
    <row r="13" spans="1:11" x14ac:dyDescent="0.25">
      <c r="A13" s="43">
        <v>41131</v>
      </c>
      <c r="B13" s="32" t="s">
        <v>103</v>
      </c>
      <c r="C13" s="104"/>
      <c r="D13" s="67"/>
      <c r="E13" s="67"/>
      <c r="F13" s="67"/>
      <c r="G13" s="67"/>
      <c r="H13" s="67"/>
      <c r="I13" s="67"/>
      <c r="J13" s="106"/>
      <c r="K13" s="108">
        <f t="shared" si="0"/>
        <v>0</v>
      </c>
    </row>
    <row r="14" spans="1:11" x14ac:dyDescent="0.25">
      <c r="A14" s="43">
        <v>41132</v>
      </c>
      <c r="B14" s="32" t="s">
        <v>104</v>
      </c>
      <c r="C14" s="104"/>
      <c r="D14" s="67"/>
      <c r="E14" s="67"/>
      <c r="F14" s="67"/>
      <c r="G14" s="67"/>
      <c r="H14" s="67"/>
      <c r="I14" s="67"/>
      <c r="J14" s="106"/>
      <c r="K14" s="108">
        <f t="shared" si="0"/>
        <v>0</v>
      </c>
    </row>
    <row r="15" spans="1:11" x14ac:dyDescent="0.25">
      <c r="A15" s="43">
        <v>41133</v>
      </c>
      <c r="B15" s="32" t="s">
        <v>98</v>
      </c>
      <c r="C15" s="104"/>
      <c r="D15" s="67"/>
      <c r="E15" s="67"/>
      <c r="F15" s="67"/>
      <c r="G15" s="67"/>
      <c r="H15" s="67"/>
      <c r="I15" s="67"/>
      <c r="J15" s="106"/>
      <c r="K15" s="108">
        <f t="shared" si="0"/>
        <v>0</v>
      </c>
    </row>
    <row r="16" spans="1:11" x14ac:dyDescent="0.25">
      <c r="A16" s="43">
        <v>41134</v>
      </c>
      <c r="B16" s="32" t="s">
        <v>99</v>
      </c>
      <c r="C16" s="104"/>
      <c r="D16" s="67"/>
      <c r="E16" s="67"/>
      <c r="F16" s="67"/>
      <c r="G16" s="67"/>
      <c r="H16" s="67"/>
      <c r="I16" s="67"/>
      <c r="J16" s="106"/>
      <c r="K16" s="108">
        <f t="shared" si="0"/>
        <v>0</v>
      </c>
    </row>
    <row r="17" spans="1:11" x14ac:dyDescent="0.25">
      <c r="A17" s="43">
        <v>41135</v>
      </c>
      <c r="B17" s="32" t="s">
        <v>100</v>
      </c>
      <c r="C17" s="104">
        <f>'ECON. DIA PC'!L4</f>
        <v>797000</v>
      </c>
      <c r="D17" s="67">
        <f>'ECON. DIA PC'!L6</f>
        <v>478200</v>
      </c>
      <c r="E17" s="67">
        <f>'ING-EGR PC'!C5</f>
        <v>75000</v>
      </c>
      <c r="F17" s="67">
        <f>'ING-EGR PC'!C6</f>
        <v>14500</v>
      </c>
      <c r="G17" s="67">
        <f>'ING-EGR PC'!G9</f>
        <v>58760</v>
      </c>
      <c r="H17" s="67">
        <v>0</v>
      </c>
      <c r="I17" s="67">
        <f>'ING-EGR PC'!G8</f>
        <v>90000</v>
      </c>
      <c r="J17" s="106">
        <v>0</v>
      </c>
      <c r="K17" s="108">
        <f t="shared" si="0"/>
        <v>418940</v>
      </c>
    </row>
    <row r="18" spans="1:11" x14ac:dyDescent="0.25">
      <c r="A18" s="43">
        <v>41136</v>
      </c>
      <c r="B18" s="32" t="s">
        <v>101</v>
      </c>
      <c r="C18" s="104"/>
      <c r="D18" s="67"/>
      <c r="E18" s="67"/>
      <c r="F18" s="67"/>
      <c r="G18" s="67"/>
      <c r="H18" s="67"/>
      <c r="I18" s="67"/>
      <c r="J18" s="106"/>
      <c r="K18" s="108">
        <f t="shared" si="0"/>
        <v>0</v>
      </c>
    </row>
    <row r="19" spans="1:11" x14ac:dyDescent="0.25">
      <c r="A19" s="43">
        <v>41137</v>
      </c>
      <c r="B19" s="32" t="s">
        <v>102</v>
      </c>
      <c r="C19" s="104"/>
      <c r="D19" s="67"/>
      <c r="E19" s="67"/>
      <c r="F19" s="67"/>
      <c r="G19" s="67"/>
      <c r="H19" s="67"/>
      <c r="I19" s="67"/>
      <c r="J19" s="106"/>
      <c r="K19" s="108">
        <f t="shared" si="0"/>
        <v>0</v>
      </c>
    </row>
    <row r="20" spans="1:11" x14ac:dyDescent="0.25">
      <c r="A20" s="43">
        <v>41138</v>
      </c>
      <c r="B20" s="32" t="s">
        <v>103</v>
      </c>
      <c r="C20" s="104"/>
      <c r="D20" s="67"/>
      <c r="E20" s="67"/>
      <c r="F20" s="67"/>
      <c r="G20" s="67"/>
      <c r="H20" s="67"/>
      <c r="I20" s="67"/>
      <c r="J20" s="106"/>
      <c r="K20" s="108">
        <f t="shared" si="0"/>
        <v>0</v>
      </c>
    </row>
    <row r="21" spans="1:11" x14ac:dyDescent="0.25">
      <c r="A21" s="43">
        <v>41139</v>
      </c>
      <c r="B21" s="32" t="s">
        <v>104</v>
      </c>
      <c r="C21" s="104"/>
      <c r="D21" s="67"/>
      <c r="E21" s="67"/>
      <c r="F21" s="67"/>
      <c r="G21" s="67"/>
      <c r="H21" s="67"/>
      <c r="I21" s="67"/>
      <c r="J21" s="106"/>
      <c r="K21" s="108">
        <f t="shared" si="0"/>
        <v>0</v>
      </c>
    </row>
    <row r="22" spans="1:11" x14ac:dyDescent="0.25">
      <c r="A22" s="43">
        <v>41140</v>
      </c>
      <c r="B22" s="32" t="s">
        <v>98</v>
      </c>
      <c r="C22" s="104"/>
      <c r="D22" s="67"/>
      <c r="E22" s="67"/>
      <c r="F22" s="67"/>
      <c r="G22" s="67"/>
      <c r="H22" s="67"/>
      <c r="I22" s="67"/>
      <c r="J22" s="106"/>
      <c r="K22" s="108">
        <f t="shared" si="0"/>
        <v>0</v>
      </c>
    </row>
    <row r="23" spans="1:11" x14ac:dyDescent="0.25">
      <c r="A23" s="43">
        <v>41141</v>
      </c>
      <c r="B23" s="32" t="s">
        <v>99</v>
      </c>
      <c r="C23" s="104"/>
      <c r="D23" s="67"/>
      <c r="E23" s="67"/>
      <c r="F23" s="67"/>
      <c r="G23" s="67"/>
      <c r="H23" s="67"/>
      <c r="I23" s="67"/>
      <c r="J23" s="106"/>
      <c r="K23" s="108">
        <f t="shared" si="0"/>
        <v>0</v>
      </c>
    </row>
    <row r="24" spans="1:11" x14ac:dyDescent="0.25">
      <c r="A24" s="43">
        <v>41142</v>
      </c>
      <c r="B24" s="32" t="s">
        <v>100</v>
      </c>
      <c r="C24" s="104"/>
      <c r="D24" s="67"/>
      <c r="E24" s="67"/>
      <c r="F24" s="67"/>
      <c r="G24" s="67"/>
      <c r="H24" s="67"/>
      <c r="I24" s="67"/>
      <c r="J24" s="106"/>
      <c r="K24" s="108">
        <f t="shared" si="0"/>
        <v>0</v>
      </c>
    </row>
    <row r="25" spans="1:11" x14ac:dyDescent="0.25">
      <c r="A25" s="43">
        <v>41143</v>
      </c>
      <c r="B25" s="32" t="s">
        <v>101</v>
      </c>
      <c r="C25" s="104"/>
      <c r="D25" s="67"/>
      <c r="E25" s="67"/>
      <c r="F25" s="67"/>
      <c r="G25" s="67"/>
      <c r="H25" s="67"/>
      <c r="I25" s="67"/>
      <c r="J25" s="106"/>
      <c r="K25" s="108">
        <f t="shared" si="0"/>
        <v>0</v>
      </c>
    </row>
    <row r="26" spans="1:11" x14ac:dyDescent="0.25">
      <c r="A26" s="43">
        <v>41144</v>
      </c>
      <c r="B26" s="32" t="s">
        <v>102</v>
      </c>
      <c r="C26" s="104"/>
      <c r="D26" s="67"/>
      <c r="E26" s="67"/>
      <c r="F26" s="67"/>
      <c r="G26" s="67"/>
      <c r="H26" s="67"/>
      <c r="I26" s="67"/>
      <c r="J26" s="106"/>
      <c r="K26" s="108">
        <f t="shared" si="0"/>
        <v>0</v>
      </c>
    </row>
    <row r="27" spans="1:11" x14ac:dyDescent="0.25">
      <c r="A27" s="43">
        <v>41145</v>
      </c>
      <c r="B27" s="32" t="s">
        <v>103</v>
      </c>
      <c r="C27" s="104"/>
      <c r="D27" s="67"/>
      <c r="E27" s="67"/>
      <c r="F27" s="67"/>
      <c r="G27" s="67"/>
      <c r="H27" s="67"/>
      <c r="I27" s="67"/>
      <c r="J27" s="106"/>
      <c r="K27" s="108">
        <f t="shared" si="0"/>
        <v>0</v>
      </c>
    </row>
    <row r="28" spans="1:11" x14ac:dyDescent="0.25">
      <c r="A28" s="43">
        <v>41146</v>
      </c>
      <c r="B28" s="32" t="s">
        <v>104</v>
      </c>
      <c r="C28" s="104"/>
      <c r="D28" s="67"/>
      <c r="E28" s="67"/>
      <c r="F28" s="67"/>
      <c r="G28" s="67"/>
      <c r="H28" s="67"/>
      <c r="I28" s="67"/>
      <c r="J28" s="106"/>
      <c r="K28" s="108">
        <f t="shared" si="0"/>
        <v>0</v>
      </c>
    </row>
    <row r="29" spans="1:11" x14ac:dyDescent="0.25">
      <c r="A29" s="43">
        <v>41147</v>
      </c>
      <c r="B29" s="32" t="s">
        <v>98</v>
      </c>
      <c r="C29" s="104"/>
      <c r="D29" s="67"/>
      <c r="E29" s="67"/>
      <c r="F29" s="67"/>
      <c r="G29" s="67"/>
      <c r="H29" s="67"/>
      <c r="I29" s="67"/>
      <c r="J29" s="106"/>
      <c r="K29" s="108">
        <f t="shared" si="0"/>
        <v>0</v>
      </c>
    </row>
    <row r="30" spans="1:11" x14ac:dyDescent="0.25">
      <c r="A30" s="43">
        <v>41148</v>
      </c>
      <c r="B30" s="32" t="s">
        <v>99</v>
      </c>
      <c r="C30" s="104"/>
      <c r="D30" s="67"/>
      <c r="E30" s="67"/>
      <c r="F30" s="67"/>
      <c r="G30" s="67"/>
      <c r="H30" s="67"/>
      <c r="I30" s="67"/>
      <c r="J30" s="106"/>
      <c r="K30" s="108">
        <f t="shared" si="0"/>
        <v>0</v>
      </c>
    </row>
    <row r="31" spans="1:11" x14ac:dyDescent="0.25">
      <c r="A31" s="43">
        <v>41149</v>
      </c>
      <c r="B31" s="32" t="s">
        <v>100</v>
      </c>
      <c r="C31" s="104"/>
      <c r="D31" s="67"/>
      <c r="E31" s="67"/>
      <c r="F31" s="67"/>
      <c r="G31" s="67"/>
      <c r="H31" s="67"/>
      <c r="I31" s="67"/>
      <c r="J31" s="106"/>
      <c r="K31" s="108">
        <f t="shared" si="0"/>
        <v>0</v>
      </c>
    </row>
    <row r="32" spans="1:11" x14ac:dyDescent="0.25">
      <c r="A32" s="43">
        <v>41150</v>
      </c>
      <c r="B32" s="32" t="s">
        <v>101</v>
      </c>
      <c r="C32" s="104"/>
      <c r="D32" s="67"/>
      <c r="E32" s="67"/>
      <c r="F32" s="67"/>
      <c r="G32" s="67"/>
      <c r="H32" s="67"/>
      <c r="I32" s="67"/>
      <c r="J32" s="106"/>
      <c r="K32" s="108">
        <f t="shared" si="0"/>
        <v>0</v>
      </c>
    </row>
    <row r="33" spans="1:11" x14ac:dyDescent="0.25">
      <c r="A33" s="43">
        <v>41151</v>
      </c>
      <c r="B33" s="32" t="s">
        <v>102</v>
      </c>
      <c r="C33" s="104"/>
      <c r="D33" s="67"/>
      <c r="E33" s="67"/>
      <c r="F33" s="67"/>
      <c r="G33" s="67"/>
      <c r="H33" s="67"/>
      <c r="I33" s="67"/>
      <c r="J33" s="106"/>
      <c r="K33" s="108">
        <f t="shared" si="0"/>
        <v>0</v>
      </c>
    </row>
    <row r="34" spans="1:11" ht="15.75" thickBot="1" x14ac:dyDescent="0.3">
      <c r="A34" s="43">
        <v>41152</v>
      </c>
      <c r="B34" s="32" t="s">
        <v>103</v>
      </c>
      <c r="C34" s="105"/>
      <c r="D34" s="94"/>
      <c r="E34" s="94"/>
      <c r="F34" s="94"/>
      <c r="G34" s="94"/>
      <c r="H34" s="94"/>
      <c r="I34" s="94"/>
      <c r="J34" s="107"/>
      <c r="K34" s="61">
        <f t="shared" si="0"/>
        <v>0</v>
      </c>
    </row>
    <row r="35" spans="1:11" ht="15.75" thickBot="1" x14ac:dyDescent="0.3">
      <c r="A35" s="162" t="s">
        <v>189</v>
      </c>
      <c r="B35" s="163"/>
      <c r="C35" s="102">
        <f>SUM(C4:C34)</f>
        <v>797000</v>
      </c>
      <c r="D35" s="102">
        <f t="shared" ref="D35:K35" si="1">SUM(D4:D34)</f>
        <v>478200</v>
      </c>
      <c r="E35" s="102">
        <f t="shared" si="1"/>
        <v>75000</v>
      </c>
      <c r="F35" s="102">
        <f t="shared" si="1"/>
        <v>14500</v>
      </c>
      <c r="G35" s="102">
        <f t="shared" si="1"/>
        <v>58760</v>
      </c>
      <c r="H35" s="102">
        <f t="shared" si="1"/>
        <v>0</v>
      </c>
      <c r="I35" s="102">
        <f t="shared" si="1"/>
        <v>90000</v>
      </c>
      <c r="J35" s="102">
        <f t="shared" si="1"/>
        <v>0</v>
      </c>
      <c r="K35" s="109">
        <f t="shared" si="1"/>
        <v>418940</v>
      </c>
    </row>
  </sheetData>
  <mergeCells count="2">
    <mergeCell ref="A3:B3"/>
    <mergeCell ref="A35:B3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Normal="100" workbookViewId="0">
      <selection activeCell="N1" sqref="N1"/>
    </sheetView>
  </sheetViews>
  <sheetFormatPr baseColWidth="10" defaultRowHeight="15" x14ac:dyDescent="0.25"/>
  <cols>
    <col min="1" max="2" width="10.85546875" bestFit="1" customWidth="1"/>
    <col min="3" max="3" width="3.140625" bestFit="1" customWidth="1"/>
    <col min="4" max="12" width="7.7109375" bestFit="1" customWidth="1"/>
    <col min="13" max="13" width="8.7109375" bestFit="1" customWidth="1"/>
    <col min="14" max="14" width="6.5703125" bestFit="1" customWidth="1"/>
  </cols>
  <sheetData>
    <row r="1" spans="1:14" ht="15.75" thickBot="1" x14ac:dyDescent="0.3"/>
    <row r="2" spans="1:14" s="55" customFormat="1" ht="15.75" thickBot="1" x14ac:dyDescent="0.3">
      <c r="A2" s="170" t="s">
        <v>106</v>
      </c>
      <c r="B2" s="171"/>
      <c r="C2" s="172"/>
      <c r="D2" s="115" t="s">
        <v>39</v>
      </c>
      <c r="E2" s="115" t="s">
        <v>40</v>
      </c>
      <c r="F2" s="115" t="s">
        <v>41</v>
      </c>
      <c r="G2" s="115" t="s">
        <v>42</v>
      </c>
      <c r="H2" s="115" t="s">
        <v>43</v>
      </c>
      <c r="I2" s="115" t="s">
        <v>44</v>
      </c>
      <c r="J2" s="115" t="s">
        <v>45</v>
      </c>
      <c r="K2" s="115" t="s">
        <v>46</v>
      </c>
      <c r="L2" s="115" t="s">
        <v>47</v>
      </c>
      <c r="M2" s="115" t="s">
        <v>48</v>
      </c>
      <c r="N2" s="116" t="s">
        <v>105</v>
      </c>
    </row>
    <row r="3" spans="1:14" s="120" customFormat="1" x14ac:dyDescent="0.25">
      <c r="A3" s="117">
        <v>40909</v>
      </c>
      <c r="B3" s="118">
        <v>40915</v>
      </c>
      <c r="C3" s="119">
        <v>1</v>
      </c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5"/>
    </row>
    <row r="4" spans="1:14" s="110" customFormat="1" x14ac:dyDescent="0.25">
      <c r="A4" s="121" t="s">
        <v>200</v>
      </c>
      <c r="B4" s="113" t="s">
        <v>201</v>
      </c>
      <c r="C4" s="114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26"/>
    </row>
    <row r="5" spans="1:14" s="110" customFormat="1" x14ac:dyDescent="0.25">
      <c r="A5" s="121" t="s">
        <v>200</v>
      </c>
      <c r="B5" s="113" t="s">
        <v>200</v>
      </c>
      <c r="C5" s="114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26"/>
    </row>
    <row r="6" spans="1:14" s="110" customFormat="1" x14ac:dyDescent="0.25">
      <c r="A6" s="121" t="s">
        <v>200</v>
      </c>
      <c r="B6" s="113" t="s">
        <v>200</v>
      </c>
      <c r="C6" s="114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26"/>
    </row>
    <row r="7" spans="1:14" s="19" customFormat="1" x14ac:dyDescent="0.25">
      <c r="A7" s="43">
        <v>41119</v>
      </c>
      <c r="B7" s="122">
        <v>41125</v>
      </c>
      <c r="C7" s="19">
        <v>24</v>
      </c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</row>
    <row r="8" spans="1:14" s="19" customFormat="1" x14ac:dyDescent="0.25">
      <c r="A8" s="43">
        <v>41126</v>
      </c>
      <c r="B8" s="122">
        <v>41132</v>
      </c>
      <c r="C8" s="19">
        <v>25</v>
      </c>
      <c r="D8" s="127">
        <f>'ECON.SEM. oper. PC'!C12</f>
        <v>5000</v>
      </c>
      <c r="E8" s="127">
        <f>'ECON.SEM. oper. PC'!D12</f>
        <v>5000</v>
      </c>
      <c r="F8" s="127">
        <f>'ECON.SEM. oper. PC'!E12</f>
        <v>5000</v>
      </c>
      <c r="G8" s="127">
        <f>'ECON.SEM. oper. PC'!F12</f>
        <v>4500</v>
      </c>
      <c r="H8" s="127">
        <f>'ECON.SEM. oper. PC'!G12</f>
        <v>5000</v>
      </c>
      <c r="I8" s="127">
        <f>'ECON.SEM. oper. PC'!H12</f>
        <v>9000</v>
      </c>
      <c r="J8" s="127">
        <f>'ECON.SEM. oper. PC'!I12</f>
        <v>5000</v>
      </c>
      <c r="K8" s="127">
        <f>'ECON.SEM. oper. PC'!J12</f>
        <v>5000</v>
      </c>
      <c r="L8" s="127">
        <f>'ECON.SEM. oper. PC'!K12</f>
        <v>7500</v>
      </c>
      <c r="M8" s="127">
        <f>'ECON.SEM. oper. PC'!L12</f>
        <v>5000</v>
      </c>
      <c r="N8" s="127">
        <f>SUM(D8:M8)</f>
        <v>56000</v>
      </c>
    </row>
    <row r="9" spans="1:14" s="19" customFormat="1" x14ac:dyDescent="0.25">
      <c r="A9" s="43">
        <v>41133</v>
      </c>
      <c r="B9" s="122">
        <v>41139</v>
      </c>
      <c r="C9" s="19">
        <v>26</v>
      </c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 s="19" customFormat="1" x14ac:dyDescent="0.25">
      <c r="A10" s="43">
        <v>41140</v>
      </c>
      <c r="B10" s="122">
        <v>41146</v>
      </c>
      <c r="C10" s="19">
        <v>27</v>
      </c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</row>
    <row r="11" spans="1:14" s="19" customFormat="1" x14ac:dyDescent="0.25">
      <c r="A11" s="43">
        <v>41147</v>
      </c>
      <c r="B11" s="122">
        <v>41153</v>
      </c>
      <c r="C11" s="19">
        <v>28</v>
      </c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</row>
    <row r="12" spans="1:14" s="19" customFormat="1" x14ac:dyDescent="0.25">
      <c r="A12" s="31" t="s">
        <v>202</v>
      </c>
      <c r="B12" s="19" t="s">
        <v>201</v>
      </c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</row>
    <row r="13" spans="1:14" s="19" customFormat="1" x14ac:dyDescent="0.25">
      <c r="A13" s="31" t="s">
        <v>201</v>
      </c>
      <c r="B13" s="19" t="s">
        <v>202</v>
      </c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</row>
    <row r="14" spans="1:14" s="19" customFormat="1" x14ac:dyDescent="0.25">
      <c r="A14" s="31" t="s">
        <v>201</v>
      </c>
      <c r="B14" s="19" t="s">
        <v>201</v>
      </c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</row>
    <row r="15" spans="1:14" s="34" customFormat="1" ht="15.75" thickBot="1" x14ac:dyDescent="0.3">
      <c r="A15" s="44">
        <v>41273</v>
      </c>
      <c r="B15" s="123">
        <v>41274</v>
      </c>
      <c r="C15" s="34">
        <v>54</v>
      </c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</row>
    <row r="16" spans="1:14" s="55" customFormat="1" x14ac:dyDescent="0.25">
      <c r="A16" s="55" t="s">
        <v>203</v>
      </c>
      <c r="D16" s="129">
        <f>SUM(D3:D15)</f>
        <v>5000</v>
      </c>
      <c r="E16" s="129">
        <f t="shared" ref="E16:N16" si="0">SUM(E3:E15)</f>
        <v>5000</v>
      </c>
      <c r="F16" s="129">
        <f t="shared" si="0"/>
        <v>5000</v>
      </c>
      <c r="G16" s="129">
        <f t="shared" si="0"/>
        <v>4500</v>
      </c>
      <c r="H16" s="129">
        <f t="shared" si="0"/>
        <v>5000</v>
      </c>
      <c r="I16" s="129">
        <f t="shared" si="0"/>
        <v>9000</v>
      </c>
      <c r="J16" s="129">
        <f t="shared" si="0"/>
        <v>5000</v>
      </c>
      <c r="K16" s="129">
        <f t="shared" si="0"/>
        <v>5000</v>
      </c>
      <c r="L16" s="129">
        <f t="shared" si="0"/>
        <v>7500</v>
      </c>
      <c r="M16" s="129">
        <f t="shared" si="0"/>
        <v>5000</v>
      </c>
      <c r="N16" s="129">
        <f t="shared" si="0"/>
        <v>56000</v>
      </c>
    </row>
  </sheetData>
  <mergeCells count="1">
    <mergeCell ref="A2:C2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6" sqref="A6"/>
    </sheetView>
  </sheetViews>
  <sheetFormatPr baseColWidth="10" defaultRowHeight="15" x14ac:dyDescent="0.25"/>
  <cols>
    <col min="1" max="1" width="18.5703125" style="110" bestFit="1" customWidth="1"/>
    <col min="2" max="2" width="13.28515625" style="110" customWidth="1"/>
    <col min="3" max="3" width="10.5703125" style="110" customWidth="1"/>
    <col min="4" max="4" width="11.7109375" style="110" bestFit="1" customWidth="1"/>
    <col min="5" max="5" width="13.140625" style="110" bestFit="1" customWidth="1"/>
    <col min="6" max="6" width="11.85546875" style="110" bestFit="1" customWidth="1"/>
    <col min="7" max="7" width="9.7109375" style="110" bestFit="1" customWidth="1"/>
    <col min="8" max="8" width="11" style="110" bestFit="1" customWidth="1"/>
    <col min="9" max="9" width="12.85546875" style="110" bestFit="1" customWidth="1"/>
    <col min="10" max="10" width="5.85546875" style="110" bestFit="1" customWidth="1"/>
    <col min="11" max="16384" width="11.42578125" style="110"/>
  </cols>
  <sheetData>
    <row r="1" spans="1:10" s="54" customFormat="1" x14ac:dyDescent="0.25">
      <c r="A1" s="54" t="s">
        <v>190</v>
      </c>
    </row>
    <row r="2" spans="1:10" x14ac:dyDescent="0.25">
      <c r="A2" s="110" t="s">
        <v>194</v>
      </c>
      <c r="B2" s="110" t="s">
        <v>199</v>
      </c>
    </row>
    <row r="3" spans="1:10" x14ac:dyDescent="0.25">
      <c r="A3" s="110" t="s">
        <v>109</v>
      </c>
      <c r="B3" s="110" t="s">
        <v>197</v>
      </c>
    </row>
    <row r="4" spans="1:10" x14ac:dyDescent="0.25">
      <c r="A4" s="110" t="s">
        <v>191</v>
      </c>
      <c r="B4" s="110" t="s">
        <v>198</v>
      </c>
    </row>
    <row r="5" spans="1:10" x14ac:dyDescent="0.25">
      <c r="A5" s="110" t="s">
        <v>192</v>
      </c>
      <c r="B5" s="111" t="s">
        <v>145</v>
      </c>
      <c r="C5" s="112" t="s">
        <v>187</v>
      </c>
      <c r="D5" s="111" t="s">
        <v>171</v>
      </c>
      <c r="E5" s="111" t="s">
        <v>165</v>
      </c>
      <c r="F5" s="111" t="s">
        <v>180</v>
      </c>
      <c r="G5" s="111" t="s">
        <v>181</v>
      </c>
      <c r="H5" s="111" t="s">
        <v>182</v>
      </c>
      <c r="I5" s="111" t="s">
        <v>172</v>
      </c>
      <c r="J5" s="111" t="s">
        <v>188</v>
      </c>
    </row>
    <row r="6" spans="1:10" x14ac:dyDescent="0.25">
      <c r="A6" s="110" t="s">
        <v>196</v>
      </c>
      <c r="B6" s="111" t="s">
        <v>145</v>
      </c>
      <c r="C6" s="112" t="s">
        <v>187</v>
      </c>
      <c r="D6" s="111" t="s">
        <v>171</v>
      </c>
      <c r="E6" s="111" t="s">
        <v>165</v>
      </c>
      <c r="F6" s="111" t="s">
        <v>180</v>
      </c>
      <c r="G6" s="111" t="s">
        <v>181</v>
      </c>
      <c r="H6" s="111" t="s">
        <v>182</v>
      </c>
      <c r="I6" s="111" t="s">
        <v>172</v>
      </c>
      <c r="J6" s="111" t="s">
        <v>188</v>
      </c>
    </row>
    <row r="7" spans="1:10" x14ac:dyDescent="0.25">
      <c r="A7" s="110" t="s">
        <v>193</v>
      </c>
      <c r="B7" s="11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</vt:i4>
      </vt:variant>
    </vt:vector>
  </HeadingPairs>
  <TitlesOfParts>
    <vt:vector size="14" baseType="lpstr">
      <vt:lpstr>OPERARIOS PC</vt:lpstr>
      <vt:lpstr>CLIENTES PC</vt:lpstr>
      <vt:lpstr>TARIFAS PC</vt:lpstr>
      <vt:lpstr>INICIO TB</vt:lpstr>
      <vt:lpstr>ENTRADA TB</vt:lpstr>
      <vt:lpstr>INFORM. TB</vt:lpstr>
      <vt:lpstr>PLANILLA TB</vt:lpstr>
      <vt:lpstr>ECON. DIA PC</vt:lpstr>
      <vt:lpstr>ING-EGR PC</vt:lpstr>
      <vt:lpstr>ECON.SEM. oper. PC</vt:lpstr>
      <vt:lpstr>ECON.MES PC</vt:lpstr>
      <vt:lpstr>AHORROS PC</vt:lpstr>
      <vt:lpstr>ESTADIST. PC</vt:lpstr>
      <vt:lpstr>'ENTRADA TB'!Área_de_impresión</vt:lpstr>
    </vt:vector>
  </TitlesOfParts>
  <Company>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Usuario de Windows</cp:lastModifiedBy>
  <cp:lastPrinted>2012-08-14T22:32:47Z</cp:lastPrinted>
  <dcterms:created xsi:type="dcterms:W3CDTF">2012-07-26T17:54:19Z</dcterms:created>
  <dcterms:modified xsi:type="dcterms:W3CDTF">2013-08-06T13:44:00Z</dcterms:modified>
</cp:coreProperties>
</file>