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pgaram\Desktop\"/>
    </mc:Choice>
  </mc:AlternateContent>
  <bookViews>
    <workbookView xWindow="0" yWindow="0" windowWidth="19200" windowHeight="7050" activeTab="4"/>
  </bookViews>
  <sheets>
    <sheet name="MM1" sheetId="1" r:id="rId1"/>
    <sheet name="MM5" sheetId="2" r:id="rId2"/>
    <sheet name="MM6" sheetId="3" r:id="rId3"/>
    <sheet name="MG1" sheetId="4" r:id="rId4"/>
    <sheet name="MD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B10" i="5"/>
  <c r="B9" i="5"/>
  <c r="B8" i="5"/>
  <c r="B7" i="5"/>
  <c r="E4" i="5"/>
  <c r="D16" i="4"/>
  <c r="B8" i="4"/>
  <c r="B11" i="4" s="1"/>
  <c r="D17" i="4" s="1"/>
  <c r="E4" i="4"/>
  <c r="B14" i="3"/>
  <c r="B12" i="3"/>
  <c r="F12" i="3"/>
  <c r="H6" i="3"/>
  <c r="B10" i="3"/>
  <c r="B9" i="3"/>
  <c r="G6" i="3" s="1"/>
  <c r="B15" i="2"/>
  <c r="B14" i="2"/>
  <c r="B13" i="2"/>
  <c r="B12" i="2"/>
  <c r="F8" i="2"/>
  <c r="F9" i="2"/>
  <c r="F10" i="2"/>
  <c r="F11" i="2"/>
  <c r="F7" i="2"/>
  <c r="F6" i="2"/>
  <c r="H6" i="2"/>
  <c r="G6" i="2"/>
  <c r="B10" i="2"/>
  <c r="B9" i="2"/>
  <c r="E10" i="1"/>
  <c r="E11" i="1"/>
  <c r="E12" i="1"/>
  <c r="E13" i="1"/>
  <c r="E14" i="1"/>
  <c r="E15" i="1"/>
  <c r="E16" i="1"/>
  <c r="E17" i="1"/>
  <c r="E9" i="1"/>
  <c r="E8" i="1"/>
  <c r="B18" i="1"/>
  <c r="B17" i="1"/>
  <c r="B15" i="1"/>
  <c r="B14" i="1"/>
  <c r="B13" i="1"/>
  <c r="B12" i="1"/>
  <c r="B11" i="1"/>
  <c r="B10" i="1"/>
  <c r="B9" i="1"/>
  <c r="B8" i="1"/>
  <c r="B7" i="1"/>
  <c r="B9" i="4" l="1"/>
  <c r="B10" i="4" s="1"/>
  <c r="F6" i="3"/>
  <c r="F8" i="3" s="1"/>
  <c r="F10" i="3" l="1"/>
  <c r="F11" i="3"/>
  <c r="B15" i="3" s="1"/>
  <c r="F9" i="3"/>
  <c r="F7" i="3"/>
  <c r="B13" i="3"/>
</calcChain>
</file>

<file path=xl/sharedStrings.xml><?xml version="1.0" encoding="utf-8"?>
<sst xmlns="http://schemas.openxmlformats.org/spreadsheetml/2006/main" count="85" uniqueCount="39">
  <si>
    <t>M/M/1</t>
  </si>
  <si>
    <t>Helduera tasa</t>
  </si>
  <si>
    <t>Denbora-unitatea</t>
  </si>
  <si>
    <t>ordua</t>
  </si>
  <si>
    <t>λ</t>
  </si>
  <si>
    <t>Zerbitzu -tasa</t>
  </si>
  <si>
    <t>µ</t>
  </si>
  <si>
    <r>
      <t xml:space="preserve">Trafiko-intentsitatea </t>
    </r>
    <r>
      <rPr>
        <sz val="11"/>
        <color theme="1"/>
        <rFont val="Calibri"/>
        <family val="2"/>
      </rPr>
      <t>ρ</t>
    </r>
  </si>
  <si>
    <t>&lt;1</t>
  </si>
  <si>
    <t>P(0)</t>
  </si>
  <si>
    <t>P(N&gt;0)=P(N&gt;=1)</t>
  </si>
  <si>
    <t>Lq</t>
  </si>
  <si>
    <t>L</t>
  </si>
  <si>
    <t>Wq</t>
  </si>
  <si>
    <t>W</t>
  </si>
  <si>
    <t>denbora</t>
  </si>
  <si>
    <t>10minutu</t>
  </si>
  <si>
    <t>P(Tq&gt;1/6)</t>
  </si>
  <si>
    <t>N bezero kopurua</t>
  </si>
  <si>
    <t>P(N&gt;4)</t>
  </si>
  <si>
    <t>P(T&gt;1/6)</t>
  </si>
  <si>
    <t>N</t>
  </si>
  <si>
    <t>P(N)</t>
  </si>
  <si>
    <t>M/M/s</t>
  </si>
  <si>
    <t>helduera-tasa</t>
  </si>
  <si>
    <t>zerbitzu-tasa</t>
  </si>
  <si>
    <t>denbora-unitate</t>
  </si>
  <si>
    <t>zerbitzari-kopurua</t>
  </si>
  <si>
    <r>
      <t xml:space="preserve">Trafiko-intentsitatea globala </t>
    </r>
    <r>
      <rPr>
        <sz val="11"/>
        <color theme="1"/>
        <rFont val="Calibri"/>
        <family val="2"/>
      </rPr>
      <t>ρ*</t>
    </r>
  </si>
  <si>
    <t>ρ</t>
  </si>
  <si>
    <t>M/G/1</t>
  </si>
  <si>
    <t>denbora-unitatea</t>
  </si>
  <si>
    <t>zerbitzu-denboraren batezbestekoa</t>
  </si>
  <si>
    <t>zerbitzu-denboraren desbidazioa</t>
  </si>
  <si>
    <r>
      <t xml:space="preserve">Trafiko-intentsitatea  </t>
    </r>
    <r>
      <rPr>
        <sz val="11"/>
        <color theme="1"/>
        <rFont val="Calibri"/>
        <family val="2"/>
      </rPr>
      <t>ρ</t>
    </r>
  </si>
  <si>
    <t>M/D/1</t>
  </si>
  <si>
    <t>Helduera-tasa</t>
  </si>
  <si>
    <t>zerbitzuaren iraupena</t>
  </si>
  <si>
    <r>
      <t xml:space="preserve">Intentsitate trafikoa </t>
    </r>
    <r>
      <rPr>
        <sz val="11"/>
        <color theme="1"/>
        <rFont val="Calibri"/>
        <family val="2"/>
      </rPr>
      <t>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</si>
</sst>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'MM1'!$E$7</c:f>
              <c:strCache>
                <c:ptCount val="1"/>
                <c:pt idx="0">
                  <c:v>P(N)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'MM1'!$D$8:$D$17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'MM1'!$E$8:$E$17</c:f>
              <c:numCache>
                <c:formatCode>General</c:formatCode>
                <c:ptCount val="10"/>
                <c:pt idx="0">
                  <c:v>0.58333333333333326</c:v>
                </c:pt>
                <c:pt idx="1">
                  <c:v>0.24305555555555552</c:v>
                </c:pt>
                <c:pt idx="2">
                  <c:v>0.10127314814814815</c:v>
                </c:pt>
                <c:pt idx="3">
                  <c:v>4.2197145061728399E-2</c:v>
                </c:pt>
                <c:pt idx="4">
                  <c:v>1.7582143775720167E-2</c:v>
                </c:pt>
                <c:pt idx="5">
                  <c:v>7.3258932398834031E-3</c:v>
                </c:pt>
                <c:pt idx="6">
                  <c:v>3.052455516618085E-3</c:v>
                </c:pt>
                <c:pt idx="7">
                  <c:v>1.2718564652575354E-3</c:v>
                </c:pt>
                <c:pt idx="8">
                  <c:v>5.2994019385730652E-4</c:v>
                </c:pt>
                <c:pt idx="9">
                  <c:v>2.2080841410721108E-4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4-4896-B8A7-FC404FF2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5838456"/>
        <c:axId val="555836160"/>
      </c:barChart>
      <c:catAx>
        <c:axId val="55583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5836160"/>
        <c:crosses val="autoZero"/>
        <c:auto val="1"/>
        <c:lblAlgn val="ctr"/>
        <c:lblOffset val="100"/>
        <c:noMultiLvlLbl val="0"/>
      </c:catAx>
      <c:valAx>
        <c:axId val="5558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583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485693350831145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'MG1'!$E$16:$L$16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'MG1'!$E$17:$L$17</c:f>
              <c:numCache>
                <c:formatCode>General</c:formatCode>
                <c:ptCount val="8"/>
                <c:pt idx="0">
                  <c:v>2.7777777777777783E-2</c:v>
                </c:pt>
                <c:pt idx="1">
                  <c:v>0.12500000000000003</c:v>
                </c:pt>
                <c:pt idx="2">
                  <c:v>0.32142857142857151</c:v>
                </c:pt>
                <c:pt idx="3">
                  <c:v>0.66666666666666685</c:v>
                </c:pt>
                <c:pt idx="4">
                  <c:v>1.2500000000000002</c:v>
                </c:pt>
                <c:pt idx="5">
                  <c:v>2.25</c:v>
                </c:pt>
                <c:pt idx="6">
                  <c:v>4.083333333333333</c:v>
                </c:pt>
                <c:pt idx="7">
                  <c:v>8.0000000000000036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4-475B-90A1-0CEDA0B10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7472"/>
        <c:axId val="555837800"/>
      </c:scatterChart>
      <c:valAx>
        <c:axId val="55583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5837800"/>
        <c:crosses val="autoZero"/>
        <c:crossBetween val="midCat"/>
      </c:valAx>
      <c:valAx>
        <c:axId val="55583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583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18</xdr:row>
      <xdr:rowOff>180975</xdr:rowOff>
    </xdr:from>
    <xdr:to>
      <xdr:col>5</xdr:col>
      <xdr:colOff>250825</xdr:colOff>
      <xdr:row>33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0</xdr:row>
      <xdr:rowOff>0</xdr:rowOff>
    </xdr:from>
    <xdr:to>
      <xdr:col>12</xdr:col>
      <xdr:colOff>3175</xdr:colOff>
      <xdr:row>14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0" workbookViewId="0">
      <selection activeCell="C36" sqref="C36"/>
    </sheetView>
  </sheetViews>
  <sheetFormatPr baseColWidth="10" defaultRowHeight="14.5" x14ac:dyDescent="0.35"/>
  <cols>
    <col min="1" max="1" width="23.81640625" customWidth="1"/>
  </cols>
  <sheetData>
    <row r="1" spans="1:5" x14ac:dyDescent="0.35">
      <c r="A1" t="s">
        <v>0</v>
      </c>
    </row>
    <row r="3" spans="1:5" x14ac:dyDescent="0.35">
      <c r="A3" t="s">
        <v>1</v>
      </c>
      <c r="B3">
        <v>5</v>
      </c>
      <c r="C3" s="2" t="s">
        <v>4</v>
      </c>
    </row>
    <row r="4" spans="1:5" x14ac:dyDescent="0.35">
      <c r="A4" t="s">
        <v>5</v>
      </c>
      <c r="B4">
        <v>12</v>
      </c>
      <c r="C4" s="2" t="s">
        <v>6</v>
      </c>
    </row>
    <row r="5" spans="1:5" x14ac:dyDescent="0.35">
      <c r="A5" t="s">
        <v>2</v>
      </c>
      <c r="B5" s="1" t="s">
        <v>3</v>
      </c>
    </row>
    <row r="7" spans="1:5" x14ac:dyDescent="0.35">
      <c r="A7" t="s">
        <v>7</v>
      </c>
      <c r="B7" s="3">
        <f>B3/B4</f>
        <v>0.41666666666666669</v>
      </c>
      <c r="C7" t="s">
        <v>8</v>
      </c>
      <c r="D7" t="s">
        <v>21</v>
      </c>
      <c r="E7" t="s">
        <v>22</v>
      </c>
    </row>
    <row r="8" spans="1:5" x14ac:dyDescent="0.35">
      <c r="A8" t="s">
        <v>9</v>
      </c>
      <c r="B8">
        <f>1-B7</f>
        <v>0.58333333333333326</v>
      </c>
      <c r="D8" s="4">
        <v>0</v>
      </c>
      <c r="E8">
        <f>B8</f>
        <v>0.58333333333333326</v>
      </c>
    </row>
    <row r="9" spans="1:5" x14ac:dyDescent="0.35">
      <c r="A9" t="s">
        <v>10</v>
      </c>
      <c r="B9">
        <f>B7</f>
        <v>0.41666666666666669</v>
      </c>
      <c r="D9" s="4">
        <v>1</v>
      </c>
      <c r="E9">
        <f>$B$7^D9*$E$8</f>
        <v>0.24305555555555552</v>
      </c>
    </row>
    <row r="10" spans="1:5" x14ac:dyDescent="0.35">
      <c r="A10" t="s">
        <v>11</v>
      </c>
      <c r="B10">
        <f>B7^2/(1-B7)</f>
        <v>0.29761904761904767</v>
      </c>
      <c r="D10" s="4">
        <v>2</v>
      </c>
      <c r="E10">
        <f t="shared" ref="E10:E17" si="0">$B$7^D10*$E$8</f>
        <v>0.10127314814814815</v>
      </c>
    </row>
    <row r="11" spans="1:5" x14ac:dyDescent="0.35">
      <c r="A11" t="s">
        <v>12</v>
      </c>
      <c r="B11">
        <f>B10+B7</f>
        <v>0.71428571428571441</v>
      </c>
      <c r="D11" s="4">
        <v>3</v>
      </c>
      <c r="E11">
        <f t="shared" si="0"/>
        <v>4.2197145061728399E-2</v>
      </c>
    </row>
    <row r="12" spans="1:5" x14ac:dyDescent="0.35">
      <c r="A12" t="s">
        <v>13</v>
      </c>
      <c r="B12">
        <f>B7/(B4*(1-B7))</f>
        <v>5.9523809523809534E-2</v>
      </c>
      <c r="D12" s="4">
        <v>4</v>
      </c>
      <c r="E12">
        <f t="shared" si="0"/>
        <v>1.7582143775720167E-2</v>
      </c>
    </row>
    <row r="13" spans="1:5" x14ac:dyDescent="0.35">
      <c r="A13" t="s">
        <v>14</v>
      </c>
      <c r="B13">
        <f>B12+1/B4</f>
        <v>0.14285714285714285</v>
      </c>
      <c r="D13" s="4">
        <v>5</v>
      </c>
      <c r="E13">
        <f t="shared" si="0"/>
        <v>7.3258932398834031E-3</v>
      </c>
    </row>
    <row r="14" spans="1:5" x14ac:dyDescent="0.35">
      <c r="A14" t="s">
        <v>15</v>
      </c>
      <c r="B14">
        <f>1/6</f>
        <v>0.16666666666666666</v>
      </c>
      <c r="C14" t="s">
        <v>16</v>
      </c>
      <c r="D14" s="4">
        <v>6</v>
      </c>
      <c r="E14">
        <f t="shared" si="0"/>
        <v>3.052455516618085E-3</v>
      </c>
    </row>
    <row r="15" spans="1:5" x14ac:dyDescent="0.35">
      <c r="A15" s="1" t="s">
        <v>17</v>
      </c>
      <c r="B15" s="1">
        <f>B7*EXP(-B4*B14*(1-B7))</f>
        <v>0.12975134329774907</v>
      </c>
      <c r="D15" s="4">
        <v>7</v>
      </c>
      <c r="E15">
        <f t="shared" si="0"/>
        <v>1.2718564652575354E-3</v>
      </c>
    </row>
    <row r="16" spans="1:5" x14ac:dyDescent="0.35">
      <c r="A16" t="s">
        <v>18</v>
      </c>
      <c r="B16">
        <v>4</v>
      </c>
      <c r="D16" s="4">
        <v>8</v>
      </c>
      <c r="E16">
        <f t="shared" si="0"/>
        <v>5.2994019385730652E-4</v>
      </c>
    </row>
    <row r="17" spans="1:5" x14ac:dyDescent="0.35">
      <c r="A17" s="1" t="s">
        <v>19</v>
      </c>
      <c r="B17" s="1">
        <f>B7^(B16+1)</f>
        <v>1.2558674125514407E-2</v>
      </c>
      <c r="D17" s="4">
        <v>9</v>
      </c>
      <c r="E17">
        <f t="shared" si="0"/>
        <v>2.2080841410721108E-4</v>
      </c>
    </row>
    <row r="18" spans="1:5" x14ac:dyDescent="0.35">
      <c r="A18" s="1" t="s">
        <v>20</v>
      </c>
      <c r="B18" s="1">
        <f>EXP(-B4*B14*(1-B7))</f>
        <v>0.31140322391459774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6" sqref="H6"/>
    </sheetView>
  </sheetViews>
  <sheetFormatPr baseColWidth="10" defaultRowHeight="14.5" x14ac:dyDescent="0.35"/>
  <cols>
    <col min="1" max="1" width="26.26953125" customWidth="1"/>
    <col min="2" max="2" width="7.36328125" customWidth="1"/>
    <col min="3" max="3" width="5.453125" customWidth="1"/>
    <col min="4" max="4" width="6.54296875" customWidth="1"/>
    <col min="5" max="5" width="3.54296875" customWidth="1"/>
    <col min="6" max="6" width="8.6328125" customWidth="1"/>
    <col min="8" max="8" width="11.1796875" bestFit="1" customWidth="1"/>
  </cols>
  <sheetData>
    <row r="1" spans="1:8" x14ac:dyDescent="0.35">
      <c r="A1" t="s">
        <v>23</v>
      </c>
    </row>
    <row r="3" spans="1:8" x14ac:dyDescent="0.35">
      <c r="A3" t="s">
        <v>24</v>
      </c>
      <c r="B3">
        <v>299</v>
      </c>
      <c r="C3" s="2" t="s">
        <v>4</v>
      </c>
    </row>
    <row r="4" spans="1:8" x14ac:dyDescent="0.35">
      <c r="A4" t="s">
        <v>25</v>
      </c>
      <c r="B4">
        <v>60</v>
      </c>
      <c r="C4" s="2" t="s">
        <v>6</v>
      </c>
    </row>
    <row r="5" spans="1:8" x14ac:dyDescent="0.35">
      <c r="A5" t="s">
        <v>27</v>
      </c>
      <c r="B5" s="7">
        <v>5</v>
      </c>
      <c r="C5" s="2"/>
      <c r="E5" t="s">
        <v>21</v>
      </c>
      <c r="F5" t="s">
        <v>22</v>
      </c>
    </row>
    <row r="6" spans="1:8" x14ac:dyDescent="0.35">
      <c r="A6" t="s">
        <v>26</v>
      </c>
      <c r="B6" s="1" t="s">
        <v>3</v>
      </c>
      <c r="E6">
        <v>0</v>
      </c>
      <c r="F6">
        <f>1/(G6+H6)</f>
        <v>1.2906758356593929E-4</v>
      </c>
      <c r="G6" s="5">
        <f>B10^B5/(FACT(B5)*(1-B9))</f>
        <v>7683.1568335230986</v>
      </c>
      <c r="H6" s="6">
        <f>1+B10+B10^2/FACT(2)+B10^3/FACT(3)+B10^4/FACT(4)</f>
        <v>64.722009262474273</v>
      </c>
    </row>
    <row r="7" spans="1:8" x14ac:dyDescent="0.35">
      <c r="E7">
        <v>1</v>
      </c>
      <c r="F7">
        <f>$F$6*$B$10^E7/FACT(E7)</f>
        <v>6.4318679143693088E-4</v>
      </c>
    </row>
    <row r="8" spans="1:8" x14ac:dyDescent="0.35">
      <c r="E8">
        <v>2</v>
      </c>
      <c r="F8">
        <f t="shared" ref="F8:F11" si="0">$F$6*$B$10^E8/FACT(E8)</f>
        <v>1.602607088663686E-3</v>
      </c>
    </row>
    <row r="9" spans="1:8" x14ac:dyDescent="0.35">
      <c r="A9" t="s">
        <v>28</v>
      </c>
      <c r="B9">
        <f>B3/(B5*B4)</f>
        <v>0.9966666666666667</v>
      </c>
      <c r="C9" t="s">
        <v>8</v>
      </c>
      <c r="E9">
        <v>3</v>
      </c>
      <c r="F9">
        <f t="shared" si="0"/>
        <v>2.6621084417246779E-3</v>
      </c>
    </row>
    <row r="10" spans="1:8" x14ac:dyDescent="0.35">
      <c r="A10" t="s">
        <v>29</v>
      </c>
      <c r="B10">
        <f>B3/B4</f>
        <v>4.9833333333333334</v>
      </c>
      <c r="E10">
        <v>4</v>
      </c>
      <c r="F10">
        <f t="shared" si="0"/>
        <v>3.316543433648662E-3</v>
      </c>
    </row>
    <row r="11" spans="1:8" x14ac:dyDescent="0.35">
      <c r="E11">
        <v>5</v>
      </c>
      <c r="F11">
        <f t="shared" si="0"/>
        <v>3.3054882888698331E-3</v>
      </c>
    </row>
    <row r="12" spans="1:8" x14ac:dyDescent="0.35">
      <c r="A12" t="s">
        <v>12</v>
      </c>
      <c r="B12">
        <f>B10+(B9*F11)/(1-B9)^2</f>
        <v>301.48563284496345</v>
      </c>
    </row>
    <row r="13" spans="1:8" x14ac:dyDescent="0.35">
      <c r="A13" t="s">
        <v>11</v>
      </c>
      <c r="B13">
        <f>B12-B10</f>
        <v>296.5022995116301</v>
      </c>
    </row>
    <row r="14" spans="1:8" x14ac:dyDescent="0.35">
      <c r="A14" t="s">
        <v>13</v>
      </c>
      <c r="B14" s="1">
        <f>F11/(B5*B4*(1-B9)^2)</f>
        <v>0.99164648666097011</v>
      </c>
    </row>
    <row r="15" spans="1:8" x14ac:dyDescent="0.35">
      <c r="A15" t="s">
        <v>14</v>
      </c>
      <c r="B15" s="1">
        <f>B14+1/B4</f>
        <v>1.0083131533276368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5" sqref="B15"/>
    </sheetView>
  </sheetViews>
  <sheetFormatPr baseColWidth="10" defaultRowHeight="14.5" x14ac:dyDescent="0.35"/>
  <cols>
    <col min="1" max="1" width="26.26953125" customWidth="1"/>
    <col min="2" max="2" width="7.36328125" customWidth="1"/>
    <col min="3" max="3" width="5.453125" customWidth="1"/>
    <col min="4" max="4" width="6.54296875" customWidth="1"/>
    <col min="5" max="5" width="3.54296875" customWidth="1"/>
    <col min="6" max="6" width="8.6328125" customWidth="1"/>
    <col min="8" max="8" width="11.1796875" bestFit="1" customWidth="1"/>
  </cols>
  <sheetData>
    <row r="1" spans="1:8" x14ac:dyDescent="0.35">
      <c r="A1" t="s">
        <v>23</v>
      </c>
    </row>
    <row r="3" spans="1:8" x14ac:dyDescent="0.35">
      <c r="A3" t="s">
        <v>24</v>
      </c>
      <c r="B3">
        <v>299</v>
      </c>
      <c r="C3" s="2" t="s">
        <v>4</v>
      </c>
    </row>
    <row r="4" spans="1:8" x14ac:dyDescent="0.35">
      <c r="A4" t="s">
        <v>25</v>
      </c>
      <c r="B4">
        <v>60</v>
      </c>
      <c r="C4" s="2" t="s">
        <v>6</v>
      </c>
    </row>
    <row r="5" spans="1:8" x14ac:dyDescent="0.35">
      <c r="A5" t="s">
        <v>27</v>
      </c>
      <c r="B5" s="7">
        <v>6</v>
      </c>
      <c r="C5" s="2"/>
      <c r="E5" t="s">
        <v>21</v>
      </c>
      <c r="F5" t="s">
        <v>22</v>
      </c>
    </row>
    <row r="6" spans="1:8" x14ac:dyDescent="0.35">
      <c r="A6" t="s">
        <v>26</v>
      </c>
      <c r="B6" s="1" t="s">
        <v>3</v>
      </c>
      <c r="E6">
        <v>0</v>
      </c>
      <c r="F6">
        <f>1/(G6+H6)</f>
        <v>4.632501821107274E-3</v>
      </c>
      <c r="G6" s="5">
        <f>B10^B5/(FACT(B5)*(1-B9))</f>
        <v>125.53354607778051</v>
      </c>
      <c r="H6" s="6">
        <f>1+B10+B10^2/FACT(2)+B10^3/FACT(3)+B10^4/FACT(4)+B10^5/FACT(5)</f>
        <v>90.332532040884345</v>
      </c>
    </row>
    <row r="7" spans="1:8" x14ac:dyDescent="0.35">
      <c r="E7">
        <v>1</v>
      </c>
      <c r="F7">
        <f>$F$6*$B$10^E7/FACT(E7)</f>
        <v>2.308530074185125E-2</v>
      </c>
    </row>
    <row r="8" spans="1:8" x14ac:dyDescent="0.35">
      <c r="E8">
        <v>2</v>
      </c>
      <c r="F8">
        <f t="shared" ref="F8:F12" si="0">$F$6*$B$10^E8/FACT(E8)</f>
        <v>5.7520874348446029E-2</v>
      </c>
    </row>
    <row r="9" spans="1:8" x14ac:dyDescent="0.35">
      <c r="A9" t="s">
        <v>28</v>
      </c>
      <c r="B9">
        <f>B3/(B5*B4)</f>
        <v>0.8305555555555556</v>
      </c>
      <c r="C9" t="s">
        <v>8</v>
      </c>
      <c r="E9">
        <v>3</v>
      </c>
      <c r="F9">
        <f t="shared" si="0"/>
        <v>9.554856350102979E-2</v>
      </c>
    </row>
    <row r="10" spans="1:8" x14ac:dyDescent="0.35">
      <c r="A10" t="s">
        <v>29</v>
      </c>
      <c r="B10">
        <f>B3/B4</f>
        <v>4.9833333333333334</v>
      </c>
      <c r="E10">
        <v>4</v>
      </c>
      <c r="F10">
        <f t="shared" si="0"/>
        <v>0.11903758536169962</v>
      </c>
    </row>
    <row r="11" spans="1:8" x14ac:dyDescent="0.35">
      <c r="E11">
        <v>5</v>
      </c>
      <c r="F11">
        <f t="shared" si="0"/>
        <v>0.11864079341049397</v>
      </c>
    </row>
    <row r="12" spans="1:8" x14ac:dyDescent="0.35">
      <c r="A12" t="s">
        <v>12</v>
      </c>
      <c r="B12">
        <f>B10+(B9*F12)/(1-B9)^2</f>
        <v>7.8338051343791753</v>
      </c>
      <c r="E12">
        <v>6</v>
      </c>
      <c r="F12">
        <f t="shared" si="0"/>
        <v>9.8537770082604698E-2</v>
      </c>
    </row>
    <row r="13" spans="1:8" x14ac:dyDescent="0.35">
      <c r="A13" t="s">
        <v>11</v>
      </c>
      <c r="B13">
        <f>B12-B10</f>
        <v>2.8504718010458419</v>
      </c>
    </row>
    <row r="14" spans="1:8" x14ac:dyDescent="0.35">
      <c r="A14" t="s">
        <v>13</v>
      </c>
      <c r="B14" s="1">
        <f>F12/(B5*B4*(1-B9)^2)</f>
        <v>9.5333505051700389E-3</v>
      </c>
    </row>
    <row r="15" spans="1:8" x14ac:dyDescent="0.35">
      <c r="A15" t="s">
        <v>14</v>
      </c>
      <c r="B15" s="1">
        <f>B14+1/B4</f>
        <v>2.6200017171836704E-2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6" sqref="E16:L17"/>
    </sheetView>
  </sheetViews>
  <sheetFormatPr baseColWidth="10" defaultRowHeight="14.5" x14ac:dyDescent="0.35"/>
  <cols>
    <col min="1" max="1" width="32.1796875" customWidth="1"/>
  </cols>
  <sheetData>
    <row r="1" spans="1:12" x14ac:dyDescent="0.35">
      <c r="A1" t="s">
        <v>30</v>
      </c>
    </row>
    <row r="3" spans="1:12" x14ac:dyDescent="0.35">
      <c r="A3" t="s">
        <v>1</v>
      </c>
      <c r="B3">
        <v>3</v>
      </c>
      <c r="C3" s="2" t="s">
        <v>4</v>
      </c>
    </row>
    <row r="4" spans="1:12" x14ac:dyDescent="0.35">
      <c r="A4" t="s">
        <v>32</v>
      </c>
      <c r="B4" s="1">
        <v>0.2</v>
      </c>
      <c r="D4" s="8" t="s">
        <v>6</v>
      </c>
      <c r="E4" s="3">
        <f>5</f>
        <v>5</v>
      </c>
    </row>
    <row r="5" spans="1:12" x14ac:dyDescent="0.35">
      <c r="A5" t="s">
        <v>33</v>
      </c>
      <c r="B5">
        <v>0.4</v>
      </c>
    </row>
    <row r="6" spans="1:12" x14ac:dyDescent="0.35">
      <c r="A6" t="s">
        <v>31</v>
      </c>
      <c r="B6" s="7" t="s">
        <v>3</v>
      </c>
    </row>
    <row r="8" spans="1:12" x14ac:dyDescent="0.35">
      <c r="A8" t="s">
        <v>34</v>
      </c>
      <c r="B8">
        <f>B3/E4</f>
        <v>0.6</v>
      </c>
      <c r="C8" t="s">
        <v>8</v>
      </c>
    </row>
    <row r="9" spans="1:12" x14ac:dyDescent="0.35">
      <c r="A9" t="s">
        <v>13</v>
      </c>
      <c r="B9" s="1">
        <f>B3*(B5^2+1/E4^2)/(2*(1-B8))</f>
        <v>0.75000000000000011</v>
      </c>
    </row>
    <row r="10" spans="1:12" x14ac:dyDescent="0.35">
      <c r="A10" t="s">
        <v>14</v>
      </c>
      <c r="B10">
        <f>B9+B4</f>
        <v>0.95000000000000018</v>
      </c>
    </row>
    <row r="11" spans="1:12" x14ac:dyDescent="0.35">
      <c r="A11" t="s">
        <v>11</v>
      </c>
      <c r="B11" s="1">
        <f>(B3^2*B5^2+B8^2)/(2*(1-B8))</f>
        <v>2.25</v>
      </c>
    </row>
    <row r="16" spans="1:12" x14ac:dyDescent="0.35">
      <c r="C16" s="2" t="s">
        <v>4</v>
      </c>
      <c r="D16">
        <f>B3</f>
        <v>3</v>
      </c>
      <c r="E16">
        <v>0.5</v>
      </c>
      <c r="F16">
        <v>1</v>
      </c>
      <c r="G16">
        <v>1.5</v>
      </c>
      <c r="H16">
        <v>2</v>
      </c>
      <c r="I16">
        <v>2.5</v>
      </c>
      <c r="J16">
        <v>3</v>
      </c>
      <c r="K16">
        <v>3.5</v>
      </c>
      <c r="L16">
        <v>4</v>
      </c>
    </row>
    <row r="17" spans="3:12" x14ac:dyDescent="0.35">
      <c r="C17" t="s">
        <v>11</v>
      </c>
      <c r="D17">
        <f>B11</f>
        <v>2.25</v>
      </c>
      <c r="E17">
        <f t="dataTable" ref="E17:L17" dt2D="0" dtr="1" r1="B3"/>
        <v>2.7777777777777783E-2</v>
      </c>
      <c r="F17">
        <v>0.12500000000000003</v>
      </c>
      <c r="G17">
        <v>0.32142857142857151</v>
      </c>
      <c r="H17">
        <v>0.66666666666666685</v>
      </c>
      <c r="I17">
        <v>1.2500000000000002</v>
      </c>
      <c r="J17">
        <v>2.25</v>
      </c>
      <c r="K17">
        <v>4.083333333333333</v>
      </c>
      <c r="L17">
        <v>8.0000000000000036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baseColWidth="10" defaultRowHeight="14.5" x14ac:dyDescent="0.35"/>
  <cols>
    <col min="1" max="1" width="23.26953125" customWidth="1"/>
  </cols>
  <sheetData>
    <row r="1" spans="1:5" x14ac:dyDescent="0.35">
      <c r="A1" t="s">
        <v>35</v>
      </c>
    </row>
    <row r="3" spans="1:5" x14ac:dyDescent="0.35">
      <c r="A3" t="s">
        <v>36</v>
      </c>
      <c r="B3">
        <v>3</v>
      </c>
      <c r="C3" s="2" t="s">
        <v>4</v>
      </c>
    </row>
    <row r="4" spans="1:5" x14ac:dyDescent="0.35">
      <c r="A4" t="s">
        <v>37</v>
      </c>
      <c r="B4">
        <v>0.2</v>
      </c>
      <c r="D4" s="9" t="s">
        <v>6</v>
      </c>
      <c r="E4" s="1">
        <f>5</f>
        <v>5</v>
      </c>
    </row>
    <row r="5" spans="1:5" x14ac:dyDescent="0.35">
      <c r="A5" t="s">
        <v>31</v>
      </c>
      <c r="B5" t="s">
        <v>3</v>
      </c>
    </row>
    <row r="7" spans="1:5" x14ac:dyDescent="0.35">
      <c r="A7" t="s">
        <v>38</v>
      </c>
      <c r="B7">
        <f>B3/E4</f>
        <v>0.6</v>
      </c>
      <c r="C7" t="s">
        <v>8</v>
      </c>
    </row>
    <row r="8" spans="1:5" x14ac:dyDescent="0.35">
      <c r="A8" t="s">
        <v>11</v>
      </c>
      <c r="B8">
        <f>B7^2/(2*(1-B7))</f>
        <v>0.44999999999999996</v>
      </c>
    </row>
    <row r="9" spans="1:5" x14ac:dyDescent="0.35">
      <c r="A9" t="s">
        <v>12</v>
      </c>
      <c r="B9">
        <f>B8+B7</f>
        <v>1.0499999999999998</v>
      </c>
    </row>
    <row r="10" spans="1:5" x14ac:dyDescent="0.35">
      <c r="A10" t="s">
        <v>13</v>
      </c>
      <c r="B10">
        <f>B7/(2*E4*(1-B7))</f>
        <v>0.15</v>
      </c>
    </row>
    <row r="11" spans="1:5" x14ac:dyDescent="0.35">
      <c r="A11" t="s">
        <v>14</v>
      </c>
      <c r="B11">
        <f>B10+B4</f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MM1</vt:lpstr>
      <vt:lpstr>MM5</vt:lpstr>
      <vt:lpstr>MM6</vt:lpstr>
      <vt:lpstr>MG1</vt:lpstr>
      <vt:lpstr>MD1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BEGOÑA GARCIA</dc:creator>
  <cp:lastModifiedBy>MARIA BEGOÑA GARCIA</cp:lastModifiedBy>
  <dcterms:created xsi:type="dcterms:W3CDTF">2020-04-08T15:32:26Z</dcterms:created>
  <dcterms:modified xsi:type="dcterms:W3CDTF">2020-04-08T17:43:32Z</dcterms:modified>
</cp:coreProperties>
</file>