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COSTEO" sheetId="3" r:id="rId6"/>
    <sheet state="visible" name="CARPETA" sheetId="4" r:id="rId7"/>
    <sheet state="visible" name="ITINERARIO" sheetId="5" r:id="rId8"/>
    <sheet state="visible" name="Pago" sheetId="6" r:id="rId9"/>
    <sheet state="visible" name=" Confirmación de " sheetId="7" r:id="rId10"/>
    <sheet state="visible" name="Anterior cancelado - Copia de  " sheetId="8" r:id="rId11"/>
    <sheet state="visible" name="Detalle de los servicios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U+ee0/pmTJI6/HVzQBXJbvsdYKVkFGVwRvM6qBTWaw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39">
      <text>
        <t xml:space="preserve">======
ID#AAABgqPU_FA
Medical Trip Colombia SAS    (2025-04-17 00:36:28)
Teníamos un saldo a favor</t>
      </text>
    </comment>
    <comment authorId="0" ref="AC36">
      <text>
        <t xml:space="preserve">======
ID#AAABgqPU_E8
Medical Trip Colombia SAS    (2025-04-17 00:35:55)
Depósito, queda un saldo a favor</t>
      </text>
    </comment>
  </commentList>
  <extLst>
    <ext uri="GoogleSheetsCustomDataVersion2">
      <go:sheetsCustomData xmlns:go="http://customooxmlschemas.google.com/" r:id="rId1" roundtripDataSignature="AMtx7mjpbhpdAsYsVzy7av1zAQ0E/x5PsQ=="/>
    </ext>
  </extLst>
</comments>
</file>

<file path=xl/sharedStrings.xml><?xml version="1.0" encoding="utf-8"?>
<sst xmlns="http://schemas.openxmlformats.org/spreadsheetml/2006/main" count="1180" uniqueCount="350">
  <si>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</si>
  <si>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</si>
  <si>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</si>
  <si>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</si>
  <si>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</si>
  <si>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</si>
  <si>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</si>
  <si>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</si>
  <si>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</si>
  <si>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</si>
  <si>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</si>
  <si>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</si>
  <si>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</si>
  <si>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</si>
  <si>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</si>
  <si>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</si>
  <si>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</si>
  <si>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</si>
  <si>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</si>
  <si>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</si>
  <si>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</si>
  <si>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</si>
  <si>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</si>
  <si>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</si>
  <si>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</si>
  <si>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</si>
  <si>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</si>
  <si>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</si>
  <si>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</si>
  <si>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</si>
  <si>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</si>
  <si>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Ruthmilda</t>
  </si>
  <si>
    <t>Pietersz</t>
  </si>
  <si>
    <t>Cresencia</t>
  </si>
  <si>
    <t>NY1FDD0K1</t>
  </si>
  <si>
    <t>Pasaporte</t>
  </si>
  <si>
    <t>Fecha de nacimiento</t>
  </si>
  <si>
    <t>18 de abril de 1955.</t>
  </si>
  <si>
    <t>Cedric</t>
  </si>
  <si>
    <t>Guzman</t>
  </si>
  <si>
    <t>NT662PRR7</t>
  </si>
  <si>
    <t>Edad</t>
  </si>
  <si>
    <t>Padre</t>
  </si>
  <si>
    <t>Donato Pietersz</t>
  </si>
  <si>
    <t>Madre</t>
  </si>
  <si>
    <t>Argenpina Clarinda.</t>
  </si>
  <si>
    <t>Estado civil</t>
  </si>
  <si>
    <t>Bacoenaweg25, Charo.</t>
  </si>
  <si>
    <t>cgpietersz@gmail.com</t>
  </si>
  <si>
    <t>País</t>
  </si>
  <si>
    <t>Curazao</t>
  </si>
  <si>
    <t>Email:</t>
  </si>
  <si>
    <t xml:space="preserve">Profesión </t>
  </si>
  <si>
    <t>pensionista.</t>
  </si>
  <si>
    <t>RH</t>
  </si>
  <si>
    <t>O+</t>
  </si>
  <si>
    <t>Seguro</t>
  </si>
  <si>
    <t>SVB</t>
  </si>
  <si>
    <t>Peso</t>
  </si>
  <si>
    <t>71 kilos</t>
  </si>
  <si>
    <t>Altura</t>
  </si>
  <si>
    <t>1.71 mts</t>
  </si>
  <si>
    <t>Idioma</t>
  </si>
  <si>
    <t>Idiomas: Inglés, Papiamento, Español.</t>
  </si>
  <si>
    <t>Salud</t>
  </si>
  <si>
    <t>IVS</t>
  </si>
  <si>
    <t>Usuario</t>
  </si>
  <si>
    <t>Contraseña</t>
  </si>
  <si>
    <t>nY1FDD0K1*</t>
  </si>
  <si>
    <t>Libro diario contable</t>
  </si>
  <si>
    <t>Factura electrónica</t>
  </si>
  <si>
    <t>DOCUMENTOS</t>
  </si>
  <si>
    <t>PAGOS</t>
  </si>
  <si>
    <t>COMISIONABLE</t>
  </si>
  <si>
    <t>PRECIO VENTA</t>
  </si>
  <si>
    <t>ESTADO DE CUENTA</t>
  </si>
  <si>
    <t>FACTURA</t>
  </si>
  <si>
    <t>Contabilidad</t>
  </si>
  <si>
    <t>Operativo</t>
  </si>
  <si>
    <t>Proveedor</t>
  </si>
  <si>
    <t xml:space="preserve">Valor </t>
  </si>
  <si>
    <t>Días</t>
  </si>
  <si>
    <t>Retención en la fuente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</si>
  <si>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</si>
  <si>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</si>
  <si>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</si>
  <si>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</si>
  <si>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</si>
  <si>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</si>
  <si>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</si>
  <si>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</si>
  <si>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</si>
  <si>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</si>
  <si>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</si>
  <si>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</si>
  <si>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</si>
  <si>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Confirmado</t>
  </si>
  <si>
    <t>Domicilio</t>
  </si>
  <si>
    <t>Echavarria</t>
  </si>
  <si>
    <t>Laboratorio Echavarría</t>
  </si>
  <si>
    <t>Bancolombia Jurídica</t>
  </si>
  <si>
    <t>Transferencia</t>
  </si>
  <si>
    <t>Por cajero automático</t>
  </si>
  <si>
    <t>Archivado</t>
  </si>
  <si>
    <t>Ferritina</t>
  </si>
  <si>
    <t>Hemograma completo</t>
  </si>
  <si>
    <t>T3 libre</t>
  </si>
  <si>
    <t>T4 libre</t>
  </si>
  <si>
    <t>Vitamina D 25 hidroxi</t>
  </si>
  <si>
    <t>Uroanálisis</t>
  </si>
  <si>
    <t>ALT- Alanina transferasa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</si>
  <si>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</si>
  <si>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</si>
  <si>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</si>
  <si>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</si>
  <si>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</si>
  <si>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</si>
  <si>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Gamma glutamil transferasa</t>
  </si>
  <si>
    <t>Glucosa sérica</t>
  </si>
  <si>
    <t>Triglicéridos</t>
  </si>
  <si>
    <t>TSH</t>
  </si>
  <si>
    <t xml:space="preserve">Anticuerpos de peroxidasa tiroidea (TPO Ab) -  Tiroideos AC Microsomales </t>
  </si>
  <si>
    <t>Anticuerpos del receptor de tirotropina (TRAb)</t>
  </si>
  <si>
    <t xml:space="preserve">Autoanticuerpos de tiroglobulina (Tg Ab)  Tiroides AC Tiroglobulinicos </t>
  </si>
  <si>
    <t>CA 19-9 Antígeno de cáncer de tubo digestivo</t>
  </si>
  <si>
    <t>CA-125 - Antígeno de cáncer de ovario</t>
  </si>
  <si>
    <t>Dimero D</t>
  </si>
  <si>
    <t>Homocisteína sérica  (HCYSP)</t>
  </si>
  <si>
    <t>Nitrógeno Ureico en Sangre  (BUN)</t>
  </si>
  <si>
    <t>CEA (carcinoembrionario Antígeno)</t>
  </si>
  <si>
    <t>No se realizó</t>
  </si>
  <si>
    <t>DSM</t>
  </si>
  <si>
    <t xml:space="preserve">Citología </t>
  </si>
  <si>
    <t>Idime</t>
  </si>
  <si>
    <t>IDIME</t>
  </si>
  <si>
    <t>CA 15-3  Antígeno de cáncer de mama</t>
  </si>
  <si>
    <t>Antígeno leucocitario humano B27 (HLA-B27)</t>
  </si>
  <si>
    <t>Hemoglobina Glicosilada</t>
  </si>
  <si>
    <t>Confirmada</t>
  </si>
  <si>
    <t>Doppler arterial miembros inferiores</t>
  </si>
  <si>
    <t>CIMA</t>
  </si>
  <si>
    <t>Doppler venoso de miembros inferiores</t>
  </si>
  <si>
    <t>Prueba de esfuerzo</t>
  </si>
  <si>
    <t>In care</t>
  </si>
  <si>
    <t>Incare</t>
  </si>
  <si>
    <t>Tomografía Axial Computarizada (TAC) Pelvis</t>
  </si>
  <si>
    <t>IVS Imágenes salud y vida</t>
  </si>
  <si>
    <t>Consulta con especialista en Urología</t>
  </si>
  <si>
    <t xml:space="preserve">Diego </t>
  </si>
  <si>
    <t>Diego  Alejandro López Bernal</t>
  </si>
  <si>
    <t>Consulta con Medicina general - entrevista virtual planeación</t>
  </si>
  <si>
    <t>Marcos Yepes</t>
  </si>
  <si>
    <t>Jenny caja menor</t>
  </si>
  <si>
    <t>Bancolombia Jenny</t>
  </si>
  <si>
    <t>Consulta con Medicina general - entrevista virtual revisión</t>
  </si>
  <si>
    <t>Emitido</t>
  </si>
  <si>
    <t>Póliza de asistencia médica al viajero - producto visitor  por 05 días</t>
  </si>
  <si>
    <t>Colasistencia</t>
  </si>
  <si>
    <t>Por la página web</t>
  </si>
  <si>
    <t>Tarjeta débito</t>
  </si>
  <si>
    <t>Comprado</t>
  </si>
  <si>
    <t xml:space="preserve">Sim card </t>
  </si>
  <si>
    <t>Claro</t>
  </si>
  <si>
    <t>Recargado</t>
  </si>
  <si>
    <t>Recarga de datos 10 GB * 7 días</t>
  </si>
  <si>
    <t xml:space="preserve">08 Traslados one way para consultas médicas </t>
  </si>
  <si>
    <t>Traslado aeropuerto - hotel - aeropuerto</t>
  </si>
  <si>
    <t>Taxi van</t>
  </si>
  <si>
    <t>Tour Comuna Trece compartido</t>
  </si>
  <si>
    <t>Aeroturex</t>
  </si>
  <si>
    <t>Chiva Rumbera</t>
  </si>
  <si>
    <t>Jenny Bancolombia</t>
  </si>
  <si>
    <t>No se pago</t>
  </si>
  <si>
    <t>Medical Trip Colombia SAS - Acompañamiento virtual permanente en Español</t>
  </si>
  <si>
    <t>Jenny Acosta</t>
  </si>
  <si>
    <t>Acompañamiento presencial en español para citas y exámenes</t>
  </si>
  <si>
    <t>Yenny Roberto</t>
  </si>
  <si>
    <t>Caja menor</t>
  </si>
  <si>
    <t>Retiro efectivo</t>
  </si>
  <si>
    <t>Depósito nequi corresponsal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</si>
  <si>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</si>
  <si>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</si>
  <si>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</si>
  <si>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</si>
  <si>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</si>
  <si>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</si>
  <si>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CARPETA RUTHMILDA</t>
  </si>
  <si>
    <t>Archivada</t>
  </si>
  <si>
    <r>
      <rPr>
        <rFont val="Lexend"/>
        <b/>
        <color theme="1"/>
      </rPr>
      <t>Medicina general -</t>
    </r>
    <r>
      <rPr>
        <rFont val="Lexend"/>
        <color theme="1"/>
      </rPr>
      <t xml:space="preserve"> Historia clínica - Entrevista virtual de planeación</t>
    </r>
  </si>
  <si>
    <t>ok</t>
  </si>
  <si>
    <t>Medicina general - Historia clínica - Entrevista virtual de control</t>
  </si>
  <si>
    <t>*Laboratorios clínicos</t>
  </si>
  <si>
    <t>Historia clínica de Ginecología y Obstetricia</t>
  </si>
  <si>
    <t>*Ecografía pélvica dinámica</t>
  </si>
  <si>
    <t>Historia clínica de Urología</t>
  </si>
  <si>
    <t>*Tomografía Axial Computarizada (TAC) Pelvis</t>
  </si>
  <si>
    <t>*Cistología</t>
  </si>
  <si>
    <t>*Urodinamia</t>
  </si>
  <si>
    <t>Historia clínica de Cardiología</t>
  </si>
  <si>
    <t>*Doppler arterial miembros inferiores</t>
  </si>
  <si>
    <t>*Doppler venoso de miembros inferiores</t>
  </si>
  <si>
    <t>*Prueba de esfuerzo</t>
  </si>
  <si>
    <t>ESTUDIOS PENDIENTES X REALIZAR</t>
  </si>
  <si>
    <t>Tomografía coronoria</t>
  </si>
  <si>
    <t>Holter</t>
  </si>
  <si>
    <t>ITINERARIO:</t>
  </si>
  <si>
    <t>Dia</t>
  </si>
  <si>
    <t>Hora</t>
  </si>
  <si>
    <t>Actividad</t>
  </si>
  <si>
    <t>ACP horas</t>
  </si>
  <si>
    <t>Traslados</t>
  </si>
  <si>
    <t>Jueves</t>
  </si>
  <si>
    <t>Día festivo - semana santa</t>
  </si>
  <si>
    <t>10:26 pm</t>
  </si>
  <si>
    <t>Recibimiento en el aeropuerto</t>
  </si>
  <si>
    <t>11:00 pm</t>
  </si>
  <si>
    <t>Traslado a aeropuerto - hotel en el Poblado</t>
  </si>
  <si>
    <t>12:00 pm</t>
  </si>
  <si>
    <t>Alojamiento</t>
  </si>
  <si>
    <t>Viernes</t>
  </si>
  <si>
    <t xml:space="preserve">Mañana libre </t>
  </si>
  <si>
    <t>02:15 pm</t>
  </si>
  <si>
    <t>El tour sale y llega al parque el poblado</t>
  </si>
  <si>
    <t>02:30 pm - 06:30 pm</t>
  </si>
  <si>
    <t>Tour compartido a la comuna trece</t>
  </si>
  <si>
    <t>Sábado</t>
  </si>
  <si>
    <t xml:space="preserve">La noche anterior tomar un aromática y papaya a las 10pm </t>
  </si>
  <si>
    <t>06:30 am</t>
  </si>
  <si>
    <t>Toma de muestras de sangre laboratorio clínico a domicilio en su hotel</t>
  </si>
  <si>
    <t>Desayuno ligero</t>
  </si>
  <si>
    <t>10:00 am</t>
  </si>
  <si>
    <t>Traslado hotel - centro médico</t>
  </si>
  <si>
    <t>11:00 am</t>
  </si>
  <si>
    <t>Traslado centro médico hotel</t>
  </si>
  <si>
    <t>Tiempo para almorzar y descansar</t>
  </si>
  <si>
    <t>06:45 pm</t>
  </si>
  <si>
    <t>07:00 pm - 11:00 pm</t>
  </si>
  <si>
    <t>Chiva rumbera</t>
  </si>
  <si>
    <t>Domingo</t>
  </si>
  <si>
    <t>Día libre</t>
  </si>
  <si>
    <t>Lunes</t>
  </si>
  <si>
    <t>06:00 am</t>
  </si>
  <si>
    <t>Encuentro en su hotel, para trasladarlo al centro médico</t>
  </si>
  <si>
    <t>Toma de muestra de sangre</t>
  </si>
  <si>
    <t>07:00 am</t>
  </si>
  <si>
    <t>Citología</t>
  </si>
  <si>
    <t>07:30 am</t>
  </si>
  <si>
    <t>Traslado centro médico - centro médico</t>
  </si>
  <si>
    <t>08:30 am</t>
  </si>
  <si>
    <t>09:00am</t>
  </si>
  <si>
    <t>Traslado centro médico - hotel</t>
  </si>
  <si>
    <t>Tiempo para desayunar</t>
  </si>
  <si>
    <t>Tiempo para Almorzar</t>
  </si>
  <si>
    <t>01:00 pm</t>
  </si>
  <si>
    <t>02:00 pm</t>
  </si>
  <si>
    <t>03:00 pm</t>
  </si>
  <si>
    <t>Martes</t>
  </si>
  <si>
    <t>Traslado Hotel - centro médico</t>
  </si>
  <si>
    <t>Consulta con Urología</t>
  </si>
  <si>
    <t>Traslado centro médico  - Hotel</t>
  </si>
  <si>
    <t>03:15 pm</t>
  </si>
  <si>
    <t>04:00 pm</t>
  </si>
  <si>
    <t>Miércoles</t>
  </si>
  <si>
    <t>11:15 pm</t>
  </si>
  <si>
    <t>Tarde libre</t>
  </si>
  <si>
    <t>INCARE</t>
  </si>
  <si>
    <t>ECHAVARRIA</t>
  </si>
  <si>
    <t>Total a facturar</t>
  </si>
  <si>
    <t>Retención en la fuente 2%</t>
  </si>
  <si>
    <t>Perfil lipidico</t>
  </si>
  <si>
    <t>Total a pagar</t>
  </si>
  <si>
    <t>Total a pagar en Echavarría</t>
  </si>
  <si>
    <t>Total a pagar en Idime</t>
  </si>
  <si>
    <t>Día</t>
  </si>
  <si>
    <t>Sede</t>
  </si>
  <si>
    <t>Domicilio Laureles o Poblado</t>
  </si>
  <si>
    <t>Cliente</t>
  </si>
  <si>
    <t>Medical Trip Colombia SAS</t>
  </si>
  <si>
    <t xml:space="preserve">Correo </t>
  </si>
  <si>
    <t>reservasmedical@gmail.com</t>
  </si>
  <si>
    <t>315 772 1914</t>
  </si>
  <si>
    <t>Paciente Nombre</t>
  </si>
  <si>
    <t>Paciente Apeliido</t>
  </si>
  <si>
    <t>Exámenes de laboratorio cliníco para dos domicilios</t>
  </si>
  <si>
    <t>ALOJAMIENTO</t>
  </si>
  <si>
    <t>Check in</t>
  </si>
  <si>
    <t>IVS Punto Clave</t>
  </si>
  <si>
    <t>Check out</t>
  </si>
  <si>
    <t>Record localizador</t>
  </si>
  <si>
    <t>Tipo de habitación</t>
  </si>
  <si>
    <t>Desayuno</t>
  </si>
  <si>
    <t>Tomografía simple Axial Computarizada (TAC) Pelvis</t>
  </si>
  <si>
    <t>SOLICITUD DE RESERVA</t>
  </si>
  <si>
    <t>Hernan Ocazionez  - Poblado</t>
  </si>
  <si>
    <t>Ecografía de abdomen total</t>
  </si>
  <si>
    <t>INCARE El Tesoro -las citas son la torre medica #1 del centro comercial el tesoro, piso # 13, consultorio 1339, debe de llegar 30 minutos antes, pasaporte, orden medica,</t>
  </si>
  <si>
    <t>03:40 pm</t>
  </si>
  <si>
    <t>El Tesoro</t>
  </si>
  <si>
    <t>Cita con especialista en Urologia</t>
  </si>
  <si>
    <t>Doppler venoso miembros inferiores</t>
  </si>
  <si>
    <t>08:00 am</t>
  </si>
  <si>
    <t>Ciudad del Rio</t>
  </si>
  <si>
    <t>RECOGIDA</t>
  </si>
  <si>
    <t>Aeropuerto José María Córdoba</t>
  </si>
  <si>
    <t>Vuelo</t>
  </si>
  <si>
    <t>AV 9314</t>
  </si>
  <si>
    <t>Ruta</t>
  </si>
  <si>
    <t>Bogotá - Medellín</t>
  </si>
  <si>
    <t>Pasajero</t>
  </si>
  <si>
    <t>Ruthmilda Pietersz -  Cedric</t>
  </si>
  <si>
    <t>WhatsApp + 599 9 5158448</t>
  </si>
  <si>
    <t>DESTINO</t>
  </si>
  <si>
    <t>Hotel The Somos Calle 10 A No 40 - 19 El Poblado - Medellín</t>
  </si>
  <si>
    <t>No pasajeros</t>
  </si>
  <si>
    <t>Dos personas</t>
  </si>
  <si>
    <t>Equipaje</t>
  </si>
  <si>
    <t>2 maletas de 23 kilos + 2 maletas de 10 kilos</t>
  </si>
  <si>
    <t>Tipo de vehículo</t>
  </si>
  <si>
    <t>Carro</t>
  </si>
  <si>
    <t>Transferencia Medical Trip Colombia</t>
  </si>
  <si>
    <t>SOLICITUD DE RESERVA de TRANSPORTE</t>
  </si>
  <si>
    <t>05:00 am</t>
  </si>
  <si>
    <t>AV 9303</t>
  </si>
  <si>
    <t>Medellín - Bogotá</t>
  </si>
  <si>
    <t>Ruthmilda Pietersz -  Cedric Piertersz</t>
  </si>
  <si>
    <t>TOUR COMPARTIDO COMUNA 13</t>
  </si>
  <si>
    <t>VIERNES</t>
  </si>
  <si>
    <t>Tarde</t>
  </si>
  <si>
    <t>Pasajero Nombre</t>
  </si>
  <si>
    <t>Pasajero Apeliido</t>
  </si>
  <si>
    <t>Cliente y pago</t>
  </si>
  <si>
    <t>CHIVA RUMBERA</t>
  </si>
  <si>
    <t>NOCHE</t>
  </si>
  <si>
    <t xml:space="preserve">Cita con Especialista en Cardiología </t>
  </si>
  <si>
    <t>Proveedor-sede</t>
  </si>
  <si>
    <t>Hospital Pablo Tobón Uribe</t>
  </si>
  <si>
    <t>Observación</t>
  </si>
  <si>
    <t>Necesita atención prioritaria</t>
  </si>
  <si>
    <t>Soltera</t>
  </si>
  <si>
    <t>Nombre del padre</t>
  </si>
  <si>
    <t>Nombre de la madre</t>
  </si>
  <si>
    <t>Ecografía de abdomen total - CANCELADA</t>
  </si>
  <si>
    <t>02:45 pm - 03:00 pm</t>
  </si>
  <si>
    <t>DETALLE DE SERVICIOS</t>
  </si>
  <si>
    <t>RUTHMILDA</t>
  </si>
  <si>
    <t>CEDRIC</t>
  </si>
  <si>
    <t>PRECIO TOTAL</t>
  </si>
  <si>
    <t>3VK3DY</t>
  </si>
  <si>
    <t>pietersz</t>
  </si>
  <si>
    <t>23JOV7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</si>
</sst>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&quot;$&quot;#,##0.00"/>
    <numFmt numFmtId="172" formatCode="[$cop]#,##0"/>
    <numFmt numFmtId="173" formatCode="d/MM/yyyy"/>
    <numFmt numFmtId="174" formatCode="d mmmm yyyy"/>
    <numFmt numFmtId="175" formatCode="d mmm yyyy"/>
    <numFmt numFmtId="176" formatCode="d mmmm - yyyy"/>
    <numFmt numFmtId="177" formatCode="0.0%"/>
    <numFmt numFmtId="178" formatCode="dd mmmm"/>
    <numFmt numFmtId="179" formatCode="d/M/yyyy"/>
    <numFmt numFmtId="180" formatCode="dddd&quot;, &quot;d&quot; de &quot;mmmm&quot; de &quot;yyyy"/>
  </numFmts>
  <fonts count="2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2.0"/>
      <color theme="1"/>
      <name val="Lexend"/>
    </font>
    <font>
      <sz val="11.0"/>
      <color theme="1"/>
      <name val="Lexend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theme="1"/>
      <name val="Lexend"/>
    </font>
    <font>
      <b/>
      <sz val="9.0"/>
      <color rgb="FFFFFFFF"/>
      <name val="Lexend"/>
    </font>
    <font>
      <color rgb="FF0000FF"/>
      <name val="Lexend"/>
    </font>
    <font>
      <color rgb="FFFF0000"/>
      <name val="Lexend"/>
    </font>
    <font>
      <color rgb="FF000000"/>
      <name val="Lexend"/>
    </font>
    <font>
      <sz val="9.0"/>
      <color theme="1"/>
      <name val="Lexend"/>
    </font>
    <font>
      <sz val="8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theme="1"/>
      <name val="Arial"/>
      <scheme val="minor"/>
    </font>
    <font>
      <sz val="11.0"/>
      <color rgb="FF000000"/>
      <name val="Lexend"/>
    </font>
    <font>
      <b/>
      <sz val="11.0"/>
      <color rgb="FF000000"/>
      <name val="Lexend"/>
    </font>
    <font>
      <sz val="12.0"/>
      <color rgb="FF000000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7" fontId="6" numFmtId="0" xfId="0" applyAlignment="1" applyFill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left" readingOrder="0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71" xfId="0" applyAlignment="1" applyFont="1" applyNumberFormat="1">
      <alignment shrinkToFit="0" vertical="center" wrapText="1"/>
    </xf>
    <xf borderId="0" fillId="0" fontId="8" numFmtId="171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1" fillId="0" fontId="9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2" fillId="8" fontId="10" numFmtId="0" xfId="0" applyAlignment="1" applyBorder="1" applyFill="1" applyFont="1">
      <alignment readingOrder="0" shrinkToFit="0" vertical="center" wrapText="1"/>
    </xf>
    <xf borderId="2" fillId="8" fontId="8" numFmtId="0" xfId="0" applyAlignment="1" applyBorder="1" applyFont="1">
      <alignment vertical="center"/>
    </xf>
    <xf borderId="2" fillId="8" fontId="10" numFmtId="0" xfId="0" applyAlignment="1" applyBorder="1" applyFont="1">
      <alignment shrinkToFit="0" vertical="center" wrapText="1"/>
    </xf>
    <xf borderId="2" fillId="8" fontId="10" numFmtId="0" xfId="0" applyAlignment="1" applyBorder="1" applyFont="1">
      <alignment horizontal="center" readingOrder="0" shrinkToFit="0" vertical="center" wrapText="1"/>
    </xf>
    <xf borderId="2" fillId="8" fontId="8" numFmtId="0" xfId="0" applyAlignment="1" applyBorder="1" applyFont="1">
      <alignment horizontal="center" vertical="center"/>
    </xf>
    <xf borderId="0" fillId="8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1" fillId="8" fontId="8" numFmtId="171" xfId="0" applyAlignment="1" applyBorder="1" applyFont="1" applyNumberFormat="1">
      <alignment vertical="center"/>
    </xf>
    <xf borderId="2" fillId="8" fontId="10" numFmtId="0" xfId="0" applyAlignment="1" applyBorder="1" applyFont="1">
      <alignment readingOrder="0" shrinkToFit="0" vertical="center" wrapText="0"/>
    </xf>
    <xf borderId="2" fillId="8" fontId="8" numFmtId="172" xfId="0" applyAlignment="1" applyBorder="1" applyFont="1" applyNumberFormat="1">
      <alignment vertical="center"/>
    </xf>
    <xf borderId="1" fillId="8" fontId="10" numFmtId="0" xfId="0" applyAlignment="1" applyBorder="1" applyFont="1">
      <alignment shrinkToFit="0" vertical="center" wrapText="0"/>
    </xf>
    <xf borderId="1" fillId="8" fontId="8" numFmtId="169" xfId="0" applyAlignment="1" applyBorder="1" applyFont="1" applyNumberFormat="1">
      <alignment vertical="center"/>
    </xf>
    <xf borderId="1" fillId="8" fontId="10" numFmtId="0" xfId="0" applyAlignment="1" applyBorder="1" applyFont="1">
      <alignment horizontal="center" shrinkToFit="0" vertical="center" wrapText="1"/>
    </xf>
    <xf borderId="1" fillId="0" fontId="11" numFmtId="0" xfId="0" applyBorder="1" applyFont="1"/>
    <xf borderId="1" fillId="8" fontId="8" numFmtId="0" xfId="0" applyAlignment="1" applyBorder="1" applyFont="1">
      <alignment vertical="center"/>
    </xf>
    <xf borderId="3" fillId="0" fontId="11" numFmtId="0" xfId="0" applyBorder="1" applyFont="1"/>
    <xf borderId="3" fillId="8" fontId="8" numFmtId="0" xfId="0" applyAlignment="1" applyBorder="1" applyFont="1">
      <alignment vertical="center"/>
    </xf>
    <xf borderId="3" fillId="2" fontId="12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2" fillId="9" fontId="12" numFmtId="172" xfId="0" applyAlignment="1" applyBorder="1" applyFill="1" applyFont="1" applyNumberFormat="1">
      <alignment horizontal="center" shrinkToFit="0" vertical="center" wrapText="1"/>
    </xf>
    <xf borderId="4" fillId="2" fontId="12" numFmtId="172" xfId="0" applyAlignment="1" applyBorder="1" applyFont="1" applyNumberFormat="1">
      <alignment horizontal="center" shrinkToFit="0" vertical="center" wrapText="1"/>
    </xf>
    <xf borderId="3" fillId="2" fontId="12" numFmtId="169" xfId="0" applyAlignment="1" applyBorder="1" applyFont="1" applyNumberFormat="1">
      <alignment horizontal="center" shrinkToFit="0" vertical="center" wrapText="1"/>
    </xf>
    <xf borderId="5" fillId="10" fontId="10" numFmtId="0" xfId="0" applyAlignment="1" applyBorder="1" applyFill="1" applyFont="1">
      <alignment horizontal="center" shrinkToFit="0" vertical="center" wrapText="1"/>
    </xf>
    <xf borderId="5" fillId="10" fontId="10" numFmtId="173" xfId="0" applyAlignment="1" applyBorder="1" applyFont="1" applyNumberFormat="1">
      <alignment horizontal="center" shrinkToFit="0" vertical="center" wrapText="1"/>
    </xf>
    <xf borderId="5" fillId="10" fontId="13" numFmtId="173" xfId="0" applyAlignment="1" applyBorder="1" applyFont="1" applyNumberFormat="1">
      <alignment horizontal="center" shrinkToFit="0" vertical="center" wrapText="1"/>
    </xf>
    <xf borderId="2" fillId="10" fontId="10" numFmtId="0" xfId="0" applyAlignment="1" applyBorder="1" applyFont="1">
      <alignment horizontal="center" shrinkToFit="0" vertical="center" wrapText="1"/>
    </xf>
    <xf borderId="2" fillId="11" fontId="7" numFmtId="172" xfId="0" applyAlignment="1" applyBorder="1" applyFill="1" applyFont="1" applyNumberFormat="1">
      <alignment horizontal="center" readingOrder="0" shrinkToFit="0" vertical="center" wrapText="1"/>
    </xf>
    <xf borderId="2" fillId="12" fontId="7" numFmtId="0" xfId="0" applyAlignment="1" applyBorder="1" applyFill="1" applyFont="1">
      <alignment readingOrder="0" shrinkToFit="0" vertical="center" wrapText="1"/>
    </xf>
    <xf borderId="6" fillId="13" fontId="7" numFmtId="0" xfId="0" applyAlignment="1" applyBorder="1" applyFill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0" fillId="0" fontId="8" numFmtId="164" xfId="0" applyAlignment="1" applyFont="1" applyNumberFormat="1">
      <alignment vertical="center"/>
    </xf>
    <xf borderId="2" fillId="2" fontId="7" numFmtId="164" xfId="0" applyAlignment="1" applyBorder="1" applyFont="1" applyNumberFormat="1">
      <alignment horizontal="center" shrinkToFit="0" vertical="center" wrapText="1"/>
    </xf>
    <xf borderId="2" fillId="9" fontId="7" numFmtId="172" xfId="0" applyAlignment="1" applyBorder="1" applyFont="1" applyNumberFormat="1">
      <alignment horizontal="center" readingOrder="0" shrinkToFit="0" vertical="center" wrapText="1"/>
    </xf>
    <xf borderId="2" fillId="9" fontId="7" numFmtId="172" xfId="0" applyAlignment="1" applyBorder="1" applyFont="1" applyNumberFormat="1">
      <alignment horizontal="center" shrinkToFit="0" vertical="center" wrapText="1"/>
    </xf>
    <xf borderId="0" fillId="2" fontId="8" numFmtId="172" xfId="0" applyAlignment="1" applyFont="1" applyNumberFormat="1">
      <alignment vertical="center"/>
    </xf>
    <xf borderId="0" fillId="2" fontId="14" numFmtId="172" xfId="0" applyAlignment="1" applyFont="1" applyNumberFormat="1">
      <alignment vertical="center"/>
    </xf>
    <xf borderId="3" fillId="0" fontId="8" numFmtId="164" xfId="0" applyAlignment="1" applyBorder="1" applyFont="1" applyNumberFormat="1">
      <alignment readingOrder="0" vertical="center"/>
    </xf>
    <xf borderId="3" fillId="0" fontId="8" numFmtId="164" xfId="0" applyAlignment="1" applyBorder="1" applyFont="1" applyNumberFormat="1">
      <alignment vertical="center"/>
    </xf>
    <xf borderId="3" fillId="0" fontId="8" numFmtId="166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readingOrder="0" shrinkToFit="0" vertical="center" wrapText="1"/>
    </xf>
    <xf borderId="0" fillId="0" fontId="8" numFmtId="172" xfId="0" applyAlignment="1" applyFont="1" applyNumberFormat="1">
      <alignment vertical="center"/>
    </xf>
    <xf borderId="2" fillId="0" fontId="8" numFmtId="172" xfId="0" applyAlignment="1" applyBorder="1" applyFont="1" applyNumberFormat="1">
      <alignment vertical="center"/>
    </xf>
    <xf borderId="5" fillId="0" fontId="8" numFmtId="172" xfId="0" applyAlignment="1" applyBorder="1" applyFont="1" applyNumberFormat="1">
      <alignment vertical="center"/>
    </xf>
    <xf borderId="2" fillId="14" fontId="7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0" fillId="2" fontId="15" numFmtId="172" xfId="0" applyAlignment="1" applyFont="1" applyNumberFormat="1">
      <alignment vertical="center"/>
    </xf>
    <xf borderId="6" fillId="13" fontId="7" numFmtId="0" xfId="0" applyAlignment="1" applyBorder="1" applyFont="1">
      <alignment readingOrder="0" shrinkToFit="0" vertical="center" wrapText="1"/>
    </xf>
    <xf borderId="4" fillId="13" fontId="7" numFmtId="0" xfId="0" applyAlignment="1" applyBorder="1" applyFont="1">
      <alignment shrinkToFit="0" vertical="center" wrapText="1"/>
    </xf>
    <xf borderId="2" fillId="13" fontId="7" numFmtId="0" xfId="0" applyAlignment="1" applyBorder="1" applyFont="1">
      <alignment shrinkToFit="0" vertical="center" wrapText="1"/>
    </xf>
    <xf borderId="3" fillId="0" fontId="8" numFmtId="174" xfId="0" applyAlignment="1" applyBorder="1" applyFont="1" applyNumberFormat="1">
      <alignment horizontal="center" readingOrder="0" vertical="center"/>
    </xf>
    <xf borderId="2" fillId="15" fontId="6" numFmtId="0" xfId="0" applyAlignment="1" applyBorder="1" applyFill="1" applyFont="1">
      <alignment shrinkToFit="0" vertical="center" wrapText="1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66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readingOrder="0" shrinkToFit="0" vertical="center" wrapText="1"/>
    </xf>
    <xf borderId="2" fillId="9" fontId="6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vertical="center"/>
    </xf>
    <xf borderId="0" fillId="2" fontId="16" numFmtId="172" xfId="0" applyAlignment="1" applyFont="1" applyNumberFormat="1">
      <alignment vertical="center"/>
    </xf>
    <xf borderId="2" fillId="0" fontId="7" numFmtId="175" xfId="0" applyAlignment="1" applyBorder="1" applyFont="1" applyNumberFormat="1">
      <alignment horizontal="center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9" fontId="6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7" numFmtId="176" xfId="0" applyAlignment="1" applyBorder="1" applyFont="1" applyNumberFormat="1">
      <alignment horizontal="center" shrinkToFit="0" vertical="center" wrapText="1"/>
    </xf>
    <xf borderId="2" fillId="12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center" readingOrder="0" vertical="center"/>
    </xf>
    <xf borderId="2" fillId="0" fontId="7" numFmtId="176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2" fillId="16" fontId="7" numFmtId="0" xfId="0" applyAlignment="1" applyBorder="1" applyFill="1" applyFont="1">
      <alignment readingOrder="0" shrinkToFit="0" vertical="center" wrapText="1"/>
    </xf>
    <xf borderId="2" fillId="14" fontId="7" numFmtId="172" xfId="0" applyAlignment="1" applyBorder="1" applyFont="1" applyNumberFormat="1">
      <alignment horizontal="center" shrinkToFit="0" vertical="center" wrapText="1"/>
    </xf>
    <xf borderId="0" fillId="2" fontId="8" numFmtId="172" xfId="0" applyAlignment="1" applyFont="1" applyNumberFormat="1">
      <alignment readingOrder="0" vertical="center"/>
    </xf>
    <xf borderId="2" fillId="16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172" xfId="0" applyAlignment="1" applyBorder="1" applyFont="1" applyNumberFormat="1">
      <alignment shrinkToFit="0" vertical="center" wrapText="1"/>
    </xf>
    <xf borderId="0" fillId="0" fontId="7" numFmtId="177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10" xfId="0" applyAlignment="1" applyFont="1" applyNumberFormat="1">
      <alignment horizontal="center" readingOrder="0" shrinkToFit="0" vertical="center" wrapText="1"/>
    </xf>
    <xf borderId="0" fillId="0" fontId="7" numFmtId="172" xfId="0" applyAlignment="1" applyFont="1" applyNumberFormat="1">
      <alignment horizontal="center" shrinkToFit="0" vertical="center" wrapText="1"/>
    </xf>
    <xf borderId="0" fillId="0" fontId="7" numFmtId="174" xfId="0" applyAlignment="1" applyFont="1" applyNumberFormat="1">
      <alignment horizontal="center" shrinkToFit="0" vertical="center" wrapText="1"/>
    </xf>
    <xf borderId="0" fillId="0" fontId="7" numFmtId="171" xfId="0" applyAlignment="1" applyFont="1" applyNumberFormat="1">
      <alignment horizontal="center" shrinkToFit="0" vertical="center" wrapText="1"/>
    </xf>
    <xf borderId="0" fillId="0" fontId="18" numFmtId="164" xfId="0" applyAlignment="1" applyFont="1" applyNumberFormat="1">
      <alignment horizontal="center" shrinkToFit="0" vertical="center" wrapText="1"/>
    </xf>
    <xf borderId="0" fillId="6" fontId="12" numFmtId="164" xfId="0" applyAlignment="1" applyFont="1" applyNumberFormat="1">
      <alignment horizontal="center" shrinkToFit="0" vertical="center" wrapText="1"/>
    </xf>
    <xf borderId="0" fillId="17" fontId="7" numFmtId="164" xfId="0" applyAlignment="1" applyFill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center" vertical="center"/>
    </xf>
    <xf borderId="2" fillId="8" fontId="19" numFmtId="0" xfId="0" applyAlignment="1" applyBorder="1" applyFont="1">
      <alignment horizontal="left" vertical="center"/>
    </xf>
    <xf borderId="2" fillId="8" fontId="6" numFmtId="0" xfId="0" applyAlignment="1" applyBorder="1" applyFont="1">
      <alignment horizontal="center" vertical="center"/>
    </xf>
    <xf borderId="0" fillId="8" fontId="19" numFmtId="0" xfId="0" applyAlignment="1" applyFont="1">
      <alignment horizontal="center" shrinkToFit="0" vertical="center" wrapText="1"/>
    </xf>
    <xf borderId="4" fillId="2" fontId="20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5" fillId="2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3" fillId="2" fontId="6" numFmtId="178" xfId="0" applyAlignment="1" applyBorder="1" applyFont="1" applyNumberFormat="1">
      <alignment horizontal="center" readingOrder="0" vertical="center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4" fillId="0" fontId="6" numFmtId="178" xfId="0" applyAlignment="1" applyBorder="1" applyFont="1" applyNumberFormat="1">
      <alignment horizontal="center" vertical="center"/>
    </xf>
    <xf borderId="3" fillId="0" fontId="6" numFmtId="178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vertical="center"/>
    </xf>
    <xf borderId="3" fillId="15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3" fillId="0" fontId="6" numFmtId="178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3" fillId="16" fontId="6" numFmtId="0" xfId="0" applyAlignment="1" applyBorder="1" applyFont="1">
      <alignment horizontal="center" readingOrder="0" vertical="center"/>
    </xf>
    <xf borderId="2" fillId="13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4" fontId="6" numFmtId="0" xfId="0" applyAlignment="1" applyBorder="1" applyFont="1">
      <alignment horizontal="center" readingOrder="0" vertical="center"/>
    </xf>
    <xf borderId="2" fillId="13" fontId="6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vertical="center"/>
    </xf>
    <xf borderId="2" fillId="4" fontId="6" numFmtId="0" xfId="0" applyAlignment="1" applyBorder="1" applyFont="1">
      <alignment horizontal="center" vertical="center"/>
    </xf>
    <xf borderId="2" fillId="0" fontId="6" numFmtId="178" xfId="0" applyAlignment="1" applyBorder="1" applyFont="1" applyNumberFormat="1">
      <alignment horizontal="center" vertical="center"/>
    </xf>
    <xf borderId="3" fillId="2" fontId="6" numFmtId="178" xfId="0" applyAlignment="1" applyBorder="1" applyFont="1" applyNumberForma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15" fontId="6" numFmtId="0" xfId="0" applyAlignment="1" applyBorder="1" applyFont="1">
      <alignment horizontal="center" vertical="center"/>
    </xf>
    <xf borderId="3" fillId="13" fontId="6" numFmtId="0" xfId="0" applyAlignment="1" applyBorder="1" applyFont="1">
      <alignment horizontal="center" shrinkToFit="0" vertical="center" wrapText="1"/>
    </xf>
    <xf borderId="3" fillId="15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" fillId="15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178" xfId="0" applyAlignment="1" applyBorder="1" applyFont="1" applyNumberFormat="1">
      <alignment vertical="center"/>
    </xf>
    <xf borderId="4" fillId="0" fontId="6" numFmtId="0" xfId="0" applyAlignment="1" applyBorder="1" applyFont="1">
      <alignment horizontal="center" vertical="center"/>
    </xf>
    <xf borderId="2" fillId="13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2" fillId="0" fontId="8" numFmtId="0" xfId="0" applyAlignment="1" applyBorder="1" applyFont="1">
      <alignment readingOrder="0"/>
    </xf>
    <xf borderId="0" fillId="0" fontId="8" numFmtId="164" xfId="0" applyAlignment="1" applyFont="1" applyNumberFormat="1">
      <alignment readingOrder="0"/>
    </xf>
    <xf borderId="2" fillId="0" fontId="8" numFmtId="0" xfId="0" applyBorder="1" applyFont="1"/>
    <xf borderId="2" fillId="0" fontId="8" numFmtId="172" xfId="0" applyBorder="1" applyFont="1" applyNumberFormat="1"/>
    <xf borderId="0" fillId="0" fontId="21" numFmtId="164" xfId="0" applyFont="1" applyNumberFormat="1"/>
    <xf borderId="0" fillId="2" fontId="8" numFmtId="0" xfId="0" applyAlignment="1" applyFont="1">
      <alignment readingOrder="0"/>
    </xf>
    <xf borderId="0" fillId="2" fontId="8" numFmtId="164" xfId="0" applyFont="1" applyNumberFormat="1"/>
    <xf borderId="0" fillId="0" fontId="8" numFmtId="164" xfId="0" applyFont="1" applyNumberFormat="1"/>
    <xf borderId="0" fillId="6" fontId="8" numFmtId="0" xfId="0" applyAlignment="1" applyFont="1">
      <alignment readingOrder="0"/>
    </xf>
    <xf borderId="0" fillId="6" fontId="8" numFmtId="164" xfId="0" applyFont="1" applyNumberFormat="1"/>
    <xf borderId="0" fillId="6" fontId="8" numFmtId="172" xfId="0" applyFont="1" applyNumberFormat="1"/>
    <xf borderId="0" fillId="0" fontId="8" numFmtId="172" xfId="0" applyFont="1" applyNumberFormat="1"/>
    <xf borderId="2" fillId="0" fontId="8" numFmtId="172" xfId="0" applyAlignment="1" applyBorder="1" applyFont="1" applyNumberFormat="1">
      <alignment readingOrder="0"/>
    </xf>
    <xf borderId="0" fillId="0" fontId="21" numFmtId="0" xfId="0" applyAlignment="1" applyFont="1">
      <alignment readingOrder="0"/>
    </xf>
    <xf borderId="0" fillId="0" fontId="8" numFmtId="164" xfId="0" applyFont="1" applyNumberFormat="1"/>
    <xf borderId="0" fillId="0" fontId="22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2" fillId="0" fontId="23" numFmtId="0" xfId="0" applyAlignment="1" applyBorder="1" applyFont="1">
      <alignment readingOrder="0" shrinkToFit="0" vertical="center" wrapText="1"/>
    </xf>
    <xf borderId="2" fillId="0" fontId="7" numFmtId="179" xfId="0" applyAlignment="1" applyBorder="1" applyFont="1" applyNumberFormat="1">
      <alignment horizontal="center" vertical="center"/>
    </xf>
    <xf borderId="0" fillId="0" fontId="23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2" fillId="6" fontId="7" numFmtId="0" xfId="0" applyAlignment="1" applyBorder="1" applyFont="1">
      <alignment horizontal="center"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7" numFmtId="179" xfId="0" applyAlignment="1" applyFont="1" applyNumberFormat="1">
      <alignment horizontal="center" vertical="center"/>
    </xf>
    <xf borderId="2" fillId="0" fontId="23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vertical="center"/>
    </xf>
    <xf borderId="2" fillId="0" fontId="22" numFmtId="0" xfId="0" applyAlignment="1" applyBorder="1" applyFont="1">
      <alignment horizontal="center" vertical="center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7" numFmtId="179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13" fontId="23" numFmtId="0" xfId="0" applyAlignment="1" applyBorder="1" applyFont="1">
      <alignment shrinkToFit="0" vertical="center" wrapText="1"/>
    </xf>
    <xf borderId="2" fillId="13" fontId="23" numFmtId="0" xfId="0" applyAlignment="1" applyBorder="1" applyFont="1">
      <alignment horizontal="center" readingOrder="0" shrinkToFit="0" vertical="center" wrapText="1"/>
    </xf>
    <xf borderId="2" fillId="0" fontId="7" numFmtId="174" xfId="0" applyAlignment="1" applyBorder="1" applyFont="1" applyNumberFormat="1">
      <alignment horizontal="center" readingOrder="0" vertical="center"/>
    </xf>
    <xf borderId="7" fillId="0" fontId="22" numFmtId="0" xfId="0" applyAlignment="1" applyBorder="1" applyFont="1">
      <alignment vertical="center"/>
    </xf>
    <xf borderId="2" fillId="0" fontId="7" numFmtId="20" xfId="0" applyAlignment="1" applyBorder="1" applyFont="1" applyNumberFormat="1">
      <alignment horizontal="center" readingOrder="0" vertical="center"/>
    </xf>
    <xf borderId="2" fillId="0" fontId="12" numFmtId="0" xfId="0" applyAlignment="1" applyBorder="1" applyFont="1">
      <alignment shrinkToFit="0" vertical="center" wrapText="1"/>
    </xf>
    <xf borderId="2" fillId="6" fontId="6" numFmtId="0" xfId="0" applyAlignment="1" applyBorder="1" applyFont="1">
      <alignment horizontal="center" readingOrder="0" shrinkToFit="0" vertical="center" wrapText="1"/>
    </xf>
    <xf borderId="2" fillId="0" fontId="7" numFmtId="180" xfId="0" applyAlignment="1" applyBorder="1" applyFont="1" applyNumberFormat="1">
      <alignment horizontal="center" readingOrder="0" vertical="center"/>
    </xf>
    <xf borderId="2" fillId="0" fontId="12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24" numFmtId="0" xfId="0" applyAlignment="1" applyFont="1">
      <alignment horizontal="left" shrinkToFit="0" vertical="center" wrapText="1"/>
    </xf>
    <xf borderId="0" fillId="0" fontId="24" numFmtId="171" xfId="0" applyAlignment="1" applyFont="1" applyNumberFormat="1">
      <alignment horizontal="center" shrinkToFit="0" vertical="center" wrapText="1"/>
    </xf>
    <xf borderId="2" fillId="8" fontId="19" numFmtId="0" xfId="0" applyAlignment="1" applyBorder="1" applyFont="1">
      <alignment horizontal="center" shrinkToFit="0" vertical="center" wrapText="1"/>
    </xf>
    <xf borderId="2" fillId="8" fontId="19" numFmtId="0" xfId="0" applyAlignment="1" applyBorder="1" applyFont="1">
      <alignment horizontal="center" readingOrder="0" shrinkToFit="0" vertical="center" wrapText="1"/>
    </xf>
    <xf borderId="2" fillId="0" fontId="24" numFmtId="171" xfId="0" applyAlignment="1" applyBorder="1" applyFont="1" applyNumberFormat="1">
      <alignment horizontal="center" shrinkToFit="0" vertical="center" wrapText="1"/>
    </xf>
    <xf borderId="2" fillId="13" fontId="7" numFmtId="0" xfId="0" applyAlignment="1" applyBorder="1" applyFont="1">
      <alignment readingOrder="0" shrinkToFit="0" vertical="center" wrapText="1"/>
    </xf>
    <xf borderId="2" fillId="0" fontId="6" numFmtId="164" xfId="0" applyAlignment="1" applyBorder="1" applyFont="1" applyNumberFormat="1">
      <alignment horizontal="center" vertical="center"/>
    </xf>
    <xf borderId="2" fillId="0" fontId="24" numFmtId="164" xfId="0" applyAlignment="1" applyBorder="1" applyFont="1" applyNumberFormat="1">
      <alignment horizontal="left" shrinkToFit="0" vertical="center" wrapText="1"/>
    </xf>
    <xf borderId="2" fillId="0" fontId="6" numFmtId="0" xfId="0" applyAlignment="1" applyBorder="1" applyFont="1">
      <alignment vertical="center"/>
    </xf>
    <xf borderId="2" fillId="6" fontId="24" numFmtId="0" xfId="0" applyAlignment="1" applyBorder="1" applyFont="1">
      <alignment horizontal="left" shrinkToFit="0" vertical="center" wrapText="1"/>
    </xf>
    <xf borderId="2" fillId="6" fontId="24" numFmtId="17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11" Type="http://schemas.openxmlformats.org/officeDocument/2006/relationships/image" Target="../media/image10.png"/><Relationship Id="rId10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142875</xdr:rowOff>
    </xdr:from>
    <xdr:ext cx="4314825" cy="3048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0</xdr:row>
      <xdr:rowOff>0</xdr:rowOff>
    </xdr:from>
    <xdr:ext cx="5648325" cy="37433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10</xdr:row>
      <xdr:rowOff>19050</xdr:rowOff>
    </xdr:from>
    <xdr:ext cx="6619875" cy="42767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43</xdr:row>
      <xdr:rowOff>257175</xdr:rowOff>
    </xdr:from>
    <xdr:ext cx="6505575" cy="32194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47625</xdr:rowOff>
    </xdr:from>
    <xdr:ext cx="5067300" cy="44100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56</xdr:row>
      <xdr:rowOff>47625</xdr:rowOff>
    </xdr:from>
    <xdr:ext cx="9220200" cy="28765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89</xdr:row>
      <xdr:rowOff>171450</xdr:rowOff>
    </xdr:from>
    <xdr:ext cx="3476625" cy="28765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1304925</xdr:colOff>
      <xdr:row>89</xdr:row>
      <xdr:rowOff>171450</xdr:rowOff>
    </xdr:from>
    <xdr:ext cx="1714500" cy="2609850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110</xdr:row>
      <xdr:rowOff>28575</xdr:rowOff>
    </xdr:from>
    <xdr:ext cx="6505575" cy="2914650"/>
    <xdr:pic>
      <xdr:nvPicPr>
        <xdr:cNvPr id="0" name="image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129</xdr:row>
      <xdr:rowOff>180975</xdr:rowOff>
    </xdr:from>
    <xdr:ext cx="4267200" cy="3067050"/>
    <xdr:pic>
      <xdr:nvPicPr>
        <xdr:cNvPr id="0" name="image1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147</xdr:row>
      <xdr:rowOff>28575</xdr:rowOff>
    </xdr:from>
    <xdr:ext cx="4067175" cy="2962275"/>
    <xdr:pic>
      <xdr:nvPicPr>
        <xdr:cNvPr id="0" name="image1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14</xdr:row>
      <xdr:rowOff>228600</xdr:rowOff>
    </xdr:from>
    <xdr:ext cx="4591050" cy="296227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43</xdr:row>
      <xdr:rowOff>257175</xdr:rowOff>
    </xdr:from>
    <xdr:ext cx="6505575" cy="32194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47625</xdr:rowOff>
    </xdr:from>
    <xdr:ext cx="5067300" cy="44100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56</xdr:row>
      <xdr:rowOff>47625</xdr:rowOff>
    </xdr:from>
    <xdr:ext cx="9220200" cy="28765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68</xdr:row>
      <xdr:rowOff>190500</xdr:rowOff>
    </xdr:from>
    <xdr:ext cx="5067300" cy="283845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3038475</xdr:colOff>
      <xdr:row>68</xdr:row>
      <xdr:rowOff>171450</xdr:rowOff>
    </xdr:from>
    <xdr:ext cx="6162675" cy="287655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85</xdr:row>
      <xdr:rowOff>28575</xdr:rowOff>
    </xdr:from>
    <xdr:ext cx="3476625" cy="2876550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1304925</xdr:colOff>
      <xdr:row>85</xdr:row>
      <xdr:rowOff>28575</xdr:rowOff>
    </xdr:from>
    <xdr:ext cx="1714500" cy="2609850"/>
    <xdr:pic>
      <xdr:nvPicPr>
        <xdr:cNvPr id="0" name="image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107</xdr:row>
      <xdr:rowOff>28575</xdr:rowOff>
    </xdr:from>
    <xdr:ext cx="6505575" cy="2914650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126</xdr:row>
      <xdr:rowOff>180975</xdr:rowOff>
    </xdr:from>
    <xdr:ext cx="4267200" cy="3067050"/>
    <xdr:pic>
      <xdr:nvPicPr>
        <xdr:cNvPr id="0" name="image1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144</xdr:row>
      <xdr:rowOff>28575</xdr:rowOff>
    </xdr:from>
    <xdr:ext cx="4067175" cy="2962275"/>
    <xdr:pic>
      <xdr:nvPicPr>
        <xdr:cNvPr id="0" name="image10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180975</xdr:rowOff>
    </xdr:from>
    <xdr:ext cx="4876800" cy="40481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172075" cy="3886200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2"/>
      <c r="F31" s="17"/>
      <c r="G31" s="23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2"/>
      <c r="F32" s="17"/>
      <c r="G32" s="23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4"/>
      <c r="F33" s="17"/>
      <c r="G33" s="22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5"/>
      <c r="E34" s="24"/>
      <c r="F34" s="17"/>
      <c r="G34" s="22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6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13"/>
    <col customWidth="1" min="5" max="5" width="19.13"/>
    <col customWidth="1" min="6" max="6" width="6.63"/>
    <col customWidth="1" min="7" max="7" width="3.13"/>
  </cols>
  <sheetData>
    <row r="1">
      <c r="A1" s="28"/>
      <c r="B1" s="28"/>
      <c r="C1" s="28"/>
      <c r="D1" s="28"/>
      <c r="E1" s="28"/>
      <c r="F1" s="28"/>
      <c r="G1" s="2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>
      <c r="A2" s="28"/>
      <c r="B2" s="28"/>
      <c r="C2" s="28"/>
      <c r="D2" s="28"/>
      <c r="E2" s="28"/>
      <c r="F2" s="28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>
      <c r="A3" s="28"/>
      <c r="B3" s="28"/>
      <c r="C3" s="28"/>
      <c r="D3" s="28"/>
      <c r="E3" s="28"/>
      <c r="F3" s="28"/>
      <c r="G3" s="29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>
      <c r="A4" s="28"/>
      <c r="B4" s="28"/>
      <c r="C4" s="28"/>
      <c r="D4" s="28"/>
      <c r="E4" s="28"/>
      <c r="F4" s="28"/>
      <c r="G4" s="29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>
      <c r="A5" s="28"/>
      <c r="B5" s="28"/>
      <c r="C5" s="28"/>
      <c r="D5" s="28"/>
      <c r="E5" s="28"/>
      <c r="F5" s="28"/>
      <c r="G5" s="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>
      <c r="A6" s="28"/>
      <c r="B6" s="28"/>
      <c r="C6" s="28"/>
      <c r="D6" s="28"/>
      <c r="E6" s="28"/>
      <c r="F6" s="28"/>
      <c r="G6" s="29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>
      <c r="A7" s="28"/>
      <c r="B7" s="28"/>
      <c r="C7" s="28"/>
      <c r="D7" s="28"/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A8" s="28"/>
      <c r="B8" s="28"/>
      <c r="C8" s="28"/>
      <c r="D8" s="28"/>
      <c r="E8" s="28"/>
      <c r="F8" s="28"/>
      <c r="G8" s="29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A9" s="28"/>
      <c r="B9" s="28"/>
      <c r="C9" s="28"/>
      <c r="D9" s="28"/>
      <c r="E9" s="28"/>
      <c r="F9" s="28"/>
      <c r="G9" s="29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>
      <c r="A10" s="28"/>
      <c r="B10" s="28"/>
      <c r="C10" s="28"/>
      <c r="D10" s="28"/>
      <c r="E10" s="28"/>
      <c r="F10" s="28"/>
      <c r="G10" s="2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>
      <c r="A11" s="28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>
      <c r="A12" s="28"/>
      <c r="B12" s="28"/>
      <c r="C12" s="28"/>
      <c r="D12" s="28"/>
      <c r="E12" s="28"/>
      <c r="F12" s="28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>
      <c r="A13" s="28"/>
      <c r="B13" s="28"/>
      <c r="C13" s="28"/>
      <c r="D13" s="28"/>
      <c r="E13" s="28"/>
      <c r="F13" s="28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>
      <c r="A14" s="28"/>
      <c r="B14" s="28"/>
      <c r="C14" s="28"/>
      <c r="D14" s="28"/>
      <c r="E14" s="28"/>
      <c r="F14" s="28"/>
      <c r="G14" s="2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>
      <c r="A15" s="28"/>
      <c r="B15" s="28"/>
      <c r="C15" s="28"/>
      <c r="D15" s="28"/>
      <c r="E15" s="28"/>
      <c r="F15" s="28"/>
      <c r="G15" s="2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>
      <c r="A16" s="28"/>
      <c r="B16" s="28"/>
      <c r="C16" s="28" t="s">
        <v>31</v>
      </c>
      <c r="D16" s="28" t="s">
        <v>32</v>
      </c>
      <c r="E16" s="28"/>
      <c r="F16" s="28"/>
      <c r="G16" s="29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>
      <c r="A17" s="28"/>
      <c r="B17" s="28"/>
      <c r="C17" s="28"/>
      <c r="D17" s="28"/>
      <c r="E17" s="28"/>
      <c r="F17" s="28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>
      <c r="A18" s="28"/>
      <c r="B18" s="28"/>
      <c r="C18" s="28"/>
      <c r="D18" s="28"/>
      <c r="E18" s="28"/>
      <c r="F18" s="28"/>
      <c r="G18" s="2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>
      <c r="A19" s="28"/>
      <c r="B19" s="28" t="s">
        <v>31</v>
      </c>
      <c r="C19" s="30" t="s">
        <v>33</v>
      </c>
      <c r="D19" s="28" t="s">
        <v>32</v>
      </c>
      <c r="E19" s="28" t="s">
        <v>34</v>
      </c>
      <c r="F19" s="28"/>
      <c r="G19" s="2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>
      <c r="A20" s="28"/>
      <c r="B20" s="28" t="s">
        <v>5</v>
      </c>
      <c r="C20" s="28" t="s">
        <v>31</v>
      </c>
      <c r="D20" s="28" t="s">
        <v>35</v>
      </c>
      <c r="E20" s="28" t="s">
        <v>34</v>
      </c>
      <c r="F20" s="28"/>
      <c r="G20" s="29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>
      <c r="A21" s="28"/>
      <c r="B21" s="28" t="s">
        <v>5</v>
      </c>
      <c r="C21" s="30" t="s">
        <v>33</v>
      </c>
      <c r="D21" s="28" t="s">
        <v>36</v>
      </c>
      <c r="E21" s="28" t="s">
        <v>37</v>
      </c>
      <c r="F21" s="28"/>
      <c r="G21" s="29"/>
      <c r="H21" s="28"/>
      <c r="I21" s="30" t="s">
        <v>38</v>
      </c>
      <c r="J21" s="30" t="s">
        <v>39</v>
      </c>
      <c r="K21" s="30" t="s">
        <v>32</v>
      </c>
      <c r="L21" s="30" t="s">
        <v>40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>
      <c r="A22" s="28"/>
      <c r="B22" s="28" t="s">
        <v>6</v>
      </c>
      <c r="C22" s="28" t="s">
        <v>32</v>
      </c>
      <c r="D22" s="28" t="s">
        <v>41</v>
      </c>
      <c r="E22" s="28">
        <v>69.0</v>
      </c>
      <c r="F22" s="28"/>
      <c r="G22" s="29"/>
      <c r="H22" s="28" t="s">
        <v>5</v>
      </c>
      <c r="I22" s="30" t="s">
        <v>38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>
      <c r="A23" s="28"/>
      <c r="B23" s="28"/>
      <c r="C23" s="28"/>
      <c r="D23" s="28"/>
      <c r="E23" s="28"/>
      <c r="F23" s="28"/>
      <c r="G23" s="29"/>
      <c r="H23" s="28" t="s">
        <v>5</v>
      </c>
      <c r="I23" s="30" t="s">
        <v>39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>
      <c r="A24" s="28"/>
      <c r="B24" s="28" t="s">
        <v>42</v>
      </c>
      <c r="C24" s="28" t="s">
        <v>43</v>
      </c>
      <c r="D24" s="28" t="s">
        <v>31</v>
      </c>
      <c r="E24" s="28" t="s">
        <v>32</v>
      </c>
      <c r="F24" s="28"/>
      <c r="G24" s="29"/>
      <c r="H24" s="28" t="s">
        <v>6</v>
      </c>
      <c r="I24" s="30" t="s">
        <v>32</v>
      </c>
      <c r="J24" s="28"/>
      <c r="K24" s="31">
        <v>27980.0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>
      <c r="A25" s="28"/>
      <c r="B25" s="28" t="s">
        <v>44</v>
      </c>
      <c r="C25" s="28" t="s">
        <v>45</v>
      </c>
      <c r="D25" s="28"/>
      <c r="E25" s="28"/>
      <c r="F25" s="28"/>
      <c r="G25" s="29"/>
      <c r="H25" s="30" t="s">
        <v>35</v>
      </c>
      <c r="I25" s="30" t="s">
        <v>40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>
      <c r="A26" s="28"/>
      <c r="B26" s="28" t="s">
        <v>46</v>
      </c>
      <c r="C26" s="28"/>
      <c r="D26" s="28"/>
      <c r="E26" s="28"/>
      <c r="F26" s="28"/>
      <c r="G26" s="29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>
      <c r="A27" s="28"/>
      <c r="B27" s="28" t="s">
        <v>10</v>
      </c>
      <c r="C27" s="28" t="s">
        <v>47</v>
      </c>
      <c r="D27" s="28"/>
      <c r="E27" s="28"/>
      <c r="F27" s="28"/>
      <c r="G27" s="29"/>
      <c r="H27" s="28"/>
      <c r="I27" s="30" t="s">
        <v>48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A28" s="28"/>
      <c r="B28" s="28" t="s">
        <v>49</v>
      </c>
      <c r="C28" s="28" t="s">
        <v>50</v>
      </c>
      <c r="D28" s="28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>
      <c r="A29" s="28"/>
      <c r="B29" s="28" t="s">
        <v>51</v>
      </c>
      <c r="C29" s="28" t="s">
        <v>48</v>
      </c>
      <c r="D29" s="28"/>
      <c r="E29" s="28"/>
      <c r="F29" s="28"/>
      <c r="G29" s="29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>
      <c r="A30" s="28"/>
      <c r="B30" s="28" t="s">
        <v>52</v>
      </c>
      <c r="C30" s="28" t="s">
        <v>53</v>
      </c>
      <c r="D30" s="28"/>
      <c r="E30" s="28"/>
      <c r="F30" s="28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>
      <c r="A31" s="28"/>
      <c r="B31" s="28" t="s">
        <v>9</v>
      </c>
      <c r="C31" s="28">
        <f>59995158448</f>
        <v>59995158448</v>
      </c>
      <c r="D31" s="28"/>
      <c r="E31" s="28"/>
      <c r="F31" s="28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>
      <c r="A32" s="28"/>
      <c r="B32" s="28" t="s">
        <v>54</v>
      </c>
      <c r="C32" s="28" t="s">
        <v>55</v>
      </c>
      <c r="D32" s="28"/>
      <c r="E32" s="28"/>
      <c r="F32" s="28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>
      <c r="A33" s="28"/>
      <c r="B33" s="28" t="s">
        <v>56</v>
      </c>
      <c r="C33" s="28" t="s">
        <v>57</v>
      </c>
      <c r="D33" s="28"/>
      <c r="E33" s="28"/>
      <c r="F33" s="28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>
      <c r="A34" s="28"/>
      <c r="B34" s="28" t="s">
        <v>58</v>
      </c>
      <c r="C34" s="28" t="s">
        <v>59</v>
      </c>
      <c r="D34" s="28"/>
      <c r="E34" s="28"/>
      <c r="F34" s="28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>
      <c r="A35" s="28"/>
      <c r="B35" s="28" t="s">
        <v>60</v>
      </c>
      <c r="C35" s="28" t="s">
        <v>61</v>
      </c>
      <c r="D35" s="28"/>
      <c r="E35" s="28"/>
      <c r="F35" s="28"/>
      <c r="G35" s="29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>
      <c r="A36" s="28"/>
      <c r="B36" s="28" t="s">
        <v>62</v>
      </c>
      <c r="C36" s="28" t="s">
        <v>63</v>
      </c>
      <c r="D36" s="28"/>
      <c r="E36" s="28"/>
      <c r="F36" s="28"/>
      <c r="G36" s="29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>
      <c r="A37" s="28"/>
      <c r="B37" s="28"/>
      <c r="C37" s="28"/>
      <c r="D37" s="28"/>
      <c r="E37" s="28"/>
      <c r="F37" s="28"/>
      <c r="G37" s="29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>
      <c r="A38" s="28"/>
      <c r="B38" s="28" t="s">
        <v>64</v>
      </c>
      <c r="C38" s="28"/>
      <c r="D38" s="28"/>
      <c r="E38" s="28"/>
      <c r="F38" s="28"/>
      <c r="G38" s="29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>
      <c r="A39" s="28"/>
      <c r="B39" s="28"/>
      <c r="C39" s="28"/>
      <c r="D39" s="28"/>
      <c r="E39" s="28"/>
      <c r="F39" s="28"/>
      <c r="G39" s="29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>
      <c r="A40" s="28"/>
      <c r="B40" s="28"/>
      <c r="C40" s="28"/>
      <c r="D40" s="28"/>
      <c r="E40" s="28"/>
      <c r="F40" s="28"/>
      <c r="G40" s="29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>
      <c r="A41" s="28"/>
      <c r="B41" s="28"/>
      <c r="C41" s="28"/>
      <c r="D41" s="28"/>
      <c r="E41" s="28"/>
      <c r="F41" s="28"/>
      <c r="G41" s="29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A42" s="28"/>
      <c r="B42" s="28"/>
      <c r="C42" s="28"/>
      <c r="D42" s="28"/>
      <c r="E42" s="28"/>
      <c r="F42" s="28"/>
      <c r="G42" s="29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>
      <c r="A43" s="28"/>
      <c r="B43" s="28"/>
      <c r="C43" s="28"/>
      <c r="D43" s="28"/>
      <c r="E43" s="28"/>
      <c r="F43" s="28"/>
      <c r="G43" s="29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A44" s="28"/>
      <c r="B44" s="28"/>
      <c r="C44" s="28"/>
      <c r="D44" s="28"/>
      <c r="E44" s="28"/>
      <c r="F44" s="28"/>
      <c r="G44" s="29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A45" s="28"/>
      <c r="B45" s="30" t="s">
        <v>65</v>
      </c>
      <c r="C45" s="28"/>
      <c r="D45" s="28"/>
      <c r="E45" s="28"/>
      <c r="F45" s="28"/>
      <c r="G45" s="29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A46" s="28"/>
      <c r="B46" s="30" t="s">
        <v>66</v>
      </c>
      <c r="C46" s="28" t="s">
        <v>34</v>
      </c>
      <c r="D46" s="28"/>
      <c r="E46" s="28"/>
      <c r="F46" s="28"/>
      <c r="G46" s="29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A47" s="28"/>
      <c r="B47" s="30" t="s">
        <v>67</v>
      </c>
      <c r="C47" s="30" t="s">
        <v>68</v>
      </c>
      <c r="D47" s="28"/>
      <c r="E47" s="28"/>
      <c r="F47" s="28"/>
      <c r="G47" s="29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A48" s="28"/>
      <c r="B48" s="28"/>
      <c r="C48" s="28"/>
      <c r="D48" s="28"/>
      <c r="E48" s="28"/>
      <c r="F48" s="28"/>
      <c r="G48" s="2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A49" s="28"/>
      <c r="B49" s="28"/>
      <c r="C49" s="28"/>
      <c r="D49" s="28"/>
      <c r="E49" s="28"/>
      <c r="F49" s="28"/>
      <c r="G49" s="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A50" s="28"/>
      <c r="B50" s="28"/>
      <c r="C50" s="28"/>
      <c r="D50" s="28"/>
      <c r="E50" s="28"/>
      <c r="F50" s="28"/>
      <c r="G50" s="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A51" s="28"/>
      <c r="B51" s="28"/>
      <c r="C51" s="28"/>
      <c r="D51" s="28"/>
      <c r="E51" s="28"/>
      <c r="F51" s="28"/>
      <c r="G51" s="29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A52" s="28"/>
      <c r="B52" s="28"/>
      <c r="C52" s="28"/>
      <c r="D52" s="28"/>
      <c r="E52" s="28"/>
      <c r="F52" s="28"/>
      <c r="G52" s="2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A53" s="28"/>
      <c r="B53" s="28"/>
      <c r="C53" s="28"/>
      <c r="D53" s="28"/>
      <c r="E53" s="28"/>
      <c r="F53" s="28"/>
      <c r="G53" s="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A54" s="28"/>
      <c r="B54" s="28"/>
      <c r="C54" s="28"/>
      <c r="D54" s="28"/>
      <c r="E54" s="28"/>
      <c r="F54" s="28"/>
      <c r="G54" s="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A55" s="28"/>
      <c r="B55" s="28"/>
      <c r="C55" s="28"/>
      <c r="D55" s="28"/>
      <c r="E55" s="28"/>
      <c r="F55" s="28"/>
      <c r="G55" s="29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A56" s="28"/>
      <c r="B56" s="28"/>
      <c r="C56" s="28"/>
      <c r="D56" s="28"/>
      <c r="E56" s="28"/>
      <c r="F56" s="28"/>
      <c r="G56" s="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A57" s="28"/>
      <c r="B57" s="28"/>
      <c r="C57" s="28"/>
      <c r="D57" s="28"/>
      <c r="E57" s="28"/>
      <c r="F57" s="28"/>
      <c r="G57" s="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A58" s="28"/>
      <c r="B58" s="28"/>
      <c r="C58" s="28"/>
      <c r="D58" s="28"/>
      <c r="E58" s="28"/>
      <c r="F58" s="28"/>
      <c r="G58" s="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A59" s="28"/>
      <c r="B59" s="28"/>
      <c r="C59" s="28"/>
      <c r="D59" s="28"/>
      <c r="E59" s="28"/>
      <c r="F59" s="28"/>
      <c r="G59" s="29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A60" s="28"/>
      <c r="B60" s="28"/>
      <c r="C60" s="28"/>
      <c r="D60" s="28"/>
      <c r="E60" s="28"/>
      <c r="F60" s="28"/>
      <c r="G60" s="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A61" s="28"/>
      <c r="B61" s="28"/>
      <c r="C61" s="28"/>
      <c r="D61" s="28"/>
      <c r="E61" s="28"/>
      <c r="F61" s="28"/>
      <c r="G61" s="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>
      <c r="A62" s="28"/>
      <c r="B62" s="28"/>
      <c r="C62" s="28"/>
      <c r="D62" s="28"/>
      <c r="E62" s="28"/>
      <c r="F62" s="28"/>
      <c r="G62" s="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>
      <c r="A63" s="28"/>
      <c r="B63" s="28"/>
      <c r="C63" s="28"/>
      <c r="D63" s="28"/>
      <c r="E63" s="28"/>
      <c r="F63" s="28"/>
      <c r="G63" s="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>
      <c r="A64" s="28"/>
      <c r="B64" s="28"/>
      <c r="C64" s="28"/>
      <c r="D64" s="28"/>
      <c r="E64" s="28"/>
      <c r="F64" s="28"/>
      <c r="G64" s="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>
      <c r="A65" s="28"/>
      <c r="B65" s="28"/>
      <c r="C65" s="28"/>
      <c r="D65" s="28"/>
      <c r="E65" s="28"/>
      <c r="F65" s="28"/>
      <c r="G65" s="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>
      <c r="A66" s="28"/>
      <c r="B66" s="28"/>
      <c r="C66" s="28"/>
      <c r="D66" s="28"/>
      <c r="E66" s="28"/>
      <c r="F66" s="28"/>
      <c r="G66" s="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>
      <c r="A67" s="28"/>
      <c r="B67" s="28"/>
      <c r="C67" s="28"/>
      <c r="D67" s="28"/>
      <c r="E67" s="28"/>
      <c r="F67" s="28"/>
      <c r="G67" s="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>
      <c r="A68" s="28"/>
      <c r="B68" s="28"/>
      <c r="C68" s="28"/>
      <c r="D68" s="28"/>
      <c r="E68" s="28"/>
      <c r="F68" s="28"/>
      <c r="G68" s="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>
      <c r="A69" s="28"/>
      <c r="B69" s="28"/>
      <c r="C69" s="28"/>
      <c r="D69" s="28"/>
      <c r="E69" s="28"/>
      <c r="F69" s="28"/>
      <c r="G69" s="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>
      <c r="A70" s="28"/>
      <c r="B70" s="28"/>
      <c r="C70" s="28"/>
      <c r="D70" s="28"/>
      <c r="E70" s="28"/>
      <c r="F70" s="28"/>
      <c r="G70" s="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>
      <c r="A71" s="28"/>
      <c r="B71" s="28"/>
      <c r="C71" s="28"/>
      <c r="D71" s="28"/>
      <c r="E71" s="28"/>
      <c r="F71" s="28"/>
      <c r="G71" s="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>
      <c r="A72" s="28"/>
      <c r="B72" s="28"/>
      <c r="C72" s="28"/>
      <c r="D72" s="28"/>
      <c r="E72" s="28"/>
      <c r="F72" s="28"/>
      <c r="G72" s="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>
      <c r="A73" s="28"/>
      <c r="B73" s="28"/>
      <c r="C73" s="28"/>
      <c r="D73" s="28"/>
      <c r="E73" s="28"/>
      <c r="F73" s="28"/>
      <c r="G73" s="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>
      <c r="A74" s="28"/>
      <c r="B74" s="28"/>
      <c r="C74" s="28"/>
      <c r="D74" s="28"/>
      <c r="E74" s="28"/>
      <c r="F74" s="28"/>
      <c r="G74" s="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>
      <c r="A75" s="28"/>
      <c r="B75" s="28"/>
      <c r="C75" s="28"/>
      <c r="D75" s="28"/>
      <c r="E75" s="28"/>
      <c r="F75" s="28"/>
      <c r="G75" s="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>
      <c r="A76" s="28"/>
      <c r="B76" s="28"/>
      <c r="C76" s="28"/>
      <c r="D76" s="28"/>
      <c r="E76" s="28"/>
      <c r="F76" s="28"/>
      <c r="G76" s="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>
      <c r="A77" s="28"/>
      <c r="B77" s="28"/>
      <c r="C77" s="28"/>
      <c r="D77" s="28"/>
      <c r="E77" s="28"/>
      <c r="F77" s="28"/>
      <c r="G77" s="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>
      <c r="A78" s="28"/>
      <c r="B78" s="28"/>
      <c r="C78" s="28"/>
      <c r="D78" s="28"/>
      <c r="E78" s="28"/>
      <c r="F78" s="28"/>
      <c r="G78" s="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>
      <c r="A79" s="28"/>
      <c r="B79" s="28"/>
      <c r="C79" s="28"/>
      <c r="D79" s="28"/>
      <c r="E79" s="28"/>
      <c r="F79" s="28"/>
      <c r="G79" s="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>
      <c r="A80" s="28"/>
      <c r="B80" s="28"/>
      <c r="C80" s="28"/>
      <c r="D80" s="28"/>
      <c r="E80" s="28"/>
      <c r="F80" s="28"/>
      <c r="G80" s="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>
      <c r="A81" s="28"/>
      <c r="B81" s="28"/>
      <c r="C81" s="28"/>
      <c r="D81" s="28"/>
      <c r="E81" s="28"/>
      <c r="F81" s="28"/>
      <c r="G81" s="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>
      <c r="A82" s="28"/>
      <c r="B82" s="28"/>
      <c r="C82" s="28"/>
      <c r="D82" s="28"/>
      <c r="E82" s="28"/>
      <c r="F82" s="28"/>
      <c r="G82" s="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>
      <c r="A83" s="28"/>
      <c r="B83" s="28"/>
      <c r="C83" s="28"/>
      <c r="D83" s="28"/>
      <c r="E83" s="28"/>
      <c r="F83" s="28"/>
      <c r="G83" s="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>
      <c r="A84" s="28"/>
      <c r="B84" s="28"/>
      <c r="C84" s="28"/>
      <c r="D84" s="28"/>
      <c r="E84" s="28"/>
      <c r="F84" s="28"/>
      <c r="G84" s="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>
      <c r="A85" s="28"/>
      <c r="B85" s="28"/>
      <c r="C85" s="28"/>
      <c r="D85" s="28"/>
      <c r="E85" s="28"/>
      <c r="F85" s="28"/>
      <c r="G85" s="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>
      <c r="A86" s="28"/>
      <c r="B86" s="28"/>
      <c r="C86" s="28"/>
      <c r="D86" s="28"/>
      <c r="E86" s="28"/>
      <c r="F86" s="28"/>
      <c r="G86" s="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>
      <c r="A87" s="28"/>
      <c r="B87" s="28"/>
      <c r="C87" s="28"/>
      <c r="D87" s="28"/>
      <c r="E87" s="28"/>
      <c r="F87" s="28"/>
      <c r="G87" s="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>
      <c r="A88" s="28"/>
      <c r="B88" s="28"/>
      <c r="C88" s="28"/>
      <c r="D88" s="28"/>
      <c r="E88" s="28"/>
      <c r="F88" s="28"/>
      <c r="G88" s="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>
      <c r="A89" s="28"/>
      <c r="B89" s="28"/>
      <c r="C89" s="28"/>
      <c r="D89" s="28"/>
      <c r="E89" s="28"/>
      <c r="F89" s="28"/>
      <c r="G89" s="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>
      <c r="A90" s="28"/>
      <c r="B90" s="28"/>
      <c r="C90" s="28"/>
      <c r="D90" s="28"/>
      <c r="E90" s="28"/>
      <c r="F90" s="28"/>
      <c r="G90" s="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>
      <c r="A91" s="28"/>
      <c r="B91" s="28"/>
      <c r="C91" s="28"/>
      <c r="D91" s="28"/>
      <c r="E91" s="28"/>
      <c r="F91" s="28"/>
      <c r="G91" s="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>
      <c r="A92" s="28"/>
      <c r="B92" s="28"/>
      <c r="C92" s="28"/>
      <c r="D92" s="28"/>
      <c r="E92" s="28"/>
      <c r="F92" s="28"/>
      <c r="G92" s="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>
      <c r="A93" s="28"/>
      <c r="B93" s="28"/>
      <c r="C93" s="28"/>
      <c r="D93" s="28"/>
      <c r="E93" s="28"/>
      <c r="F93" s="28"/>
      <c r="G93" s="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>
      <c r="A94" s="28"/>
      <c r="B94" s="28"/>
      <c r="C94" s="28"/>
      <c r="D94" s="28"/>
      <c r="E94" s="28"/>
      <c r="F94" s="28"/>
      <c r="G94" s="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>
      <c r="A95" s="28"/>
      <c r="B95" s="28"/>
      <c r="C95" s="28"/>
      <c r="D95" s="28"/>
      <c r="E95" s="28"/>
      <c r="F95" s="28"/>
      <c r="G95" s="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>
      <c r="A96" s="28"/>
      <c r="B96" s="28"/>
      <c r="C96" s="28"/>
      <c r="D96" s="28"/>
      <c r="E96" s="28"/>
      <c r="F96" s="28"/>
      <c r="G96" s="29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>
      <c r="A97" s="28"/>
      <c r="B97" s="28"/>
      <c r="C97" s="28"/>
      <c r="D97" s="28"/>
      <c r="E97" s="28"/>
      <c r="F97" s="28"/>
      <c r="G97" s="29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>
      <c r="A98" s="28"/>
      <c r="B98" s="28"/>
      <c r="C98" s="28"/>
      <c r="D98" s="28"/>
      <c r="E98" s="28"/>
      <c r="F98" s="28"/>
      <c r="G98" s="29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>
      <c r="A99" s="28"/>
      <c r="B99" s="28"/>
      <c r="C99" s="28"/>
      <c r="D99" s="28"/>
      <c r="E99" s="28"/>
      <c r="F99" s="28"/>
      <c r="G99" s="29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>
      <c r="A100" s="28"/>
      <c r="B100" s="28"/>
      <c r="C100" s="28"/>
      <c r="D100" s="28"/>
      <c r="E100" s="28"/>
      <c r="F100" s="28"/>
      <c r="G100" s="29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>
      <c r="A101" s="28"/>
      <c r="B101" s="28"/>
      <c r="C101" s="28"/>
      <c r="D101" s="28"/>
      <c r="E101" s="28"/>
      <c r="F101" s="28"/>
      <c r="G101" s="29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>
      <c r="A102" s="28"/>
      <c r="B102" s="28"/>
      <c r="C102" s="28"/>
      <c r="D102" s="28"/>
      <c r="E102" s="28"/>
      <c r="F102" s="28"/>
      <c r="G102" s="29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>
      <c r="A103" s="28"/>
      <c r="B103" s="28"/>
      <c r="C103" s="28"/>
      <c r="D103" s="28"/>
      <c r="E103" s="28"/>
      <c r="F103" s="28"/>
      <c r="G103" s="29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>
      <c r="A104" s="28"/>
      <c r="B104" s="28"/>
      <c r="C104" s="28"/>
      <c r="D104" s="28"/>
      <c r="E104" s="28"/>
      <c r="F104" s="28"/>
      <c r="G104" s="29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>
      <c r="A105" s="28"/>
      <c r="B105" s="28"/>
      <c r="C105" s="28"/>
      <c r="D105" s="28"/>
      <c r="E105" s="28"/>
      <c r="F105" s="28"/>
      <c r="G105" s="29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>
      <c r="A106" s="28"/>
      <c r="B106" s="28"/>
      <c r="C106" s="28"/>
      <c r="D106" s="28"/>
      <c r="E106" s="28"/>
      <c r="F106" s="28"/>
      <c r="G106" s="29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>
      <c r="A107" s="28"/>
      <c r="B107" s="28"/>
      <c r="C107" s="28"/>
      <c r="D107" s="28"/>
      <c r="E107" s="28"/>
      <c r="F107" s="28"/>
      <c r="G107" s="29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>
      <c r="A108" s="28"/>
      <c r="B108" s="28"/>
      <c r="C108" s="28"/>
      <c r="D108" s="28"/>
      <c r="E108" s="28"/>
      <c r="F108" s="28"/>
      <c r="G108" s="29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>
      <c r="A109" s="28"/>
      <c r="B109" s="28"/>
      <c r="C109" s="28"/>
      <c r="D109" s="28"/>
      <c r="E109" s="28"/>
      <c r="F109" s="28"/>
      <c r="G109" s="29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>
      <c r="A110" s="28"/>
      <c r="B110" s="28"/>
      <c r="C110" s="28"/>
      <c r="D110" s="28"/>
      <c r="E110" s="28"/>
      <c r="F110" s="28"/>
      <c r="G110" s="29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>
      <c r="A111" s="28"/>
      <c r="B111" s="28"/>
      <c r="C111" s="28"/>
      <c r="D111" s="28"/>
      <c r="E111" s="28"/>
      <c r="F111" s="28"/>
      <c r="G111" s="29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>
      <c r="A112" s="28"/>
      <c r="B112" s="28"/>
      <c r="C112" s="28"/>
      <c r="D112" s="28"/>
      <c r="E112" s="28"/>
      <c r="F112" s="28"/>
      <c r="G112" s="29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>
      <c r="A113" s="28"/>
      <c r="B113" s="28"/>
      <c r="C113" s="28"/>
      <c r="D113" s="28"/>
      <c r="E113" s="28"/>
      <c r="F113" s="28"/>
      <c r="G113" s="29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>
      <c r="A114" s="28"/>
      <c r="B114" s="28"/>
      <c r="C114" s="28"/>
      <c r="D114" s="28"/>
      <c r="E114" s="28"/>
      <c r="F114" s="28"/>
      <c r="G114" s="29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>
      <c r="A115" s="28"/>
      <c r="B115" s="28"/>
      <c r="C115" s="28"/>
      <c r="D115" s="28"/>
      <c r="E115" s="28"/>
      <c r="F115" s="28"/>
      <c r="G115" s="29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>
      <c r="A116" s="28"/>
      <c r="B116" s="28"/>
      <c r="C116" s="28"/>
      <c r="D116" s="28"/>
      <c r="E116" s="28"/>
      <c r="F116" s="28"/>
      <c r="G116" s="29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>
      <c r="A117" s="28"/>
      <c r="B117" s="28"/>
      <c r="C117" s="28"/>
      <c r="D117" s="28"/>
      <c r="E117" s="28"/>
      <c r="F117" s="28"/>
      <c r="G117" s="29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>
      <c r="A118" s="28"/>
      <c r="B118" s="28"/>
      <c r="C118" s="28"/>
      <c r="D118" s="28"/>
      <c r="E118" s="28"/>
      <c r="F118" s="28"/>
      <c r="G118" s="29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>
      <c r="A119" s="28"/>
      <c r="B119" s="28"/>
      <c r="C119" s="28"/>
      <c r="D119" s="28"/>
      <c r="E119" s="28"/>
      <c r="F119" s="28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>
      <c r="A120" s="28"/>
      <c r="B120" s="28"/>
      <c r="C120" s="28"/>
      <c r="D120" s="28"/>
      <c r="E120" s="28"/>
      <c r="F120" s="28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>
      <c r="A121" s="28"/>
      <c r="B121" s="28"/>
      <c r="C121" s="28"/>
      <c r="D121" s="28"/>
      <c r="E121" s="28"/>
      <c r="F121" s="28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>
      <c r="A122" s="28"/>
      <c r="B122" s="28"/>
      <c r="C122" s="28"/>
      <c r="D122" s="28"/>
      <c r="E122" s="28"/>
      <c r="F122" s="28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>
      <c r="A123" s="28"/>
      <c r="B123" s="28"/>
      <c r="C123" s="28"/>
      <c r="D123" s="28"/>
      <c r="E123" s="28"/>
      <c r="F123" s="28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>
      <c r="A124" s="28"/>
      <c r="B124" s="28"/>
      <c r="C124" s="28"/>
      <c r="D124" s="28"/>
      <c r="E124" s="28"/>
      <c r="F124" s="28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>
      <c r="A125" s="28"/>
      <c r="B125" s="28"/>
      <c r="C125" s="28"/>
      <c r="D125" s="28"/>
      <c r="E125" s="28"/>
      <c r="F125" s="28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>
      <c r="A126" s="28"/>
      <c r="B126" s="28"/>
      <c r="C126" s="28"/>
      <c r="D126" s="28"/>
      <c r="E126" s="28"/>
      <c r="F126" s="28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>
      <c r="A127" s="28"/>
      <c r="B127" s="28"/>
      <c r="C127" s="28"/>
      <c r="D127" s="28"/>
      <c r="E127" s="28"/>
      <c r="F127" s="28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>
      <c r="A128" s="28"/>
      <c r="B128" s="28"/>
      <c r="C128" s="28"/>
      <c r="D128" s="28"/>
      <c r="E128" s="28"/>
      <c r="F128" s="28"/>
      <c r="G128" s="29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>
      <c r="A129" s="28"/>
      <c r="B129" s="28"/>
      <c r="C129" s="28"/>
      <c r="D129" s="28"/>
      <c r="E129" s="28"/>
      <c r="F129" s="28"/>
      <c r="G129" s="29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>
      <c r="A130" s="28"/>
      <c r="B130" s="28"/>
      <c r="C130" s="28"/>
      <c r="D130" s="28"/>
      <c r="E130" s="28"/>
      <c r="F130" s="28"/>
      <c r="G130" s="29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>
      <c r="A131" s="28"/>
      <c r="B131" s="28"/>
      <c r="C131" s="28"/>
      <c r="D131" s="28"/>
      <c r="E131" s="28"/>
      <c r="F131" s="28"/>
      <c r="G131" s="29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>
      <c r="A132" s="28"/>
      <c r="B132" s="28"/>
      <c r="C132" s="28"/>
      <c r="D132" s="28"/>
      <c r="E132" s="28"/>
      <c r="F132" s="28"/>
      <c r="G132" s="29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>
      <c r="A133" s="28"/>
      <c r="B133" s="28"/>
      <c r="C133" s="28"/>
      <c r="D133" s="28"/>
      <c r="E133" s="28"/>
      <c r="F133" s="28"/>
      <c r="G133" s="29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>
      <c r="A134" s="28"/>
      <c r="B134" s="28"/>
      <c r="C134" s="28"/>
      <c r="D134" s="28"/>
      <c r="E134" s="28"/>
      <c r="F134" s="28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>
      <c r="A135" s="28"/>
      <c r="B135" s="28"/>
      <c r="C135" s="28"/>
      <c r="D135" s="28"/>
      <c r="E135" s="28"/>
      <c r="F135" s="28"/>
      <c r="G135" s="29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>
      <c r="A136" s="28"/>
      <c r="B136" s="28"/>
      <c r="C136" s="28"/>
      <c r="D136" s="28"/>
      <c r="E136" s="28"/>
      <c r="F136" s="28"/>
      <c r="G136" s="29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>
      <c r="A137" s="28"/>
      <c r="B137" s="28"/>
      <c r="C137" s="28"/>
      <c r="D137" s="28"/>
      <c r="E137" s="28"/>
      <c r="F137" s="28"/>
      <c r="G137" s="29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>
      <c r="A138" s="28"/>
      <c r="B138" s="28"/>
      <c r="C138" s="28"/>
      <c r="D138" s="28"/>
      <c r="E138" s="28"/>
      <c r="F138" s="28"/>
      <c r="G138" s="29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>
      <c r="A139" s="28"/>
      <c r="B139" s="28"/>
      <c r="C139" s="28"/>
      <c r="D139" s="28"/>
      <c r="E139" s="28"/>
      <c r="F139" s="28"/>
      <c r="G139" s="29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>
      <c r="A140" s="28"/>
      <c r="B140" s="28"/>
      <c r="C140" s="28"/>
      <c r="D140" s="28"/>
      <c r="E140" s="28"/>
      <c r="F140" s="28"/>
      <c r="G140" s="29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>
      <c r="A141" s="28"/>
      <c r="B141" s="28"/>
      <c r="C141" s="28"/>
      <c r="D141" s="28"/>
      <c r="E141" s="28"/>
      <c r="F141" s="28"/>
      <c r="G141" s="29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>
      <c r="A142" s="28"/>
      <c r="B142" s="28"/>
      <c r="C142" s="28"/>
      <c r="D142" s="28"/>
      <c r="E142" s="28"/>
      <c r="F142" s="28"/>
      <c r="G142" s="29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>
      <c r="A143" s="28"/>
      <c r="B143" s="28"/>
      <c r="C143" s="28"/>
      <c r="D143" s="28"/>
      <c r="E143" s="28"/>
      <c r="F143" s="28"/>
      <c r="G143" s="29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>
      <c r="A144" s="28"/>
      <c r="B144" s="28"/>
      <c r="C144" s="28"/>
      <c r="D144" s="28"/>
      <c r="E144" s="28"/>
      <c r="F144" s="28"/>
      <c r="G144" s="29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>
      <c r="A145" s="28"/>
      <c r="B145" s="28"/>
      <c r="C145" s="28"/>
      <c r="D145" s="28"/>
      <c r="E145" s="28"/>
      <c r="F145" s="28"/>
      <c r="G145" s="29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>
      <c r="A146" s="28"/>
      <c r="B146" s="28"/>
      <c r="C146" s="28"/>
      <c r="D146" s="28"/>
      <c r="E146" s="28"/>
      <c r="F146" s="28"/>
      <c r="G146" s="29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>
      <c r="A147" s="28"/>
      <c r="B147" s="28"/>
      <c r="C147" s="28"/>
      <c r="D147" s="28"/>
      <c r="E147" s="28"/>
      <c r="F147" s="28"/>
      <c r="G147" s="29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>
      <c r="A148" s="28"/>
      <c r="B148" s="28"/>
      <c r="C148" s="28"/>
      <c r="D148" s="28"/>
      <c r="E148" s="28"/>
      <c r="F148" s="28"/>
      <c r="G148" s="29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>
      <c r="A149" s="28"/>
      <c r="B149" s="28"/>
      <c r="C149" s="28"/>
      <c r="D149" s="28"/>
      <c r="E149" s="28"/>
      <c r="F149" s="28"/>
      <c r="G149" s="29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>
      <c r="A150" s="28"/>
      <c r="B150" s="28"/>
      <c r="C150" s="28"/>
      <c r="D150" s="28"/>
      <c r="E150" s="28"/>
      <c r="F150" s="28"/>
      <c r="G150" s="29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>
      <c r="A151" s="28"/>
      <c r="B151" s="28"/>
      <c r="C151" s="28"/>
      <c r="D151" s="28"/>
      <c r="E151" s="28"/>
      <c r="F151" s="28"/>
      <c r="G151" s="29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>
      <c r="A152" s="28"/>
      <c r="B152" s="28"/>
      <c r="C152" s="28"/>
      <c r="D152" s="28"/>
      <c r="E152" s="28"/>
      <c r="F152" s="28"/>
      <c r="G152" s="29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>
      <c r="A153" s="28"/>
      <c r="B153" s="28"/>
      <c r="C153" s="28"/>
      <c r="D153" s="28"/>
      <c r="E153" s="28"/>
      <c r="F153" s="28"/>
      <c r="G153" s="29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>
      <c r="A154" s="28"/>
      <c r="B154" s="28"/>
      <c r="C154" s="28"/>
      <c r="D154" s="28"/>
      <c r="E154" s="28"/>
      <c r="F154" s="28"/>
      <c r="G154" s="29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>
      <c r="A155" s="28"/>
      <c r="B155" s="28"/>
      <c r="C155" s="28"/>
      <c r="D155" s="28"/>
      <c r="E155" s="28"/>
      <c r="F155" s="28"/>
      <c r="G155" s="29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>
      <c r="A156" s="28"/>
      <c r="B156" s="28"/>
      <c r="C156" s="28"/>
      <c r="D156" s="28"/>
      <c r="E156" s="28"/>
      <c r="F156" s="28"/>
      <c r="G156" s="29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>
      <c r="A157" s="28"/>
      <c r="B157" s="28"/>
      <c r="C157" s="28"/>
      <c r="D157" s="28"/>
      <c r="E157" s="28"/>
      <c r="F157" s="28"/>
      <c r="G157" s="29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>
      <c r="A158" s="28"/>
      <c r="B158" s="28"/>
      <c r="C158" s="28"/>
      <c r="D158" s="28"/>
      <c r="E158" s="28"/>
      <c r="F158" s="28"/>
      <c r="G158" s="29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>
      <c r="A159" s="28"/>
      <c r="B159" s="28"/>
      <c r="C159" s="28"/>
      <c r="D159" s="28"/>
      <c r="E159" s="28"/>
      <c r="F159" s="28"/>
      <c r="G159" s="29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>
      <c r="A160" s="28"/>
      <c r="B160" s="28"/>
      <c r="C160" s="28"/>
      <c r="D160" s="28"/>
      <c r="E160" s="28"/>
      <c r="F160" s="28"/>
      <c r="G160" s="29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>
      <c r="A161" s="28"/>
      <c r="B161" s="28"/>
      <c r="C161" s="28"/>
      <c r="D161" s="28"/>
      <c r="E161" s="28"/>
      <c r="F161" s="28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>
      <c r="A162" s="28"/>
      <c r="B162" s="28"/>
      <c r="C162" s="28"/>
      <c r="D162" s="28"/>
      <c r="E162" s="28"/>
      <c r="F162" s="28"/>
      <c r="G162" s="29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>
      <c r="A163" s="28"/>
      <c r="B163" s="28"/>
      <c r="C163" s="28"/>
      <c r="D163" s="28"/>
      <c r="E163" s="28"/>
      <c r="F163" s="28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>
      <c r="A164" s="28"/>
      <c r="B164" s="28"/>
      <c r="C164" s="28"/>
      <c r="D164" s="28"/>
      <c r="E164" s="28"/>
      <c r="F164" s="28"/>
      <c r="G164" s="29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>
      <c r="A165" s="28"/>
      <c r="B165" s="28"/>
      <c r="C165" s="28"/>
      <c r="D165" s="28"/>
      <c r="E165" s="28"/>
      <c r="F165" s="28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>
      <c r="A166" s="28"/>
      <c r="B166" s="28"/>
      <c r="C166" s="28"/>
      <c r="D166" s="28"/>
      <c r="E166" s="28"/>
      <c r="F166" s="28"/>
      <c r="G166" s="29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>
      <c r="A167" s="28"/>
      <c r="B167" s="28"/>
      <c r="C167" s="28"/>
      <c r="D167" s="28"/>
      <c r="E167" s="28"/>
      <c r="F167" s="28"/>
      <c r="G167" s="29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>
      <c r="A168" s="28"/>
      <c r="B168" s="28"/>
      <c r="C168" s="28"/>
      <c r="D168" s="28"/>
      <c r="E168" s="28"/>
      <c r="F168" s="28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>
      <c r="A169" s="28"/>
      <c r="B169" s="28"/>
      <c r="C169" s="28"/>
      <c r="D169" s="28"/>
      <c r="E169" s="28"/>
      <c r="F169" s="28"/>
      <c r="G169" s="29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>
      <c r="A170" s="28"/>
      <c r="B170" s="28"/>
      <c r="C170" s="28"/>
      <c r="D170" s="28"/>
      <c r="E170" s="28"/>
      <c r="F170" s="28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>
      <c r="A171" s="28"/>
      <c r="B171" s="28"/>
      <c r="C171" s="28"/>
      <c r="D171" s="28"/>
      <c r="E171" s="28"/>
      <c r="F171" s="28"/>
      <c r="G171" s="29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>
      <c r="A172" s="28"/>
      <c r="B172" s="28"/>
      <c r="C172" s="28"/>
      <c r="D172" s="28"/>
      <c r="E172" s="28"/>
      <c r="F172" s="28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>
      <c r="A173" s="28"/>
      <c r="B173" s="28"/>
      <c r="C173" s="28"/>
      <c r="D173" s="28"/>
      <c r="E173" s="28"/>
      <c r="F173" s="28"/>
      <c r="G173" s="29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>
      <c r="A174" s="28"/>
      <c r="B174" s="28"/>
      <c r="C174" s="28"/>
      <c r="D174" s="28"/>
      <c r="E174" s="28"/>
      <c r="F174" s="28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>
      <c r="A175" s="28"/>
      <c r="B175" s="28"/>
      <c r="C175" s="28"/>
      <c r="D175" s="28"/>
      <c r="E175" s="28"/>
      <c r="F175" s="28"/>
      <c r="G175" s="29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>
      <c r="A176" s="28"/>
      <c r="B176" s="28"/>
      <c r="C176" s="28"/>
      <c r="D176" s="28"/>
      <c r="E176" s="28"/>
      <c r="F176" s="28"/>
      <c r="G176" s="29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>
      <c r="A177" s="28"/>
      <c r="B177" s="28"/>
      <c r="C177" s="28"/>
      <c r="D177" s="28"/>
      <c r="E177" s="28"/>
      <c r="F177" s="28"/>
      <c r="G177" s="29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>
      <c r="A178" s="28"/>
      <c r="B178" s="28"/>
      <c r="C178" s="28"/>
      <c r="D178" s="28"/>
      <c r="E178" s="28"/>
      <c r="F178" s="28"/>
      <c r="G178" s="29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>
      <c r="A179" s="28"/>
      <c r="B179" s="28"/>
      <c r="C179" s="28"/>
      <c r="D179" s="28"/>
      <c r="E179" s="28"/>
      <c r="F179" s="28"/>
      <c r="G179" s="29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>
      <c r="A180" s="28"/>
      <c r="B180" s="28"/>
      <c r="C180" s="28"/>
      <c r="D180" s="28"/>
      <c r="E180" s="28"/>
      <c r="F180" s="28"/>
      <c r="G180" s="29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>
      <c r="A181" s="28"/>
      <c r="B181" s="28"/>
      <c r="C181" s="28"/>
      <c r="D181" s="28"/>
      <c r="E181" s="28"/>
      <c r="F181" s="28"/>
      <c r="G181" s="29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>
      <c r="A182" s="28"/>
      <c r="B182" s="28"/>
      <c r="C182" s="28"/>
      <c r="D182" s="28"/>
      <c r="E182" s="28"/>
      <c r="F182" s="28"/>
      <c r="G182" s="29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>
      <c r="A183" s="28"/>
      <c r="B183" s="28"/>
      <c r="C183" s="28"/>
      <c r="D183" s="28"/>
      <c r="E183" s="28"/>
      <c r="F183" s="28"/>
      <c r="G183" s="29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>
      <c r="A184" s="28"/>
      <c r="B184" s="28"/>
      <c r="C184" s="28"/>
      <c r="D184" s="28"/>
      <c r="E184" s="28"/>
      <c r="F184" s="28"/>
      <c r="G184" s="29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>
      <c r="A185" s="28"/>
      <c r="B185" s="28"/>
      <c r="C185" s="28"/>
      <c r="D185" s="28"/>
      <c r="E185" s="28"/>
      <c r="F185" s="28"/>
      <c r="G185" s="29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>
      <c r="A186" s="28"/>
      <c r="B186" s="28"/>
      <c r="C186" s="28"/>
      <c r="D186" s="28"/>
      <c r="E186" s="28"/>
      <c r="F186" s="28"/>
      <c r="G186" s="29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>
      <c r="A187" s="28"/>
      <c r="B187" s="28"/>
      <c r="C187" s="28"/>
      <c r="D187" s="28"/>
      <c r="E187" s="28"/>
      <c r="F187" s="28"/>
      <c r="G187" s="29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>
      <c r="A188" s="28"/>
      <c r="B188" s="28"/>
      <c r="C188" s="28"/>
      <c r="D188" s="28"/>
      <c r="E188" s="28"/>
      <c r="F188" s="28"/>
      <c r="G188" s="29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>
      <c r="A189" s="28"/>
      <c r="B189" s="28"/>
      <c r="C189" s="28"/>
      <c r="D189" s="28"/>
      <c r="E189" s="28"/>
      <c r="F189" s="28"/>
      <c r="G189" s="29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>
      <c r="A190" s="28"/>
      <c r="B190" s="28"/>
      <c r="C190" s="28"/>
      <c r="D190" s="28"/>
      <c r="E190" s="28"/>
      <c r="F190" s="28"/>
      <c r="G190" s="29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>
      <c r="A191" s="28"/>
      <c r="B191" s="28"/>
      <c r="C191" s="28"/>
      <c r="D191" s="28"/>
      <c r="E191" s="28"/>
      <c r="F191" s="28"/>
      <c r="G191" s="29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>
      <c r="A192" s="28"/>
      <c r="B192" s="28"/>
      <c r="C192" s="28"/>
      <c r="D192" s="28"/>
      <c r="E192" s="28"/>
      <c r="F192" s="28"/>
      <c r="G192" s="29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>
      <c r="A193" s="28"/>
      <c r="B193" s="28"/>
      <c r="C193" s="28"/>
      <c r="D193" s="28"/>
      <c r="E193" s="28"/>
      <c r="F193" s="28"/>
      <c r="G193" s="29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>
      <c r="A194" s="28"/>
      <c r="B194" s="28"/>
      <c r="C194" s="28"/>
      <c r="D194" s="28"/>
      <c r="E194" s="28"/>
      <c r="F194" s="28"/>
      <c r="G194" s="29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>
      <c r="A195" s="28"/>
      <c r="B195" s="28"/>
      <c r="C195" s="28"/>
      <c r="D195" s="28"/>
      <c r="E195" s="28"/>
      <c r="F195" s="28"/>
      <c r="G195" s="29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>
      <c r="A196" s="28"/>
      <c r="B196" s="28"/>
      <c r="C196" s="28"/>
      <c r="D196" s="28"/>
      <c r="E196" s="28"/>
      <c r="F196" s="28"/>
      <c r="G196" s="29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>
      <c r="A197" s="28"/>
      <c r="B197" s="28"/>
      <c r="C197" s="28"/>
      <c r="D197" s="28"/>
      <c r="E197" s="28"/>
      <c r="F197" s="28"/>
      <c r="G197" s="29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>
      <c r="A198" s="28"/>
      <c r="B198" s="28"/>
      <c r="C198" s="28"/>
      <c r="D198" s="28"/>
      <c r="E198" s="28"/>
      <c r="F198" s="28"/>
      <c r="G198" s="29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>
      <c r="A199" s="28"/>
      <c r="B199" s="28"/>
      <c r="C199" s="28"/>
      <c r="D199" s="28"/>
      <c r="E199" s="28"/>
      <c r="F199" s="28"/>
      <c r="G199" s="29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>
      <c r="A200" s="28"/>
      <c r="B200" s="28"/>
      <c r="C200" s="28"/>
      <c r="D200" s="28"/>
      <c r="E200" s="28"/>
      <c r="F200" s="28"/>
      <c r="G200" s="29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>
      <c r="A201" s="28"/>
      <c r="B201" s="28"/>
      <c r="C201" s="28"/>
      <c r="D201" s="28"/>
      <c r="E201" s="28"/>
      <c r="F201" s="28"/>
      <c r="G201" s="29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>
      <c r="A202" s="28"/>
      <c r="B202" s="28"/>
      <c r="C202" s="28"/>
      <c r="D202" s="28"/>
      <c r="E202" s="28"/>
      <c r="F202" s="28"/>
      <c r="G202" s="29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>
      <c r="A203" s="28"/>
      <c r="B203" s="28"/>
      <c r="C203" s="28"/>
      <c r="D203" s="28"/>
      <c r="E203" s="28"/>
      <c r="F203" s="28"/>
      <c r="G203" s="29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>
      <c r="A204" s="28"/>
      <c r="B204" s="28"/>
      <c r="C204" s="28"/>
      <c r="D204" s="28"/>
      <c r="E204" s="28"/>
      <c r="F204" s="28"/>
      <c r="G204" s="29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>
      <c r="A205" s="28"/>
      <c r="B205" s="28"/>
      <c r="C205" s="28"/>
      <c r="D205" s="28"/>
      <c r="E205" s="28"/>
      <c r="F205" s="28"/>
      <c r="G205" s="29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>
      <c r="A206" s="28"/>
      <c r="B206" s="28"/>
      <c r="C206" s="28"/>
      <c r="D206" s="28"/>
      <c r="E206" s="28"/>
      <c r="F206" s="28"/>
      <c r="G206" s="29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>
      <c r="A207" s="28"/>
      <c r="B207" s="28"/>
      <c r="C207" s="28"/>
      <c r="D207" s="28"/>
      <c r="E207" s="28"/>
      <c r="F207" s="28"/>
      <c r="G207" s="29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>
      <c r="A208" s="28"/>
      <c r="B208" s="28"/>
      <c r="C208" s="28"/>
      <c r="D208" s="28"/>
      <c r="E208" s="28"/>
      <c r="F208" s="28"/>
      <c r="G208" s="29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>
      <c r="A209" s="28"/>
      <c r="B209" s="28"/>
      <c r="C209" s="28"/>
      <c r="D209" s="28"/>
      <c r="E209" s="28"/>
      <c r="F209" s="28"/>
      <c r="G209" s="29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>
      <c r="A210" s="28"/>
      <c r="B210" s="28"/>
      <c r="C210" s="28"/>
      <c r="D210" s="28"/>
      <c r="E210" s="28"/>
      <c r="F210" s="28"/>
      <c r="G210" s="29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>
      <c r="A211" s="28"/>
      <c r="B211" s="28"/>
      <c r="C211" s="28"/>
      <c r="D211" s="28"/>
      <c r="E211" s="28"/>
      <c r="F211" s="28"/>
      <c r="G211" s="29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>
      <c r="A212" s="28"/>
      <c r="B212" s="28"/>
      <c r="C212" s="28"/>
      <c r="D212" s="28"/>
      <c r="E212" s="28"/>
      <c r="F212" s="28"/>
      <c r="G212" s="29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>
      <c r="A213" s="28"/>
      <c r="B213" s="28"/>
      <c r="C213" s="28"/>
      <c r="D213" s="28"/>
      <c r="E213" s="28"/>
      <c r="F213" s="28"/>
      <c r="G213" s="29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>
      <c r="A214" s="28"/>
      <c r="B214" s="28"/>
      <c r="C214" s="28"/>
      <c r="D214" s="28"/>
      <c r="E214" s="28"/>
      <c r="F214" s="28"/>
      <c r="G214" s="29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>
      <c r="A215" s="28"/>
      <c r="B215" s="28"/>
      <c r="C215" s="28"/>
      <c r="D215" s="28"/>
      <c r="E215" s="28"/>
      <c r="F215" s="28"/>
      <c r="G215" s="29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>
      <c r="A216" s="28"/>
      <c r="B216" s="28"/>
      <c r="C216" s="28"/>
      <c r="D216" s="28"/>
      <c r="E216" s="28"/>
      <c r="F216" s="28"/>
      <c r="G216" s="29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>
      <c r="A217" s="28"/>
      <c r="B217" s="28"/>
      <c r="C217" s="28"/>
      <c r="D217" s="28"/>
      <c r="E217" s="28"/>
      <c r="F217" s="28"/>
      <c r="G217" s="29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>
      <c r="A218" s="28"/>
      <c r="B218" s="28"/>
      <c r="C218" s="28"/>
      <c r="D218" s="28"/>
      <c r="E218" s="28"/>
      <c r="F218" s="28"/>
      <c r="G218" s="29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>
      <c r="A219" s="28"/>
      <c r="B219" s="28"/>
      <c r="C219" s="28"/>
      <c r="D219" s="28"/>
      <c r="E219" s="28"/>
      <c r="F219" s="28"/>
      <c r="G219" s="29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>
      <c r="A220" s="28"/>
      <c r="B220" s="28"/>
      <c r="C220" s="28"/>
      <c r="D220" s="28"/>
      <c r="E220" s="28"/>
      <c r="F220" s="28"/>
      <c r="G220" s="29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>
      <c r="A221" s="28"/>
      <c r="B221" s="28"/>
      <c r="C221" s="28"/>
      <c r="D221" s="28"/>
      <c r="E221" s="28"/>
      <c r="F221" s="28"/>
      <c r="G221" s="29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>
      <c r="A222" s="28"/>
      <c r="B222" s="28"/>
      <c r="C222" s="28"/>
      <c r="D222" s="28"/>
      <c r="E222" s="28"/>
      <c r="F222" s="28"/>
      <c r="G222" s="29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>
      <c r="A223" s="28"/>
      <c r="B223" s="28"/>
      <c r="C223" s="28"/>
      <c r="D223" s="28"/>
      <c r="E223" s="28"/>
      <c r="F223" s="28"/>
      <c r="G223" s="29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>
      <c r="A224" s="28"/>
      <c r="B224" s="28"/>
      <c r="C224" s="28"/>
      <c r="D224" s="28"/>
      <c r="E224" s="28"/>
      <c r="F224" s="28"/>
      <c r="G224" s="29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>
      <c r="A225" s="28"/>
      <c r="B225" s="28"/>
      <c r="C225" s="28"/>
      <c r="D225" s="28"/>
      <c r="E225" s="28"/>
      <c r="F225" s="28"/>
      <c r="G225" s="29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>
      <c r="A226" s="28"/>
      <c r="B226" s="28"/>
      <c r="C226" s="28"/>
      <c r="D226" s="28"/>
      <c r="E226" s="28"/>
      <c r="F226" s="28"/>
      <c r="G226" s="29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>
      <c r="A227" s="28"/>
      <c r="B227" s="28"/>
      <c r="C227" s="28"/>
      <c r="D227" s="28"/>
      <c r="E227" s="28"/>
      <c r="F227" s="28"/>
      <c r="G227" s="29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>
      <c r="A228" s="28"/>
      <c r="B228" s="28"/>
      <c r="C228" s="28"/>
      <c r="D228" s="28"/>
      <c r="E228" s="28"/>
      <c r="F228" s="28"/>
      <c r="G228" s="29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>
      <c r="A229" s="28"/>
      <c r="B229" s="28"/>
      <c r="C229" s="28"/>
      <c r="D229" s="28"/>
      <c r="E229" s="28"/>
      <c r="F229" s="28"/>
      <c r="G229" s="29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>
      <c r="A230" s="28"/>
      <c r="B230" s="28"/>
      <c r="C230" s="28"/>
      <c r="D230" s="28"/>
      <c r="E230" s="28"/>
      <c r="F230" s="28"/>
      <c r="G230" s="29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>
      <c r="A231" s="28"/>
      <c r="B231" s="28"/>
      <c r="C231" s="28"/>
      <c r="D231" s="28"/>
      <c r="E231" s="28"/>
      <c r="F231" s="28"/>
      <c r="G231" s="29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>
      <c r="A232" s="28"/>
      <c r="B232" s="28"/>
      <c r="C232" s="28"/>
      <c r="D232" s="28"/>
      <c r="E232" s="28"/>
      <c r="F232" s="28"/>
      <c r="G232" s="29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>
      <c r="A233" s="28"/>
      <c r="B233" s="28"/>
      <c r="C233" s="28"/>
      <c r="D233" s="28"/>
      <c r="E233" s="28"/>
      <c r="F233" s="28"/>
      <c r="G233" s="29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>
      <c r="A234" s="28"/>
      <c r="B234" s="28"/>
      <c r="C234" s="28"/>
      <c r="D234" s="28"/>
      <c r="E234" s="28"/>
      <c r="F234" s="28"/>
      <c r="G234" s="29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>
      <c r="A235" s="28"/>
      <c r="B235" s="28"/>
      <c r="C235" s="28"/>
      <c r="D235" s="28"/>
      <c r="E235" s="28"/>
      <c r="F235" s="28"/>
      <c r="G235" s="29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>
      <c r="A236" s="28"/>
      <c r="B236" s="28"/>
      <c r="C236" s="28"/>
      <c r="D236" s="28"/>
      <c r="E236" s="28"/>
      <c r="F236" s="28"/>
      <c r="G236" s="29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>
      <c r="A237" s="28"/>
      <c r="B237" s="28"/>
      <c r="C237" s="28"/>
      <c r="D237" s="28"/>
      <c r="E237" s="28"/>
      <c r="F237" s="28"/>
      <c r="G237" s="29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>
      <c r="A238" s="28"/>
      <c r="B238" s="28"/>
      <c r="C238" s="28"/>
      <c r="D238" s="28"/>
      <c r="E238" s="28"/>
      <c r="F238" s="28"/>
      <c r="G238" s="29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>
      <c r="A239" s="28"/>
      <c r="B239" s="28"/>
      <c r="C239" s="28"/>
      <c r="D239" s="28"/>
      <c r="E239" s="28"/>
      <c r="F239" s="28"/>
      <c r="G239" s="29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>
      <c r="A240" s="28"/>
      <c r="B240" s="28"/>
      <c r="C240" s="28"/>
      <c r="D240" s="28"/>
      <c r="E240" s="28"/>
      <c r="F240" s="28"/>
      <c r="G240" s="29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>
      <c r="A241" s="28"/>
      <c r="B241" s="28"/>
      <c r="C241" s="28"/>
      <c r="D241" s="28"/>
      <c r="E241" s="28"/>
      <c r="F241" s="28"/>
      <c r="G241" s="29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>
      <c r="A242" s="28"/>
      <c r="B242" s="28"/>
      <c r="C242" s="28"/>
      <c r="D242" s="28"/>
      <c r="E242" s="28"/>
      <c r="F242" s="28"/>
      <c r="G242" s="29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>
      <c r="A243" s="28"/>
      <c r="B243" s="28"/>
      <c r="C243" s="28"/>
      <c r="D243" s="28"/>
      <c r="E243" s="28"/>
      <c r="F243" s="28"/>
      <c r="G243" s="29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>
      <c r="A244" s="28"/>
      <c r="B244" s="28"/>
      <c r="C244" s="28"/>
      <c r="D244" s="28"/>
      <c r="E244" s="28"/>
      <c r="F244" s="28"/>
      <c r="G244" s="29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>
      <c r="A245" s="28"/>
      <c r="B245" s="28"/>
      <c r="C245" s="28"/>
      <c r="D245" s="28"/>
      <c r="E245" s="28"/>
      <c r="F245" s="28"/>
      <c r="G245" s="29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>
      <c r="A246" s="28"/>
      <c r="B246" s="28"/>
      <c r="C246" s="28"/>
      <c r="D246" s="28"/>
      <c r="E246" s="28"/>
      <c r="F246" s="28"/>
      <c r="G246" s="29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>
      <c r="A247" s="28"/>
      <c r="B247" s="28"/>
      <c r="C247" s="28"/>
      <c r="D247" s="28"/>
      <c r="E247" s="28"/>
      <c r="F247" s="28"/>
      <c r="G247" s="29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>
      <c r="A248" s="28"/>
      <c r="B248" s="28"/>
      <c r="C248" s="28"/>
      <c r="D248" s="28"/>
      <c r="E248" s="28"/>
      <c r="F248" s="28"/>
      <c r="G248" s="29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>
      <c r="A249" s="28"/>
      <c r="B249" s="28"/>
      <c r="C249" s="28"/>
      <c r="D249" s="28"/>
      <c r="E249" s="28"/>
      <c r="F249" s="28"/>
      <c r="G249" s="29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>
      <c r="A250" s="28"/>
      <c r="B250" s="28"/>
      <c r="C250" s="28"/>
      <c r="D250" s="28"/>
      <c r="E250" s="28"/>
      <c r="F250" s="28"/>
      <c r="G250" s="29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>
      <c r="A251" s="28"/>
      <c r="B251" s="28"/>
      <c r="C251" s="28"/>
      <c r="D251" s="28"/>
      <c r="E251" s="28"/>
      <c r="F251" s="28"/>
      <c r="G251" s="29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>
      <c r="A252" s="28"/>
      <c r="B252" s="28"/>
      <c r="C252" s="28"/>
      <c r="D252" s="28"/>
      <c r="E252" s="28"/>
      <c r="F252" s="28"/>
      <c r="G252" s="29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>
      <c r="A253" s="28"/>
      <c r="B253" s="28"/>
      <c r="C253" s="28"/>
      <c r="D253" s="28"/>
      <c r="E253" s="28"/>
      <c r="F253" s="28"/>
      <c r="G253" s="29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>
      <c r="A254" s="28"/>
      <c r="B254" s="28"/>
      <c r="C254" s="28"/>
      <c r="D254" s="28"/>
      <c r="E254" s="28"/>
      <c r="F254" s="28"/>
      <c r="G254" s="29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>
      <c r="A255" s="28"/>
      <c r="B255" s="28"/>
      <c r="C255" s="28"/>
      <c r="D255" s="28"/>
      <c r="E255" s="28"/>
      <c r="F255" s="28"/>
      <c r="G255" s="29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>
      <c r="A256" s="28"/>
      <c r="B256" s="28"/>
      <c r="C256" s="28"/>
      <c r="D256" s="28"/>
      <c r="E256" s="28"/>
      <c r="F256" s="28"/>
      <c r="G256" s="29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>
      <c r="A257" s="28"/>
      <c r="B257" s="28"/>
      <c r="C257" s="28"/>
      <c r="D257" s="28"/>
      <c r="E257" s="28"/>
      <c r="F257" s="28"/>
      <c r="G257" s="29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>
      <c r="A258" s="28"/>
      <c r="B258" s="28"/>
      <c r="C258" s="28"/>
      <c r="D258" s="28"/>
      <c r="E258" s="28"/>
      <c r="F258" s="28"/>
      <c r="G258" s="29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>
      <c r="A259" s="28"/>
      <c r="B259" s="28"/>
      <c r="C259" s="28"/>
      <c r="D259" s="28"/>
      <c r="E259" s="28"/>
      <c r="F259" s="28"/>
      <c r="G259" s="29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>
      <c r="A260" s="28"/>
      <c r="B260" s="28"/>
      <c r="C260" s="28"/>
      <c r="D260" s="28"/>
      <c r="E260" s="28"/>
      <c r="F260" s="28"/>
      <c r="G260" s="29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>
      <c r="A261" s="28"/>
      <c r="B261" s="28"/>
      <c r="C261" s="28"/>
      <c r="D261" s="28"/>
      <c r="E261" s="28"/>
      <c r="F261" s="28"/>
      <c r="G261" s="29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>
      <c r="A262" s="28"/>
      <c r="B262" s="28"/>
      <c r="C262" s="28"/>
      <c r="D262" s="28"/>
      <c r="E262" s="28"/>
      <c r="F262" s="28"/>
      <c r="G262" s="29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>
      <c r="A263" s="28"/>
      <c r="B263" s="28"/>
      <c r="C263" s="28"/>
      <c r="D263" s="28"/>
      <c r="E263" s="28"/>
      <c r="F263" s="28"/>
      <c r="G263" s="29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>
      <c r="A264" s="28"/>
      <c r="B264" s="28"/>
      <c r="C264" s="28"/>
      <c r="D264" s="28"/>
      <c r="E264" s="28"/>
      <c r="F264" s="28"/>
      <c r="G264" s="29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>
      <c r="A265" s="28"/>
      <c r="B265" s="28"/>
      <c r="C265" s="28"/>
      <c r="D265" s="28"/>
      <c r="E265" s="28"/>
      <c r="F265" s="28"/>
      <c r="G265" s="29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>
      <c r="A266" s="28"/>
      <c r="B266" s="28"/>
      <c r="C266" s="28"/>
      <c r="D266" s="28"/>
      <c r="E266" s="28"/>
      <c r="F266" s="28"/>
      <c r="G266" s="29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>
      <c r="A267" s="28"/>
      <c r="B267" s="28"/>
      <c r="C267" s="28"/>
      <c r="D267" s="28"/>
      <c r="E267" s="28"/>
      <c r="F267" s="28"/>
      <c r="G267" s="29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>
      <c r="A268" s="28"/>
      <c r="B268" s="28"/>
      <c r="C268" s="28"/>
      <c r="D268" s="28"/>
      <c r="E268" s="28"/>
      <c r="F268" s="28"/>
      <c r="G268" s="29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>
      <c r="A269" s="28"/>
      <c r="B269" s="28"/>
      <c r="C269" s="28"/>
      <c r="D269" s="28"/>
      <c r="E269" s="28"/>
      <c r="F269" s="28"/>
      <c r="G269" s="29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>
      <c r="A270" s="28"/>
      <c r="B270" s="28"/>
      <c r="C270" s="28"/>
      <c r="D270" s="28"/>
      <c r="E270" s="28"/>
      <c r="F270" s="28"/>
      <c r="G270" s="29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>
      <c r="A271" s="28"/>
      <c r="B271" s="28"/>
      <c r="C271" s="28"/>
      <c r="D271" s="28"/>
      <c r="E271" s="28"/>
      <c r="F271" s="28"/>
      <c r="G271" s="29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>
      <c r="A272" s="28"/>
      <c r="B272" s="28"/>
      <c r="C272" s="28"/>
      <c r="D272" s="28"/>
      <c r="E272" s="28"/>
      <c r="F272" s="28"/>
      <c r="G272" s="29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>
      <c r="A273" s="28"/>
      <c r="B273" s="28"/>
      <c r="C273" s="28"/>
      <c r="D273" s="28"/>
      <c r="E273" s="28"/>
      <c r="F273" s="28"/>
      <c r="G273" s="29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>
      <c r="A274" s="28"/>
      <c r="B274" s="28"/>
      <c r="C274" s="28"/>
      <c r="D274" s="28"/>
      <c r="E274" s="28"/>
      <c r="F274" s="28"/>
      <c r="G274" s="29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>
      <c r="A275" s="28"/>
      <c r="B275" s="28"/>
      <c r="C275" s="28"/>
      <c r="D275" s="28"/>
      <c r="E275" s="28"/>
      <c r="F275" s="28"/>
      <c r="G275" s="29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>
      <c r="A276" s="28"/>
      <c r="B276" s="28"/>
      <c r="C276" s="28"/>
      <c r="D276" s="28"/>
      <c r="E276" s="28"/>
      <c r="F276" s="28"/>
      <c r="G276" s="29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>
      <c r="A277" s="28"/>
      <c r="B277" s="28"/>
      <c r="C277" s="28"/>
      <c r="D277" s="28"/>
      <c r="E277" s="28"/>
      <c r="F277" s="28"/>
      <c r="G277" s="29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>
      <c r="A278" s="28"/>
      <c r="B278" s="28"/>
      <c r="C278" s="28"/>
      <c r="D278" s="28"/>
      <c r="E278" s="28"/>
      <c r="F278" s="28"/>
      <c r="G278" s="29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>
      <c r="A279" s="28"/>
      <c r="B279" s="28"/>
      <c r="C279" s="28"/>
      <c r="D279" s="28"/>
      <c r="E279" s="28"/>
      <c r="F279" s="28"/>
      <c r="G279" s="29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>
      <c r="A280" s="28"/>
      <c r="B280" s="28"/>
      <c r="C280" s="28"/>
      <c r="D280" s="28"/>
      <c r="E280" s="28"/>
      <c r="F280" s="28"/>
      <c r="G280" s="29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>
      <c r="A281" s="28"/>
      <c r="B281" s="28"/>
      <c r="C281" s="28"/>
      <c r="D281" s="28"/>
      <c r="E281" s="28"/>
      <c r="F281" s="28"/>
      <c r="G281" s="29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>
      <c r="A282" s="28"/>
      <c r="B282" s="28"/>
      <c r="C282" s="28"/>
      <c r="D282" s="28"/>
      <c r="E282" s="28"/>
      <c r="F282" s="28"/>
      <c r="G282" s="29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>
      <c r="A283" s="28"/>
      <c r="B283" s="28"/>
      <c r="C283" s="28"/>
      <c r="D283" s="28"/>
      <c r="E283" s="28"/>
      <c r="F283" s="28"/>
      <c r="G283" s="29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>
      <c r="A284" s="28"/>
      <c r="B284" s="28"/>
      <c r="C284" s="28"/>
      <c r="D284" s="28"/>
      <c r="E284" s="28"/>
      <c r="F284" s="28"/>
      <c r="G284" s="29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>
      <c r="A285" s="28"/>
      <c r="B285" s="28"/>
      <c r="C285" s="28"/>
      <c r="D285" s="28"/>
      <c r="E285" s="28"/>
      <c r="F285" s="28"/>
      <c r="G285" s="29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>
      <c r="A286" s="28"/>
      <c r="B286" s="28"/>
      <c r="C286" s="28"/>
      <c r="D286" s="28"/>
      <c r="E286" s="28"/>
      <c r="F286" s="28"/>
      <c r="G286" s="29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>
      <c r="A287" s="28"/>
      <c r="B287" s="28"/>
      <c r="C287" s="28"/>
      <c r="D287" s="28"/>
      <c r="E287" s="28"/>
      <c r="F287" s="28"/>
      <c r="G287" s="29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>
      <c r="A288" s="28"/>
      <c r="B288" s="28"/>
      <c r="C288" s="28"/>
      <c r="D288" s="28"/>
      <c r="E288" s="28"/>
      <c r="F288" s="28"/>
      <c r="G288" s="29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>
      <c r="A289" s="28"/>
      <c r="B289" s="28"/>
      <c r="C289" s="28"/>
      <c r="D289" s="28"/>
      <c r="E289" s="28"/>
      <c r="F289" s="28"/>
      <c r="G289" s="29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>
      <c r="A290" s="28"/>
      <c r="B290" s="28"/>
      <c r="C290" s="28"/>
      <c r="D290" s="28"/>
      <c r="E290" s="28"/>
      <c r="F290" s="28"/>
      <c r="G290" s="29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>
      <c r="A291" s="28"/>
      <c r="B291" s="28"/>
      <c r="C291" s="28"/>
      <c r="D291" s="28"/>
      <c r="E291" s="28"/>
      <c r="F291" s="28"/>
      <c r="G291" s="29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>
      <c r="A292" s="28"/>
      <c r="B292" s="28"/>
      <c r="C292" s="28"/>
      <c r="D292" s="28"/>
      <c r="E292" s="28"/>
      <c r="F292" s="28"/>
      <c r="G292" s="29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>
      <c r="A293" s="28"/>
      <c r="B293" s="28"/>
      <c r="C293" s="28"/>
      <c r="D293" s="28"/>
      <c r="E293" s="28"/>
      <c r="F293" s="28"/>
      <c r="G293" s="29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>
      <c r="A294" s="28"/>
      <c r="B294" s="28"/>
      <c r="C294" s="28"/>
      <c r="D294" s="28"/>
      <c r="E294" s="28"/>
      <c r="F294" s="28"/>
      <c r="G294" s="29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>
      <c r="A295" s="28"/>
      <c r="B295" s="28"/>
      <c r="C295" s="28"/>
      <c r="D295" s="28"/>
      <c r="E295" s="28"/>
      <c r="F295" s="28"/>
      <c r="G295" s="29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>
      <c r="A296" s="28"/>
      <c r="B296" s="28"/>
      <c r="C296" s="28"/>
      <c r="D296" s="28"/>
      <c r="E296" s="28"/>
      <c r="F296" s="28"/>
      <c r="G296" s="29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>
      <c r="A297" s="28"/>
      <c r="B297" s="28"/>
      <c r="C297" s="28"/>
      <c r="D297" s="28"/>
      <c r="E297" s="28"/>
      <c r="F297" s="28"/>
      <c r="G297" s="29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>
      <c r="A298" s="28"/>
      <c r="B298" s="28"/>
      <c r="C298" s="28"/>
      <c r="D298" s="28"/>
      <c r="E298" s="28"/>
      <c r="F298" s="28"/>
      <c r="G298" s="29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>
      <c r="A299" s="28"/>
      <c r="B299" s="28"/>
      <c r="C299" s="28"/>
      <c r="D299" s="28"/>
      <c r="E299" s="28"/>
      <c r="F299" s="28"/>
      <c r="G299" s="29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>
      <c r="A300" s="28"/>
      <c r="B300" s="28"/>
      <c r="C300" s="28"/>
      <c r="D300" s="28"/>
      <c r="E300" s="28"/>
      <c r="F300" s="28"/>
      <c r="G300" s="29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>
      <c r="A301" s="28"/>
      <c r="B301" s="28"/>
      <c r="C301" s="28"/>
      <c r="D301" s="28"/>
      <c r="E301" s="28"/>
      <c r="F301" s="28"/>
      <c r="G301" s="29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>
      <c r="A302" s="28"/>
      <c r="B302" s="28"/>
      <c r="C302" s="28"/>
      <c r="D302" s="28"/>
      <c r="E302" s="28"/>
      <c r="F302" s="28"/>
      <c r="G302" s="29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>
      <c r="A303" s="28"/>
      <c r="B303" s="28"/>
      <c r="C303" s="28"/>
      <c r="D303" s="28"/>
      <c r="E303" s="28"/>
      <c r="F303" s="28"/>
      <c r="G303" s="29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>
      <c r="A304" s="28"/>
      <c r="B304" s="28"/>
      <c r="C304" s="28"/>
      <c r="D304" s="28"/>
      <c r="E304" s="28"/>
      <c r="F304" s="28"/>
      <c r="G304" s="29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>
      <c r="A305" s="28"/>
      <c r="B305" s="28"/>
      <c r="C305" s="28"/>
      <c r="D305" s="28"/>
      <c r="E305" s="28"/>
      <c r="F305" s="28"/>
      <c r="G305" s="29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>
      <c r="A306" s="28"/>
      <c r="B306" s="28"/>
      <c r="C306" s="28"/>
      <c r="D306" s="28"/>
      <c r="E306" s="28"/>
      <c r="F306" s="28"/>
      <c r="G306" s="29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>
      <c r="A307" s="28"/>
      <c r="B307" s="28"/>
      <c r="C307" s="28"/>
      <c r="D307" s="28"/>
      <c r="E307" s="28"/>
      <c r="F307" s="28"/>
      <c r="G307" s="29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>
      <c r="A308" s="28"/>
      <c r="B308" s="28"/>
      <c r="C308" s="28"/>
      <c r="D308" s="28"/>
      <c r="E308" s="28"/>
      <c r="F308" s="28"/>
      <c r="G308" s="29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>
      <c r="A309" s="28"/>
      <c r="B309" s="28"/>
      <c r="C309" s="28"/>
      <c r="D309" s="28"/>
      <c r="E309" s="28"/>
      <c r="F309" s="28"/>
      <c r="G309" s="29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>
      <c r="A310" s="28"/>
      <c r="B310" s="28"/>
      <c r="C310" s="28"/>
      <c r="D310" s="28"/>
      <c r="E310" s="28"/>
      <c r="F310" s="28"/>
      <c r="G310" s="29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>
      <c r="A311" s="28"/>
      <c r="B311" s="28"/>
      <c r="C311" s="28"/>
      <c r="D311" s="28"/>
      <c r="E311" s="28"/>
      <c r="F311" s="28"/>
      <c r="G311" s="29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>
      <c r="A312" s="28"/>
      <c r="B312" s="28"/>
      <c r="C312" s="28"/>
      <c r="D312" s="28"/>
      <c r="E312" s="28"/>
      <c r="F312" s="28"/>
      <c r="G312" s="29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>
      <c r="A313" s="28"/>
      <c r="B313" s="28"/>
      <c r="C313" s="28"/>
      <c r="D313" s="28"/>
      <c r="E313" s="28"/>
      <c r="F313" s="28"/>
      <c r="G313" s="29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>
      <c r="A314" s="28"/>
      <c r="B314" s="28"/>
      <c r="C314" s="28"/>
      <c r="D314" s="28"/>
      <c r="E314" s="28"/>
      <c r="F314" s="28"/>
      <c r="G314" s="29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>
      <c r="A315" s="28"/>
      <c r="B315" s="28"/>
      <c r="C315" s="28"/>
      <c r="D315" s="28"/>
      <c r="E315" s="28"/>
      <c r="F315" s="28"/>
      <c r="G315" s="29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>
      <c r="A316" s="28"/>
      <c r="B316" s="28"/>
      <c r="C316" s="28"/>
      <c r="D316" s="28"/>
      <c r="E316" s="28"/>
      <c r="F316" s="28"/>
      <c r="G316" s="29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>
      <c r="A317" s="28"/>
      <c r="B317" s="28"/>
      <c r="C317" s="28"/>
      <c r="D317" s="28"/>
      <c r="E317" s="28"/>
      <c r="F317" s="28"/>
      <c r="G317" s="29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>
      <c r="A318" s="28"/>
      <c r="B318" s="28"/>
      <c r="C318" s="28"/>
      <c r="D318" s="28"/>
      <c r="E318" s="28"/>
      <c r="F318" s="28"/>
      <c r="G318" s="29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>
      <c r="A319" s="28"/>
      <c r="B319" s="28"/>
      <c r="C319" s="28"/>
      <c r="D319" s="28"/>
      <c r="E319" s="28"/>
      <c r="F319" s="28"/>
      <c r="G319" s="29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>
      <c r="A320" s="28"/>
      <c r="B320" s="28"/>
      <c r="C320" s="28"/>
      <c r="D320" s="28"/>
      <c r="E320" s="28"/>
      <c r="F320" s="28"/>
      <c r="G320" s="29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>
      <c r="A321" s="28"/>
      <c r="B321" s="28"/>
      <c r="C321" s="28"/>
      <c r="D321" s="28"/>
      <c r="E321" s="28"/>
      <c r="F321" s="28"/>
      <c r="G321" s="29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>
      <c r="A322" s="28"/>
      <c r="B322" s="28"/>
      <c r="C322" s="28"/>
      <c r="D322" s="28"/>
      <c r="E322" s="28"/>
      <c r="F322" s="28"/>
      <c r="G322" s="29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>
      <c r="A323" s="28"/>
      <c r="B323" s="28"/>
      <c r="C323" s="28"/>
      <c r="D323" s="28"/>
      <c r="E323" s="28"/>
      <c r="F323" s="28"/>
      <c r="G323" s="29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>
      <c r="A324" s="28"/>
      <c r="B324" s="28"/>
      <c r="C324" s="28"/>
      <c r="D324" s="28"/>
      <c r="E324" s="28"/>
      <c r="F324" s="28"/>
      <c r="G324" s="29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>
      <c r="A325" s="28"/>
      <c r="B325" s="28"/>
      <c r="C325" s="28"/>
      <c r="D325" s="28"/>
      <c r="E325" s="28"/>
      <c r="F325" s="28"/>
      <c r="G325" s="29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>
      <c r="A326" s="28"/>
      <c r="B326" s="28"/>
      <c r="C326" s="28"/>
      <c r="D326" s="28"/>
      <c r="E326" s="28"/>
      <c r="F326" s="28"/>
      <c r="G326" s="29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>
      <c r="A327" s="28"/>
      <c r="B327" s="28"/>
      <c r="C327" s="28"/>
      <c r="D327" s="28"/>
      <c r="E327" s="28"/>
      <c r="F327" s="28"/>
      <c r="G327" s="29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>
      <c r="A328" s="28"/>
      <c r="B328" s="28"/>
      <c r="C328" s="28"/>
      <c r="D328" s="28"/>
      <c r="E328" s="28"/>
      <c r="F328" s="28"/>
      <c r="G328" s="29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>
      <c r="A329" s="28"/>
      <c r="B329" s="28"/>
      <c r="C329" s="28"/>
      <c r="D329" s="28"/>
      <c r="E329" s="28"/>
      <c r="F329" s="28"/>
      <c r="G329" s="29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>
      <c r="A330" s="28"/>
      <c r="B330" s="28"/>
      <c r="C330" s="28"/>
      <c r="D330" s="28"/>
      <c r="E330" s="28"/>
      <c r="F330" s="28"/>
      <c r="G330" s="29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>
      <c r="A331" s="28"/>
      <c r="B331" s="28"/>
      <c r="C331" s="28"/>
      <c r="D331" s="28"/>
      <c r="E331" s="28"/>
      <c r="F331" s="28"/>
      <c r="G331" s="29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>
      <c r="A332" s="28"/>
      <c r="B332" s="28"/>
      <c r="C332" s="28"/>
      <c r="D332" s="28"/>
      <c r="E332" s="28"/>
      <c r="F332" s="28"/>
      <c r="G332" s="29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>
      <c r="A333" s="28"/>
      <c r="B333" s="28"/>
      <c r="C333" s="28"/>
      <c r="D333" s="28"/>
      <c r="E333" s="28"/>
      <c r="F333" s="28"/>
      <c r="G333" s="29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>
      <c r="A334" s="28"/>
      <c r="B334" s="28"/>
      <c r="C334" s="28"/>
      <c r="D334" s="28"/>
      <c r="E334" s="28"/>
      <c r="F334" s="28"/>
      <c r="G334" s="29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>
      <c r="A335" s="28"/>
      <c r="B335" s="28"/>
      <c r="C335" s="28"/>
      <c r="D335" s="28"/>
      <c r="E335" s="28"/>
      <c r="F335" s="28"/>
      <c r="G335" s="29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>
      <c r="A336" s="28"/>
      <c r="B336" s="28"/>
      <c r="C336" s="28"/>
      <c r="D336" s="28"/>
      <c r="E336" s="28"/>
      <c r="F336" s="28"/>
      <c r="G336" s="29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>
      <c r="A337" s="28"/>
      <c r="B337" s="28"/>
      <c r="C337" s="28"/>
      <c r="D337" s="28"/>
      <c r="E337" s="28"/>
      <c r="F337" s="28"/>
      <c r="G337" s="29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>
      <c r="A338" s="28"/>
      <c r="B338" s="28"/>
      <c r="C338" s="28"/>
      <c r="D338" s="28"/>
      <c r="E338" s="28"/>
      <c r="F338" s="28"/>
      <c r="G338" s="29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>
      <c r="A339" s="28"/>
      <c r="B339" s="28"/>
      <c r="C339" s="28"/>
      <c r="D339" s="28"/>
      <c r="E339" s="28"/>
      <c r="F339" s="28"/>
      <c r="G339" s="29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>
      <c r="A340" s="28"/>
      <c r="B340" s="28"/>
      <c r="C340" s="28"/>
      <c r="D340" s="28"/>
      <c r="E340" s="28"/>
      <c r="F340" s="28"/>
      <c r="G340" s="29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>
      <c r="A341" s="28"/>
      <c r="B341" s="28"/>
      <c r="C341" s="28"/>
      <c r="D341" s="28"/>
      <c r="E341" s="28"/>
      <c r="F341" s="28"/>
      <c r="G341" s="29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>
      <c r="A342" s="28"/>
      <c r="B342" s="28"/>
      <c r="C342" s="28"/>
      <c r="D342" s="28"/>
      <c r="E342" s="28"/>
      <c r="F342" s="28"/>
      <c r="G342" s="29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>
      <c r="A343" s="28"/>
      <c r="B343" s="28"/>
      <c r="C343" s="28"/>
      <c r="D343" s="28"/>
      <c r="E343" s="28"/>
      <c r="F343" s="28"/>
      <c r="G343" s="29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>
      <c r="A344" s="28"/>
      <c r="B344" s="28"/>
      <c r="C344" s="28"/>
      <c r="D344" s="28"/>
      <c r="E344" s="28"/>
      <c r="F344" s="28"/>
      <c r="G344" s="29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>
      <c r="A345" s="28"/>
      <c r="B345" s="28"/>
      <c r="C345" s="28"/>
      <c r="D345" s="28"/>
      <c r="E345" s="28"/>
      <c r="F345" s="28"/>
      <c r="G345" s="29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>
      <c r="A346" s="28"/>
      <c r="B346" s="28"/>
      <c r="C346" s="28"/>
      <c r="D346" s="28"/>
      <c r="E346" s="28"/>
      <c r="F346" s="28"/>
      <c r="G346" s="29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>
      <c r="A347" s="28"/>
      <c r="B347" s="28"/>
      <c r="C347" s="28"/>
      <c r="D347" s="28"/>
      <c r="E347" s="28"/>
      <c r="F347" s="28"/>
      <c r="G347" s="29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>
      <c r="A348" s="28"/>
      <c r="B348" s="28"/>
      <c r="C348" s="28"/>
      <c r="D348" s="28"/>
      <c r="E348" s="28"/>
      <c r="F348" s="28"/>
      <c r="G348" s="29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>
      <c r="A349" s="28"/>
      <c r="B349" s="28"/>
      <c r="C349" s="28"/>
      <c r="D349" s="28"/>
      <c r="E349" s="28"/>
      <c r="F349" s="28"/>
      <c r="G349" s="29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>
      <c r="A350" s="28"/>
      <c r="B350" s="28"/>
      <c r="C350" s="28"/>
      <c r="D350" s="28"/>
      <c r="E350" s="28"/>
      <c r="F350" s="28"/>
      <c r="G350" s="29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>
      <c r="A351" s="28"/>
      <c r="B351" s="28"/>
      <c r="C351" s="28"/>
      <c r="D351" s="28"/>
      <c r="E351" s="28"/>
      <c r="F351" s="28"/>
      <c r="G351" s="29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>
      <c r="A352" s="28"/>
      <c r="B352" s="28"/>
      <c r="C352" s="28"/>
      <c r="D352" s="28"/>
      <c r="E352" s="28"/>
      <c r="F352" s="28"/>
      <c r="G352" s="29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>
      <c r="A353" s="28"/>
      <c r="B353" s="28"/>
      <c r="C353" s="28"/>
      <c r="D353" s="28"/>
      <c r="E353" s="28"/>
      <c r="F353" s="28"/>
      <c r="G353" s="29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>
      <c r="A354" s="28"/>
      <c r="B354" s="28"/>
      <c r="C354" s="28"/>
      <c r="D354" s="28"/>
      <c r="E354" s="28"/>
      <c r="F354" s="28"/>
      <c r="G354" s="29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>
      <c r="A355" s="28"/>
      <c r="B355" s="28"/>
      <c r="C355" s="28"/>
      <c r="D355" s="28"/>
      <c r="E355" s="28"/>
      <c r="F355" s="28"/>
      <c r="G355" s="29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>
      <c r="A356" s="28"/>
      <c r="B356" s="28"/>
      <c r="C356" s="28"/>
      <c r="D356" s="28"/>
      <c r="E356" s="28"/>
      <c r="F356" s="28"/>
      <c r="G356" s="29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>
      <c r="A357" s="28"/>
      <c r="B357" s="28"/>
      <c r="C357" s="28"/>
      <c r="D357" s="28"/>
      <c r="E357" s="28"/>
      <c r="F357" s="28"/>
      <c r="G357" s="29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>
      <c r="A358" s="28"/>
      <c r="B358" s="28"/>
      <c r="C358" s="28"/>
      <c r="D358" s="28"/>
      <c r="E358" s="28"/>
      <c r="F358" s="28"/>
      <c r="G358" s="29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>
      <c r="A359" s="28"/>
      <c r="B359" s="28"/>
      <c r="C359" s="28"/>
      <c r="D359" s="28"/>
      <c r="E359" s="28"/>
      <c r="F359" s="28"/>
      <c r="G359" s="29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>
      <c r="A360" s="28"/>
      <c r="B360" s="28"/>
      <c r="C360" s="28"/>
      <c r="D360" s="28"/>
      <c r="E360" s="28"/>
      <c r="F360" s="28"/>
      <c r="G360" s="29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>
      <c r="A361" s="28"/>
      <c r="B361" s="28"/>
      <c r="C361" s="28"/>
      <c r="D361" s="28"/>
      <c r="E361" s="28"/>
      <c r="F361" s="28"/>
      <c r="G361" s="29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>
      <c r="A362" s="28"/>
      <c r="B362" s="28"/>
      <c r="C362" s="28"/>
      <c r="D362" s="28"/>
      <c r="E362" s="28"/>
      <c r="F362" s="28"/>
      <c r="G362" s="29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>
      <c r="A363" s="28"/>
      <c r="B363" s="28"/>
      <c r="C363" s="28"/>
      <c r="D363" s="28"/>
      <c r="E363" s="28"/>
      <c r="F363" s="28"/>
      <c r="G363" s="29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>
      <c r="A364" s="28"/>
      <c r="B364" s="28"/>
      <c r="C364" s="28"/>
      <c r="D364" s="28"/>
      <c r="E364" s="28"/>
      <c r="F364" s="28"/>
      <c r="G364" s="29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>
      <c r="A365" s="28"/>
      <c r="B365" s="28"/>
      <c r="C365" s="28"/>
      <c r="D365" s="28"/>
      <c r="E365" s="28"/>
      <c r="F365" s="28"/>
      <c r="G365" s="29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>
      <c r="A366" s="28"/>
      <c r="B366" s="28"/>
      <c r="C366" s="28"/>
      <c r="D366" s="28"/>
      <c r="E366" s="28"/>
      <c r="F366" s="28"/>
      <c r="G366" s="29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>
      <c r="A367" s="28"/>
      <c r="B367" s="28"/>
      <c r="C367" s="28"/>
      <c r="D367" s="28"/>
      <c r="E367" s="28"/>
      <c r="F367" s="28"/>
      <c r="G367" s="29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>
      <c r="A368" s="28"/>
      <c r="B368" s="28"/>
      <c r="C368" s="28"/>
      <c r="D368" s="28"/>
      <c r="E368" s="28"/>
      <c r="F368" s="28"/>
      <c r="G368" s="29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>
      <c r="A369" s="28"/>
      <c r="B369" s="28"/>
      <c r="C369" s="28"/>
      <c r="D369" s="28"/>
      <c r="E369" s="28"/>
      <c r="F369" s="28"/>
      <c r="G369" s="29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>
      <c r="A370" s="28"/>
      <c r="B370" s="28"/>
      <c r="C370" s="28"/>
      <c r="D370" s="28"/>
      <c r="E370" s="28"/>
      <c r="F370" s="28"/>
      <c r="G370" s="29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>
      <c r="A371" s="28"/>
      <c r="B371" s="28"/>
      <c r="C371" s="28"/>
      <c r="D371" s="28"/>
      <c r="E371" s="28"/>
      <c r="F371" s="28"/>
      <c r="G371" s="29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>
      <c r="A372" s="28"/>
      <c r="B372" s="28"/>
      <c r="C372" s="28"/>
      <c r="D372" s="28"/>
      <c r="E372" s="28"/>
      <c r="F372" s="28"/>
      <c r="G372" s="29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>
      <c r="A373" s="28"/>
      <c r="B373" s="28"/>
      <c r="C373" s="28"/>
      <c r="D373" s="28"/>
      <c r="E373" s="28"/>
      <c r="F373" s="28"/>
      <c r="G373" s="29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>
      <c r="A374" s="28"/>
      <c r="B374" s="28"/>
      <c r="C374" s="28"/>
      <c r="D374" s="28"/>
      <c r="E374" s="28"/>
      <c r="F374" s="28"/>
      <c r="G374" s="29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>
      <c r="A375" s="28"/>
      <c r="B375" s="28"/>
      <c r="C375" s="28"/>
      <c r="D375" s="28"/>
      <c r="E375" s="28"/>
      <c r="F375" s="28"/>
      <c r="G375" s="29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>
      <c r="A376" s="28"/>
      <c r="B376" s="28"/>
      <c r="C376" s="28"/>
      <c r="D376" s="28"/>
      <c r="E376" s="28"/>
      <c r="F376" s="28"/>
      <c r="G376" s="29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>
      <c r="A377" s="28"/>
      <c r="B377" s="28"/>
      <c r="C377" s="28"/>
      <c r="D377" s="28"/>
      <c r="E377" s="28"/>
      <c r="F377" s="28"/>
      <c r="G377" s="29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>
      <c r="A378" s="28"/>
      <c r="B378" s="28"/>
      <c r="C378" s="28"/>
      <c r="D378" s="28"/>
      <c r="E378" s="28"/>
      <c r="F378" s="28"/>
      <c r="G378" s="29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>
      <c r="A379" s="28"/>
      <c r="B379" s="28"/>
      <c r="C379" s="28"/>
      <c r="D379" s="28"/>
      <c r="E379" s="28"/>
      <c r="F379" s="28"/>
      <c r="G379" s="29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>
      <c r="A380" s="28"/>
      <c r="B380" s="28"/>
      <c r="C380" s="28"/>
      <c r="D380" s="28"/>
      <c r="E380" s="28"/>
      <c r="F380" s="28"/>
      <c r="G380" s="29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>
      <c r="A381" s="28"/>
      <c r="B381" s="28"/>
      <c r="C381" s="28"/>
      <c r="D381" s="28"/>
      <c r="E381" s="28"/>
      <c r="F381" s="28"/>
      <c r="G381" s="29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>
      <c r="A382" s="28"/>
      <c r="B382" s="28"/>
      <c r="C382" s="28"/>
      <c r="D382" s="28"/>
      <c r="E382" s="28"/>
      <c r="F382" s="28"/>
      <c r="G382" s="29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>
      <c r="A383" s="28"/>
      <c r="B383" s="28"/>
      <c r="C383" s="28"/>
      <c r="D383" s="28"/>
      <c r="E383" s="28"/>
      <c r="F383" s="28"/>
      <c r="G383" s="29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>
      <c r="A384" s="28"/>
      <c r="B384" s="28"/>
      <c r="C384" s="28"/>
      <c r="D384" s="28"/>
      <c r="E384" s="28"/>
      <c r="F384" s="28"/>
      <c r="G384" s="29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>
      <c r="A385" s="28"/>
      <c r="B385" s="28"/>
      <c r="C385" s="28"/>
      <c r="D385" s="28"/>
      <c r="E385" s="28"/>
      <c r="F385" s="28"/>
      <c r="G385" s="29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>
      <c r="A386" s="28"/>
      <c r="B386" s="28"/>
      <c r="C386" s="28"/>
      <c r="D386" s="28"/>
      <c r="E386" s="28"/>
      <c r="F386" s="28"/>
      <c r="G386" s="29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>
      <c r="A387" s="28"/>
      <c r="B387" s="28"/>
      <c r="C387" s="28"/>
      <c r="D387" s="28"/>
      <c r="E387" s="28"/>
      <c r="F387" s="28"/>
      <c r="G387" s="29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>
      <c r="A388" s="28"/>
      <c r="B388" s="28"/>
      <c r="C388" s="28"/>
      <c r="D388" s="28"/>
      <c r="E388" s="28"/>
      <c r="F388" s="28"/>
      <c r="G388" s="29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>
      <c r="A389" s="28"/>
      <c r="B389" s="28"/>
      <c r="C389" s="28"/>
      <c r="D389" s="28"/>
      <c r="E389" s="28"/>
      <c r="F389" s="28"/>
      <c r="G389" s="29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>
      <c r="A390" s="28"/>
      <c r="B390" s="28"/>
      <c r="C390" s="28"/>
      <c r="D390" s="28"/>
      <c r="E390" s="28"/>
      <c r="F390" s="28"/>
      <c r="G390" s="29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>
      <c r="A391" s="28"/>
      <c r="B391" s="28"/>
      <c r="C391" s="28"/>
      <c r="D391" s="28"/>
      <c r="E391" s="28"/>
      <c r="F391" s="28"/>
      <c r="G391" s="29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>
      <c r="A392" s="28"/>
      <c r="B392" s="28"/>
      <c r="C392" s="28"/>
      <c r="D392" s="28"/>
      <c r="E392" s="28"/>
      <c r="F392" s="28"/>
      <c r="G392" s="29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>
      <c r="A393" s="28"/>
      <c r="B393" s="28"/>
      <c r="C393" s="28"/>
      <c r="D393" s="28"/>
      <c r="E393" s="28"/>
      <c r="F393" s="28"/>
      <c r="G393" s="29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>
      <c r="A394" s="28"/>
      <c r="B394" s="28"/>
      <c r="C394" s="28"/>
      <c r="D394" s="28"/>
      <c r="E394" s="28"/>
      <c r="F394" s="28"/>
      <c r="G394" s="29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>
      <c r="A395" s="28"/>
      <c r="B395" s="28"/>
      <c r="C395" s="28"/>
      <c r="D395" s="28"/>
      <c r="E395" s="28"/>
      <c r="F395" s="28"/>
      <c r="G395" s="29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>
      <c r="A396" s="28"/>
      <c r="B396" s="28"/>
      <c r="C396" s="28"/>
      <c r="D396" s="28"/>
      <c r="E396" s="28"/>
      <c r="F396" s="28"/>
      <c r="G396" s="29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>
      <c r="A397" s="28"/>
      <c r="B397" s="28"/>
      <c r="C397" s="28"/>
      <c r="D397" s="28"/>
      <c r="E397" s="28"/>
      <c r="F397" s="28"/>
      <c r="G397" s="29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>
      <c r="A398" s="28"/>
      <c r="B398" s="28"/>
      <c r="C398" s="28"/>
      <c r="D398" s="28"/>
      <c r="E398" s="28"/>
      <c r="F398" s="28"/>
      <c r="G398" s="29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>
      <c r="A399" s="28"/>
      <c r="B399" s="28"/>
      <c r="C399" s="28"/>
      <c r="D399" s="28"/>
      <c r="E399" s="28"/>
      <c r="F399" s="28"/>
      <c r="G399" s="29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>
      <c r="A400" s="28"/>
      <c r="B400" s="28"/>
      <c r="C400" s="28"/>
      <c r="D400" s="28"/>
      <c r="E400" s="28"/>
      <c r="F400" s="28"/>
      <c r="G400" s="29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>
      <c r="A401" s="28"/>
      <c r="B401" s="28"/>
      <c r="C401" s="28"/>
      <c r="D401" s="28"/>
      <c r="E401" s="28"/>
      <c r="F401" s="28"/>
      <c r="G401" s="29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>
      <c r="A402" s="28"/>
      <c r="B402" s="28"/>
      <c r="C402" s="28"/>
      <c r="D402" s="28"/>
      <c r="E402" s="28"/>
      <c r="F402" s="28"/>
      <c r="G402" s="29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>
      <c r="A403" s="28"/>
      <c r="B403" s="28"/>
      <c r="C403" s="28"/>
      <c r="D403" s="28"/>
      <c r="E403" s="28"/>
      <c r="F403" s="28"/>
      <c r="G403" s="29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>
      <c r="A404" s="28"/>
      <c r="B404" s="28"/>
      <c r="C404" s="28"/>
      <c r="D404" s="28"/>
      <c r="E404" s="28"/>
      <c r="F404" s="28"/>
      <c r="G404" s="29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>
      <c r="A405" s="28"/>
      <c r="B405" s="28"/>
      <c r="C405" s="28"/>
      <c r="D405" s="28"/>
      <c r="E405" s="28"/>
      <c r="F405" s="28"/>
      <c r="G405" s="29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>
      <c r="A406" s="28"/>
      <c r="B406" s="28"/>
      <c r="C406" s="28"/>
      <c r="D406" s="28"/>
      <c r="E406" s="28"/>
      <c r="F406" s="28"/>
      <c r="G406" s="29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>
      <c r="A407" s="28"/>
      <c r="B407" s="28"/>
      <c r="C407" s="28"/>
      <c r="D407" s="28"/>
      <c r="E407" s="28"/>
      <c r="F407" s="28"/>
      <c r="G407" s="29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>
      <c r="A408" s="28"/>
      <c r="B408" s="28"/>
      <c r="C408" s="28"/>
      <c r="D408" s="28"/>
      <c r="E408" s="28"/>
      <c r="F408" s="28"/>
      <c r="G408" s="29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>
      <c r="A409" s="28"/>
      <c r="B409" s="28"/>
      <c r="C409" s="28"/>
      <c r="D409" s="28"/>
      <c r="E409" s="28"/>
      <c r="F409" s="28"/>
      <c r="G409" s="29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>
      <c r="A410" s="28"/>
      <c r="B410" s="28"/>
      <c r="C410" s="28"/>
      <c r="D410" s="28"/>
      <c r="E410" s="28"/>
      <c r="F410" s="28"/>
      <c r="G410" s="29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>
      <c r="A411" s="28"/>
      <c r="B411" s="28"/>
      <c r="C411" s="28"/>
      <c r="D411" s="28"/>
      <c r="E411" s="28"/>
      <c r="F411" s="28"/>
      <c r="G411" s="29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>
      <c r="A412" s="28"/>
      <c r="B412" s="28"/>
      <c r="C412" s="28"/>
      <c r="D412" s="28"/>
      <c r="E412" s="28"/>
      <c r="F412" s="28"/>
      <c r="G412" s="29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>
      <c r="A413" s="28"/>
      <c r="B413" s="28"/>
      <c r="C413" s="28"/>
      <c r="D413" s="28"/>
      <c r="E413" s="28"/>
      <c r="F413" s="28"/>
      <c r="G413" s="29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>
      <c r="A414" s="28"/>
      <c r="B414" s="28"/>
      <c r="C414" s="28"/>
      <c r="D414" s="28"/>
      <c r="E414" s="28"/>
      <c r="F414" s="28"/>
      <c r="G414" s="29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>
      <c r="A415" s="28"/>
      <c r="B415" s="28"/>
      <c r="C415" s="28"/>
      <c r="D415" s="28"/>
      <c r="E415" s="28"/>
      <c r="F415" s="28"/>
      <c r="G415" s="29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>
      <c r="A416" s="28"/>
      <c r="B416" s="28"/>
      <c r="C416" s="28"/>
      <c r="D416" s="28"/>
      <c r="E416" s="28"/>
      <c r="F416" s="28"/>
      <c r="G416" s="29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>
      <c r="A417" s="28"/>
      <c r="B417" s="28"/>
      <c r="C417" s="28"/>
      <c r="D417" s="28"/>
      <c r="E417" s="28"/>
      <c r="F417" s="28"/>
      <c r="G417" s="29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>
      <c r="A418" s="28"/>
      <c r="B418" s="28"/>
      <c r="C418" s="28"/>
      <c r="D418" s="28"/>
      <c r="E418" s="28"/>
      <c r="F418" s="28"/>
      <c r="G418" s="29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>
      <c r="A419" s="28"/>
      <c r="B419" s="28"/>
      <c r="C419" s="28"/>
      <c r="D419" s="28"/>
      <c r="E419" s="28"/>
      <c r="F419" s="28"/>
      <c r="G419" s="29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>
      <c r="A420" s="28"/>
      <c r="B420" s="28"/>
      <c r="C420" s="28"/>
      <c r="D420" s="28"/>
      <c r="E420" s="28"/>
      <c r="F420" s="28"/>
      <c r="G420" s="29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>
      <c r="A421" s="28"/>
      <c r="B421" s="28"/>
      <c r="C421" s="28"/>
      <c r="D421" s="28"/>
      <c r="E421" s="28"/>
      <c r="F421" s="28"/>
      <c r="G421" s="29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>
      <c r="A422" s="28"/>
      <c r="B422" s="28"/>
      <c r="C422" s="28"/>
      <c r="D422" s="28"/>
      <c r="E422" s="28"/>
      <c r="F422" s="28"/>
      <c r="G422" s="29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>
      <c r="A423" s="28"/>
      <c r="B423" s="28"/>
      <c r="C423" s="28"/>
      <c r="D423" s="28"/>
      <c r="E423" s="28"/>
      <c r="F423" s="28"/>
      <c r="G423" s="29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>
      <c r="A424" s="28"/>
      <c r="B424" s="28"/>
      <c r="C424" s="28"/>
      <c r="D424" s="28"/>
      <c r="E424" s="28"/>
      <c r="F424" s="28"/>
      <c r="G424" s="29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>
      <c r="A425" s="28"/>
      <c r="B425" s="28"/>
      <c r="C425" s="28"/>
      <c r="D425" s="28"/>
      <c r="E425" s="28"/>
      <c r="F425" s="28"/>
      <c r="G425" s="29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>
      <c r="A426" s="28"/>
      <c r="B426" s="28"/>
      <c r="C426" s="28"/>
      <c r="D426" s="28"/>
      <c r="E426" s="28"/>
      <c r="F426" s="28"/>
      <c r="G426" s="29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>
      <c r="A427" s="28"/>
      <c r="B427" s="28"/>
      <c r="C427" s="28"/>
      <c r="D427" s="28"/>
      <c r="E427" s="28"/>
      <c r="F427" s="28"/>
      <c r="G427" s="29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>
      <c r="A428" s="28"/>
      <c r="B428" s="28"/>
      <c r="C428" s="28"/>
      <c r="D428" s="28"/>
      <c r="E428" s="28"/>
      <c r="F428" s="28"/>
      <c r="G428" s="29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>
      <c r="A429" s="28"/>
      <c r="B429" s="28"/>
      <c r="C429" s="28"/>
      <c r="D429" s="28"/>
      <c r="E429" s="28"/>
      <c r="F429" s="28"/>
      <c r="G429" s="29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>
      <c r="A430" s="28"/>
      <c r="B430" s="28"/>
      <c r="C430" s="28"/>
      <c r="D430" s="28"/>
      <c r="E430" s="28"/>
      <c r="F430" s="28"/>
      <c r="G430" s="29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>
      <c r="A431" s="28"/>
      <c r="B431" s="28"/>
      <c r="C431" s="28"/>
      <c r="D431" s="28"/>
      <c r="E431" s="28"/>
      <c r="F431" s="28"/>
      <c r="G431" s="29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>
      <c r="A432" s="28"/>
      <c r="B432" s="28"/>
      <c r="C432" s="28"/>
      <c r="D432" s="28"/>
      <c r="E432" s="28"/>
      <c r="F432" s="28"/>
      <c r="G432" s="29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>
      <c r="A433" s="28"/>
      <c r="B433" s="28"/>
      <c r="C433" s="28"/>
      <c r="D433" s="28"/>
      <c r="E433" s="28"/>
      <c r="F433" s="28"/>
      <c r="G433" s="29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>
      <c r="A434" s="28"/>
      <c r="B434" s="28"/>
      <c r="C434" s="28"/>
      <c r="D434" s="28"/>
      <c r="E434" s="28"/>
      <c r="F434" s="28"/>
      <c r="G434" s="29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>
      <c r="A435" s="28"/>
      <c r="B435" s="28"/>
      <c r="C435" s="28"/>
      <c r="D435" s="28"/>
      <c r="E435" s="28"/>
      <c r="F435" s="28"/>
      <c r="G435" s="29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>
      <c r="A436" s="28"/>
      <c r="B436" s="28"/>
      <c r="C436" s="28"/>
      <c r="D436" s="28"/>
      <c r="E436" s="28"/>
      <c r="F436" s="28"/>
      <c r="G436" s="29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>
      <c r="A437" s="28"/>
      <c r="B437" s="28"/>
      <c r="C437" s="28"/>
      <c r="D437" s="28"/>
      <c r="E437" s="28"/>
      <c r="F437" s="28"/>
      <c r="G437" s="29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>
      <c r="A438" s="28"/>
      <c r="B438" s="28"/>
      <c r="C438" s="28"/>
      <c r="D438" s="28"/>
      <c r="E438" s="28"/>
      <c r="F438" s="28"/>
      <c r="G438" s="29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>
      <c r="A439" s="28"/>
      <c r="B439" s="28"/>
      <c r="C439" s="28"/>
      <c r="D439" s="28"/>
      <c r="E439" s="28"/>
      <c r="F439" s="28"/>
      <c r="G439" s="29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>
      <c r="A440" s="28"/>
      <c r="B440" s="28"/>
      <c r="C440" s="28"/>
      <c r="D440" s="28"/>
      <c r="E440" s="28"/>
      <c r="F440" s="28"/>
      <c r="G440" s="29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>
      <c r="A441" s="28"/>
      <c r="B441" s="28"/>
      <c r="C441" s="28"/>
      <c r="D441" s="28"/>
      <c r="E441" s="28"/>
      <c r="F441" s="28"/>
      <c r="G441" s="29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>
      <c r="A442" s="28"/>
      <c r="B442" s="28"/>
      <c r="C442" s="28"/>
      <c r="D442" s="28"/>
      <c r="E442" s="28"/>
      <c r="F442" s="28"/>
      <c r="G442" s="29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>
      <c r="A443" s="28"/>
      <c r="B443" s="28"/>
      <c r="C443" s="28"/>
      <c r="D443" s="28"/>
      <c r="E443" s="28"/>
      <c r="F443" s="28"/>
      <c r="G443" s="29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>
      <c r="A444" s="28"/>
      <c r="B444" s="28"/>
      <c r="C444" s="28"/>
      <c r="D444" s="28"/>
      <c r="E444" s="28"/>
      <c r="F444" s="28"/>
      <c r="G444" s="29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>
      <c r="A445" s="28"/>
      <c r="B445" s="28"/>
      <c r="C445" s="28"/>
      <c r="D445" s="28"/>
      <c r="E445" s="28"/>
      <c r="F445" s="28"/>
      <c r="G445" s="29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>
      <c r="A446" s="28"/>
      <c r="B446" s="28"/>
      <c r="C446" s="28"/>
      <c r="D446" s="28"/>
      <c r="E446" s="28"/>
      <c r="F446" s="28"/>
      <c r="G446" s="29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>
      <c r="A447" s="28"/>
      <c r="B447" s="28"/>
      <c r="C447" s="28"/>
      <c r="D447" s="28"/>
      <c r="E447" s="28"/>
      <c r="F447" s="28"/>
      <c r="G447" s="29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>
      <c r="A448" s="28"/>
      <c r="B448" s="28"/>
      <c r="C448" s="28"/>
      <c r="D448" s="28"/>
      <c r="E448" s="28"/>
      <c r="F448" s="28"/>
      <c r="G448" s="29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>
      <c r="A449" s="28"/>
      <c r="B449" s="28"/>
      <c r="C449" s="28"/>
      <c r="D449" s="28"/>
      <c r="E449" s="28"/>
      <c r="F449" s="28"/>
      <c r="G449" s="29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>
      <c r="A450" s="28"/>
      <c r="B450" s="28"/>
      <c r="C450" s="28"/>
      <c r="D450" s="28"/>
      <c r="E450" s="28"/>
      <c r="F450" s="28"/>
      <c r="G450" s="29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>
      <c r="A451" s="28"/>
      <c r="B451" s="28"/>
      <c r="C451" s="28"/>
      <c r="D451" s="28"/>
      <c r="E451" s="28"/>
      <c r="F451" s="28"/>
      <c r="G451" s="29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>
      <c r="A452" s="28"/>
      <c r="B452" s="28"/>
      <c r="C452" s="28"/>
      <c r="D452" s="28"/>
      <c r="E452" s="28"/>
      <c r="F452" s="28"/>
      <c r="G452" s="29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>
      <c r="A453" s="28"/>
      <c r="B453" s="28"/>
      <c r="C453" s="28"/>
      <c r="D453" s="28"/>
      <c r="E453" s="28"/>
      <c r="F453" s="28"/>
      <c r="G453" s="29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>
      <c r="A454" s="28"/>
      <c r="B454" s="28"/>
      <c r="C454" s="28"/>
      <c r="D454" s="28"/>
      <c r="E454" s="28"/>
      <c r="F454" s="28"/>
      <c r="G454" s="29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>
      <c r="A455" s="28"/>
      <c r="B455" s="28"/>
      <c r="C455" s="28"/>
      <c r="D455" s="28"/>
      <c r="E455" s="28"/>
      <c r="F455" s="28"/>
      <c r="G455" s="29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>
      <c r="A456" s="28"/>
      <c r="B456" s="28"/>
      <c r="C456" s="28"/>
      <c r="D456" s="28"/>
      <c r="E456" s="28"/>
      <c r="F456" s="28"/>
      <c r="G456" s="29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>
      <c r="A457" s="28"/>
      <c r="B457" s="28"/>
      <c r="C457" s="28"/>
      <c r="D457" s="28"/>
      <c r="E457" s="28"/>
      <c r="F457" s="28"/>
      <c r="G457" s="29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>
      <c r="A458" s="28"/>
      <c r="B458" s="28"/>
      <c r="C458" s="28"/>
      <c r="D458" s="28"/>
      <c r="E458" s="28"/>
      <c r="F458" s="28"/>
      <c r="G458" s="29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>
      <c r="A459" s="28"/>
      <c r="B459" s="28"/>
      <c r="C459" s="28"/>
      <c r="D459" s="28"/>
      <c r="E459" s="28"/>
      <c r="F459" s="28"/>
      <c r="G459" s="29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>
      <c r="A460" s="28"/>
      <c r="B460" s="28"/>
      <c r="C460" s="28"/>
      <c r="D460" s="28"/>
      <c r="E460" s="28"/>
      <c r="F460" s="28"/>
      <c r="G460" s="29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>
      <c r="A461" s="28"/>
      <c r="B461" s="28"/>
      <c r="C461" s="28"/>
      <c r="D461" s="28"/>
      <c r="E461" s="28"/>
      <c r="F461" s="28"/>
      <c r="G461" s="29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>
      <c r="A462" s="28"/>
      <c r="B462" s="28"/>
      <c r="C462" s="28"/>
      <c r="D462" s="28"/>
      <c r="E462" s="28"/>
      <c r="F462" s="28"/>
      <c r="G462" s="29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>
      <c r="A463" s="28"/>
      <c r="B463" s="28"/>
      <c r="C463" s="28"/>
      <c r="D463" s="28"/>
      <c r="E463" s="28"/>
      <c r="F463" s="28"/>
      <c r="G463" s="29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>
      <c r="A464" s="28"/>
      <c r="B464" s="28"/>
      <c r="C464" s="28"/>
      <c r="D464" s="28"/>
      <c r="E464" s="28"/>
      <c r="F464" s="28"/>
      <c r="G464" s="29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>
      <c r="A465" s="28"/>
      <c r="B465" s="28"/>
      <c r="C465" s="28"/>
      <c r="D465" s="28"/>
      <c r="E465" s="28"/>
      <c r="F465" s="28"/>
      <c r="G465" s="29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>
      <c r="A466" s="28"/>
      <c r="B466" s="28"/>
      <c r="C466" s="28"/>
      <c r="D466" s="28"/>
      <c r="E466" s="28"/>
      <c r="F466" s="28"/>
      <c r="G466" s="29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>
      <c r="A467" s="28"/>
      <c r="B467" s="28"/>
      <c r="C467" s="28"/>
      <c r="D467" s="28"/>
      <c r="E467" s="28"/>
      <c r="F467" s="28"/>
      <c r="G467" s="29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>
      <c r="A468" s="28"/>
      <c r="B468" s="28"/>
      <c r="C468" s="28"/>
      <c r="D468" s="28"/>
      <c r="E468" s="28"/>
      <c r="F468" s="28"/>
      <c r="G468" s="29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>
      <c r="A469" s="28"/>
      <c r="B469" s="28"/>
      <c r="C469" s="28"/>
      <c r="D469" s="28"/>
      <c r="E469" s="28"/>
      <c r="F469" s="28"/>
      <c r="G469" s="29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>
      <c r="A470" s="28"/>
      <c r="B470" s="28"/>
      <c r="C470" s="28"/>
      <c r="D470" s="28"/>
      <c r="E470" s="28"/>
      <c r="F470" s="28"/>
      <c r="G470" s="29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>
      <c r="A471" s="28"/>
      <c r="B471" s="28"/>
      <c r="C471" s="28"/>
      <c r="D471" s="28"/>
      <c r="E471" s="28"/>
      <c r="F471" s="28"/>
      <c r="G471" s="29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>
      <c r="A472" s="28"/>
      <c r="B472" s="28"/>
      <c r="C472" s="28"/>
      <c r="D472" s="28"/>
      <c r="E472" s="28"/>
      <c r="F472" s="28"/>
      <c r="G472" s="29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>
      <c r="A473" s="28"/>
      <c r="B473" s="28"/>
      <c r="C473" s="28"/>
      <c r="D473" s="28"/>
      <c r="E473" s="28"/>
      <c r="F473" s="28"/>
      <c r="G473" s="29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>
      <c r="A474" s="28"/>
      <c r="B474" s="28"/>
      <c r="C474" s="28"/>
      <c r="D474" s="28"/>
      <c r="E474" s="28"/>
      <c r="F474" s="28"/>
      <c r="G474" s="29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>
      <c r="A475" s="28"/>
      <c r="B475" s="28"/>
      <c r="C475" s="28"/>
      <c r="D475" s="28"/>
      <c r="E475" s="28"/>
      <c r="F475" s="28"/>
      <c r="G475" s="29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>
      <c r="A476" s="28"/>
      <c r="B476" s="28"/>
      <c r="C476" s="28"/>
      <c r="D476" s="28"/>
      <c r="E476" s="28"/>
      <c r="F476" s="28"/>
      <c r="G476" s="29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>
      <c r="A477" s="28"/>
      <c r="B477" s="28"/>
      <c r="C477" s="28"/>
      <c r="D477" s="28"/>
      <c r="E477" s="28"/>
      <c r="F477" s="28"/>
      <c r="G477" s="29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>
      <c r="A478" s="28"/>
      <c r="B478" s="28"/>
      <c r="C478" s="28"/>
      <c r="D478" s="28"/>
      <c r="E478" s="28"/>
      <c r="F478" s="28"/>
      <c r="G478" s="29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>
      <c r="A479" s="28"/>
      <c r="B479" s="28"/>
      <c r="C479" s="28"/>
      <c r="D479" s="28"/>
      <c r="E479" s="28"/>
      <c r="F479" s="28"/>
      <c r="G479" s="29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>
      <c r="A480" s="28"/>
      <c r="B480" s="28"/>
      <c r="C480" s="28"/>
      <c r="D480" s="28"/>
      <c r="E480" s="28"/>
      <c r="F480" s="28"/>
      <c r="G480" s="29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>
      <c r="A481" s="28"/>
      <c r="B481" s="28"/>
      <c r="C481" s="28"/>
      <c r="D481" s="28"/>
      <c r="E481" s="28"/>
      <c r="F481" s="28"/>
      <c r="G481" s="29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>
      <c r="A482" s="28"/>
      <c r="B482" s="28"/>
      <c r="C482" s="28"/>
      <c r="D482" s="28"/>
      <c r="E482" s="28"/>
      <c r="F482" s="28"/>
      <c r="G482" s="29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>
      <c r="A483" s="28"/>
      <c r="B483" s="28"/>
      <c r="C483" s="28"/>
      <c r="D483" s="28"/>
      <c r="E483" s="28"/>
      <c r="F483" s="28"/>
      <c r="G483" s="29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>
      <c r="A484" s="28"/>
      <c r="B484" s="28"/>
      <c r="C484" s="28"/>
      <c r="D484" s="28"/>
      <c r="E484" s="28"/>
      <c r="F484" s="28"/>
      <c r="G484" s="29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>
      <c r="A485" s="28"/>
      <c r="B485" s="28"/>
      <c r="C485" s="28"/>
      <c r="D485" s="28"/>
      <c r="E485" s="28"/>
      <c r="F485" s="28"/>
      <c r="G485" s="29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>
      <c r="A486" s="28"/>
      <c r="B486" s="28"/>
      <c r="C486" s="28"/>
      <c r="D486" s="28"/>
      <c r="E486" s="28"/>
      <c r="F486" s="28"/>
      <c r="G486" s="29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>
      <c r="A487" s="28"/>
      <c r="B487" s="28"/>
      <c r="C487" s="28"/>
      <c r="D487" s="28"/>
      <c r="E487" s="28"/>
      <c r="F487" s="28"/>
      <c r="G487" s="29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>
      <c r="A488" s="28"/>
      <c r="B488" s="28"/>
      <c r="C488" s="28"/>
      <c r="D488" s="28"/>
      <c r="E488" s="28"/>
      <c r="F488" s="28"/>
      <c r="G488" s="29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>
      <c r="A489" s="28"/>
      <c r="B489" s="28"/>
      <c r="C489" s="28"/>
      <c r="D489" s="28"/>
      <c r="E489" s="28"/>
      <c r="F489" s="28"/>
      <c r="G489" s="29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>
      <c r="A490" s="28"/>
      <c r="B490" s="28"/>
      <c r="C490" s="28"/>
      <c r="D490" s="28"/>
      <c r="E490" s="28"/>
      <c r="F490" s="28"/>
      <c r="G490" s="29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>
      <c r="A491" s="28"/>
      <c r="B491" s="28"/>
      <c r="C491" s="28"/>
      <c r="D491" s="28"/>
      <c r="E491" s="28"/>
      <c r="F491" s="28"/>
      <c r="G491" s="29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>
      <c r="A492" s="28"/>
      <c r="B492" s="28"/>
      <c r="C492" s="28"/>
      <c r="D492" s="28"/>
      <c r="E492" s="28"/>
      <c r="F492" s="28"/>
      <c r="G492" s="29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>
      <c r="A493" s="28"/>
      <c r="B493" s="28"/>
      <c r="C493" s="28"/>
      <c r="D493" s="28"/>
      <c r="E493" s="28"/>
      <c r="F493" s="28"/>
      <c r="G493" s="29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>
      <c r="A494" s="28"/>
      <c r="B494" s="28"/>
      <c r="C494" s="28"/>
      <c r="D494" s="28"/>
      <c r="E494" s="28"/>
      <c r="F494" s="28"/>
      <c r="G494" s="29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>
      <c r="A495" s="28"/>
      <c r="B495" s="28"/>
      <c r="C495" s="28"/>
      <c r="D495" s="28"/>
      <c r="E495" s="28"/>
      <c r="F495" s="28"/>
      <c r="G495" s="29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>
      <c r="A496" s="28"/>
      <c r="B496" s="28"/>
      <c r="C496" s="28"/>
      <c r="D496" s="28"/>
      <c r="E496" s="28"/>
      <c r="F496" s="28"/>
      <c r="G496" s="29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>
      <c r="A497" s="28"/>
      <c r="B497" s="28"/>
      <c r="C497" s="28"/>
      <c r="D497" s="28"/>
      <c r="E497" s="28"/>
      <c r="F497" s="28"/>
      <c r="G497" s="29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>
      <c r="A498" s="28"/>
      <c r="B498" s="28"/>
      <c r="C498" s="28"/>
      <c r="D498" s="28"/>
      <c r="E498" s="28"/>
      <c r="F498" s="28"/>
      <c r="G498" s="29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>
      <c r="A499" s="28"/>
      <c r="B499" s="28"/>
      <c r="C499" s="28"/>
      <c r="D499" s="28"/>
      <c r="E499" s="28"/>
      <c r="F499" s="28"/>
      <c r="G499" s="29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>
      <c r="A500" s="28"/>
      <c r="B500" s="28"/>
      <c r="C500" s="28"/>
      <c r="D500" s="28"/>
      <c r="E500" s="28"/>
      <c r="F500" s="28"/>
      <c r="G500" s="29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>
      <c r="A501" s="28"/>
      <c r="B501" s="28"/>
      <c r="C501" s="28"/>
      <c r="D501" s="28"/>
      <c r="E501" s="28"/>
      <c r="F501" s="28"/>
      <c r="G501" s="29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>
      <c r="A502" s="28"/>
      <c r="B502" s="28"/>
      <c r="C502" s="28"/>
      <c r="D502" s="28"/>
      <c r="E502" s="28"/>
      <c r="F502" s="28"/>
      <c r="G502" s="29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>
      <c r="A503" s="28"/>
      <c r="B503" s="28"/>
      <c r="C503" s="28"/>
      <c r="D503" s="28"/>
      <c r="E503" s="28"/>
      <c r="F503" s="28"/>
      <c r="G503" s="29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>
      <c r="A504" s="28"/>
      <c r="B504" s="28"/>
      <c r="C504" s="28"/>
      <c r="D504" s="28"/>
      <c r="E504" s="28"/>
      <c r="F504" s="28"/>
      <c r="G504" s="29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>
      <c r="A505" s="28"/>
      <c r="B505" s="28"/>
      <c r="C505" s="28"/>
      <c r="D505" s="28"/>
      <c r="E505" s="28"/>
      <c r="F505" s="28"/>
      <c r="G505" s="29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>
      <c r="A506" s="28"/>
      <c r="B506" s="28"/>
      <c r="C506" s="28"/>
      <c r="D506" s="28"/>
      <c r="E506" s="28"/>
      <c r="F506" s="28"/>
      <c r="G506" s="29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>
      <c r="A507" s="28"/>
      <c r="B507" s="28"/>
      <c r="C507" s="28"/>
      <c r="D507" s="28"/>
      <c r="E507" s="28"/>
      <c r="F507" s="28"/>
      <c r="G507" s="29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>
      <c r="A508" s="28"/>
      <c r="B508" s="28"/>
      <c r="C508" s="28"/>
      <c r="D508" s="28"/>
      <c r="E508" s="28"/>
      <c r="F508" s="28"/>
      <c r="G508" s="29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>
      <c r="A509" s="28"/>
      <c r="B509" s="28"/>
      <c r="C509" s="28"/>
      <c r="D509" s="28"/>
      <c r="E509" s="28"/>
      <c r="F509" s="28"/>
      <c r="G509" s="29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>
      <c r="A510" s="28"/>
      <c r="B510" s="28"/>
      <c r="C510" s="28"/>
      <c r="D510" s="28"/>
      <c r="E510" s="28"/>
      <c r="F510" s="28"/>
      <c r="G510" s="29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>
      <c r="A511" s="28"/>
      <c r="B511" s="28"/>
      <c r="C511" s="28"/>
      <c r="D511" s="28"/>
      <c r="E511" s="28"/>
      <c r="F511" s="28"/>
      <c r="G511" s="29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>
      <c r="A512" s="28"/>
      <c r="B512" s="28"/>
      <c r="C512" s="28"/>
      <c r="D512" s="28"/>
      <c r="E512" s="28"/>
      <c r="F512" s="28"/>
      <c r="G512" s="29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>
      <c r="A513" s="28"/>
      <c r="B513" s="28"/>
      <c r="C513" s="28"/>
      <c r="D513" s="28"/>
      <c r="E513" s="28"/>
      <c r="F513" s="28"/>
      <c r="G513" s="29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>
      <c r="A514" s="28"/>
      <c r="B514" s="28"/>
      <c r="C514" s="28"/>
      <c r="D514" s="28"/>
      <c r="E514" s="28"/>
      <c r="F514" s="28"/>
      <c r="G514" s="29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>
      <c r="A515" s="28"/>
      <c r="B515" s="28"/>
      <c r="C515" s="28"/>
      <c r="D515" s="28"/>
      <c r="E515" s="28"/>
      <c r="F515" s="28"/>
      <c r="G515" s="29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>
      <c r="A516" s="28"/>
      <c r="B516" s="28"/>
      <c r="C516" s="28"/>
      <c r="D516" s="28"/>
      <c r="E516" s="28"/>
      <c r="F516" s="28"/>
      <c r="G516" s="29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>
      <c r="A517" s="28"/>
      <c r="B517" s="28"/>
      <c r="C517" s="28"/>
      <c r="D517" s="28"/>
      <c r="E517" s="28"/>
      <c r="F517" s="28"/>
      <c r="G517" s="29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>
      <c r="A518" s="28"/>
      <c r="B518" s="28"/>
      <c r="C518" s="28"/>
      <c r="D518" s="28"/>
      <c r="E518" s="28"/>
      <c r="F518" s="28"/>
      <c r="G518" s="29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>
      <c r="A519" s="28"/>
      <c r="B519" s="28"/>
      <c r="C519" s="28"/>
      <c r="D519" s="28"/>
      <c r="E519" s="28"/>
      <c r="F519" s="28"/>
      <c r="G519" s="29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>
      <c r="A520" s="28"/>
      <c r="B520" s="28"/>
      <c r="C520" s="28"/>
      <c r="D520" s="28"/>
      <c r="E520" s="28"/>
      <c r="F520" s="28"/>
      <c r="G520" s="29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>
      <c r="A521" s="28"/>
      <c r="B521" s="28"/>
      <c r="C521" s="28"/>
      <c r="D521" s="28"/>
      <c r="E521" s="28"/>
      <c r="F521" s="28"/>
      <c r="G521" s="29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>
      <c r="A522" s="28"/>
      <c r="B522" s="28"/>
      <c r="C522" s="28"/>
      <c r="D522" s="28"/>
      <c r="E522" s="28"/>
      <c r="F522" s="28"/>
      <c r="G522" s="29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>
      <c r="A523" s="28"/>
      <c r="B523" s="28"/>
      <c r="C523" s="28"/>
      <c r="D523" s="28"/>
      <c r="E523" s="28"/>
      <c r="F523" s="28"/>
      <c r="G523" s="29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>
      <c r="A524" s="28"/>
      <c r="B524" s="28"/>
      <c r="C524" s="28"/>
      <c r="D524" s="28"/>
      <c r="E524" s="28"/>
      <c r="F524" s="28"/>
      <c r="G524" s="29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>
      <c r="A525" s="28"/>
      <c r="B525" s="28"/>
      <c r="C525" s="28"/>
      <c r="D525" s="28"/>
      <c r="E525" s="28"/>
      <c r="F525" s="28"/>
      <c r="G525" s="29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>
      <c r="A526" s="28"/>
      <c r="B526" s="28"/>
      <c r="C526" s="28"/>
      <c r="D526" s="28"/>
      <c r="E526" s="28"/>
      <c r="F526" s="28"/>
      <c r="G526" s="29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>
      <c r="A527" s="28"/>
      <c r="B527" s="28"/>
      <c r="C527" s="28"/>
      <c r="D527" s="28"/>
      <c r="E527" s="28"/>
      <c r="F527" s="28"/>
      <c r="G527" s="29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>
      <c r="A528" s="28"/>
      <c r="B528" s="28"/>
      <c r="C528" s="28"/>
      <c r="D528" s="28"/>
      <c r="E528" s="28"/>
      <c r="F528" s="28"/>
      <c r="G528" s="29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>
      <c r="A529" s="28"/>
      <c r="B529" s="28"/>
      <c r="C529" s="28"/>
      <c r="D529" s="28"/>
      <c r="E529" s="28"/>
      <c r="F529" s="28"/>
      <c r="G529" s="29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>
      <c r="A530" s="28"/>
      <c r="B530" s="28"/>
      <c r="C530" s="28"/>
      <c r="D530" s="28"/>
      <c r="E530" s="28"/>
      <c r="F530" s="28"/>
      <c r="G530" s="29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>
      <c r="A531" s="28"/>
      <c r="B531" s="28"/>
      <c r="C531" s="28"/>
      <c r="D531" s="28"/>
      <c r="E531" s="28"/>
      <c r="F531" s="28"/>
      <c r="G531" s="29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>
      <c r="A532" s="28"/>
      <c r="B532" s="28"/>
      <c r="C532" s="28"/>
      <c r="D532" s="28"/>
      <c r="E532" s="28"/>
      <c r="F532" s="28"/>
      <c r="G532" s="29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>
      <c r="A533" s="28"/>
      <c r="B533" s="28"/>
      <c r="C533" s="28"/>
      <c r="D533" s="28"/>
      <c r="E533" s="28"/>
      <c r="F533" s="28"/>
      <c r="G533" s="29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>
      <c r="A534" s="28"/>
      <c r="B534" s="28"/>
      <c r="C534" s="28"/>
      <c r="D534" s="28"/>
      <c r="E534" s="28"/>
      <c r="F534" s="28"/>
      <c r="G534" s="29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>
      <c r="A535" s="28"/>
      <c r="B535" s="28"/>
      <c r="C535" s="28"/>
      <c r="D535" s="28"/>
      <c r="E535" s="28"/>
      <c r="F535" s="28"/>
      <c r="G535" s="29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>
      <c r="A536" s="28"/>
      <c r="B536" s="28"/>
      <c r="C536" s="28"/>
      <c r="D536" s="28"/>
      <c r="E536" s="28"/>
      <c r="F536" s="28"/>
      <c r="G536" s="29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>
      <c r="A537" s="28"/>
      <c r="B537" s="28"/>
      <c r="C537" s="28"/>
      <c r="D537" s="28"/>
      <c r="E537" s="28"/>
      <c r="F537" s="28"/>
      <c r="G537" s="29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>
      <c r="A538" s="28"/>
      <c r="B538" s="28"/>
      <c r="C538" s="28"/>
      <c r="D538" s="28"/>
      <c r="E538" s="28"/>
      <c r="F538" s="28"/>
      <c r="G538" s="29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>
      <c r="A539" s="28"/>
      <c r="B539" s="28"/>
      <c r="C539" s="28"/>
      <c r="D539" s="28"/>
      <c r="E539" s="28"/>
      <c r="F539" s="28"/>
      <c r="G539" s="29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>
      <c r="A540" s="28"/>
      <c r="B540" s="28"/>
      <c r="C540" s="28"/>
      <c r="D540" s="28"/>
      <c r="E540" s="28"/>
      <c r="F540" s="28"/>
      <c r="G540" s="29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>
      <c r="A541" s="28"/>
      <c r="B541" s="28"/>
      <c r="C541" s="28"/>
      <c r="D541" s="28"/>
      <c r="E541" s="28"/>
      <c r="F541" s="28"/>
      <c r="G541" s="29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>
      <c r="A542" s="28"/>
      <c r="B542" s="28"/>
      <c r="C542" s="28"/>
      <c r="D542" s="28"/>
      <c r="E542" s="28"/>
      <c r="F542" s="28"/>
      <c r="G542" s="29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>
      <c r="A543" s="28"/>
      <c r="B543" s="28"/>
      <c r="C543" s="28"/>
      <c r="D543" s="28"/>
      <c r="E543" s="28"/>
      <c r="F543" s="28"/>
      <c r="G543" s="29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>
      <c r="A544" s="28"/>
      <c r="B544" s="28"/>
      <c r="C544" s="28"/>
      <c r="D544" s="28"/>
      <c r="E544" s="28"/>
      <c r="F544" s="28"/>
      <c r="G544" s="29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>
      <c r="A545" s="28"/>
      <c r="B545" s="28"/>
      <c r="C545" s="28"/>
      <c r="D545" s="28"/>
      <c r="E545" s="28"/>
      <c r="F545" s="28"/>
      <c r="G545" s="29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>
      <c r="A546" s="28"/>
      <c r="B546" s="28"/>
      <c r="C546" s="28"/>
      <c r="D546" s="28"/>
      <c r="E546" s="28"/>
      <c r="F546" s="28"/>
      <c r="G546" s="29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>
      <c r="A547" s="28"/>
      <c r="B547" s="28"/>
      <c r="C547" s="28"/>
      <c r="D547" s="28"/>
      <c r="E547" s="28"/>
      <c r="F547" s="28"/>
      <c r="G547" s="29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>
      <c r="A548" s="28"/>
      <c r="B548" s="28"/>
      <c r="C548" s="28"/>
      <c r="D548" s="28"/>
      <c r="E548" s="28"/>
      <c r="F548" s="28"/>
      <c r="G548" s="29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>
      <c r="A549" s="28"/>
      <c r="B549" s="28"/>
      <c r="C549" s="28"/>
      <c r="D549" s="28"/>
      <c r="E549" s="28"/>
      <c r="F549" s="28"/>
      <c r="G549" s="29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>
      <c r="A550" s="28"/>
      <c r="B550" s="28"/>
      <c r="C550" s="28"/>
      <c r="D550" s="28"/>
      <c r="E550" s="28"/>
      <c r="F550" s="28"/>
      <c r="G550" s="29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>
      <c r="A551" s="28"/>
      <c r="B551" s="28"/>
      <c r="C551" s="28"/>
      <c r="D551" s="28"/>
      <c r="E551" s="28"/>
      <c r="F551" s="28"/>
      <c r="G551" s="29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>
      <c r="A552" s="28"/>
      <c r="B552" s="28"/>
      <c r="C552" s="28"/>
      <c r="D552" s="28"/>
      <c r="E552" s="28"/>
      <c r="F552" s="28"/>
      <c r="G552" s="29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>
      <c r="A553" s="28"/>
      <c r="B553" s="28"/>
      <c r="C553" s="28"/>
      <c r="D553" s="28"/>
      <c r="E553" s="28"/>
      <c r="F553" s="28"/>
      <c r="G553" s="29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>
      <c r="A554" s="28"/>
      <c r="B554" s="28"/>
      <c r="C554" s="28"/>
      <c r="D554" s="28"/>
      <c r="E554" s="28"/>
      <c r="F554" s="28"/>
      <c r="G554" s="29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>
      <c r="A555" s="28"/>
      <c r="B555" s="28"/>
      <c r="C555" s="28"/>
      <c r="D555" s="28"/>
      <c r="E555" s="28"/>
      <c r="F555" s="28"/>
      <c r="G555" s="29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>
      <c r="A556" s="28"/>
      <c r="B556" s="28"/>
      <c r="C556" s="28"/>
      <c r="D556" s="28"/>
      <c r="E556" s="28"/>
      <c r="F556" s="28"/>
      <c r="G556" s="29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>
      <c r="A557" s="28"/>
      <c r="B557" s="28"/>
      <c r="C557" s="28"/>
      <c r="D557" s="28"/>
      <c r="E557" s="28"/>
      <c r="F557" s="28"/>
      <c r="G557" s="29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>
      <c r="A558" s="28"/>
      <c r="B558" s="28"/>
      <c r="C558" s="28"/>
      <c r="D558" s="28"/>
      <c r="E558" s="28"/>
      <c r="F558" s="28"/>
      <c r="G558" s="29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>
      <c r="A559" s="28"/>
      <c r="B559" s="28"/>
      <c r="C559" s="28"/>
      <c r="D559" s="28"/>
      <c r="E559" s="28"/>
      <c r="F559" s="28"/>
      <c r="G559" s="29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>
      <c r="A560" s="28"/>
      <c r="B560" s="28"/>
      <c r="C560" s="28"/>
      <c r="D560" s="28"/>
      <c r="E560" s="28"/>
      <c r="F560" s="28"/>
      <c r="G560" s="29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>
      <c r="A561" s="28"/>
      <c r="B561" s="28"/>
      <c r="C561" s="28"/>
      <c r="D561" s="28"/>
      <c r="E561" s="28"/>
      <c r="F561" s="28"/>
      <c r="G561" s="29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>
      <c r="A562" s="28"/>
      <c r="B562" s="28"/>
      <c r="C562" s="28"/>
      <c r="D562" s="28"/>
      <c r="E562" s="28"/>
      <c r="F562" s="28"/>
      <c r="G562" s="29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>
      <c r="A563" s="28"/>
      <c r="B563" s="28"/>
      <c r="C563" s="28"/>
      <c r="D563" s="28"/>
      <c r="E563" s="28"/>
      <c r="F563" s="28"/>
      <c r="G563" s="29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>
      <c r="A564" s="28"/>
      <c r="B564" s="28"/>
      <c r="C564" s="28"/>
      <c r="D564" s="28"/>
      <c r="E564" s="28"/>
      <c r="F564" s="28"/>
      <c r="G564" s="29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>
      <c r="A565" s="28"/>
      <c r="B565" s="28"/>
      <c r="C565" s="28"/>
      <c r="D565" s="28"/>
      <c r="E565" s="28"/>
      <c r="F565" s="28"/>
      <c r="G565" s="29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>
      <c r="A566" s="28"/>
      <c r="B566" s="28"/>
      <c r="C566" s="28"/>
      <c r="D566" s="28"/>
      <c r="E566" s="28"/>
      <c r="F566" s="28"/>
      <c r="G566" s="29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>
      <c r="A567" s="28"/>
      <c r="B567" s="28"/>
      <c r="C567" s="28"/>
      <c r="D567" s="28"/>
      <c r="E567" s="28"/>
      <c r="F567" s="28"/>
      <c r="G567" s="29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>
      <c r="A568" s="28"/>
      <c r="B568" s="28"/>
      <c r="C568" s="28"/>
      <c r="D568" s="28"/>
      <c r="E568" s="28"/>
      <c r="F568" s="28"/>
      <c r="G568" s="29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>
      <c r="A569" s="28"/>
      <c r="B569" s="28"/>
      <c r="C569" s="28"/>
      <c r="D569" s="28"/>
      <c r="E569" s="28"/>
      <c r="F569" s="28"/>
      <c r="G569" s="29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>
      <c r="A570" s="28"/>
      <c r="B570" s="28"/>
      <c r="C570" s="28"/>
      <c r="D570" s="28"/>
      <c r="E570" s="28"/>
      <c r="F570" s="28"/>
      <c r="G570" s="29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>
      <c r="A571" s="28"/>
      <c r="B571" s="28"/>
      <c r="C571" s="28"/>
      <c r="D571" s="28"/>
      <c r="E571" s="28"/>
      <c r="F571" s="28"/>
      <c r="G571" s="29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>
      <c r="A572" s="28"/>
      <c r="B572" s="28"/>
      <c r="C572" s="28"/>
      <c r="D572" s="28"/>
      <c r="E572" s="28"/>
      <c r="F572" s="28"/>
      <c r="G572" s="29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>
      <c r="A573" s="28"/>
      <c r="B573" s="28"/>
      <c r="C573" s="28"/>
      <c r="D573" s="28"/>
      <c r="E573" s="28"/>
      <c r="F573" s="28"/>
      <c r="G573" s="29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>
      <c r="A574" s="28"/>
      <c r="B574" s="28"/>
      <c r="C574" s="28"/>
      <c r="D574" s="28"/>
      <c r="E574" s="28"/>
      <c r="F574" s="28"/>
      <c r="G574" s="29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>
      <c r="A575" s="28"/>
      <c r="B575" s="28"/>
      <c r="C575" s="28"/>
      <c r="D575" s="28"/>
      <c r="E575" s="28"/>
      <c r="F575" s="28"/>
      <c r="G575" s="29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>
      <c r="A576" s="28"/>
      <c r="B576" s="28"/>
      <c r="C576" s="28"/>
      <c r="D576" s="28"/>
      <c r="E576" s="28"/>
      <c r="F576" s="28"/>
      <c r="G576" s="29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>
      <c r="A577" s="28"/>
      <c r="B577" s="28"/>
      <c r="C577" s="28"/>
      <c r="D577" s="28"/>
      <c r="E577" s="28"/>
      <c r="F577" s="28"/>
      <c r="G577" s="29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>
      <c r="A578" s="28"/>
      <c r="B578" s="28"/>
      <c r="C578" s="28"/>
      <c r="D578" s="28"/>
      <c r="E578" s="28"/>
      <c r="F578" s="28"/>
      <c r="G578" s="29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>
      <c r="A579" s="28"/>
      <c r="B579" s="28"/>
      <c r="C579" s="28"/>
      <c r="D579" s="28"/>
      <c r="E579" s="28"/>
      <c r="F579" s="28"/>
      <c r="G579" s="29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>
      <c r="A580" s="28"/>
      <c r="B580" s="28"/>
      <c r="C580" s="28"/>
      <c r="D580" s="28"/>
      <c r="E580" s="28"/>
      <c r="F580" s="28"/>
      <c r="G580" s="29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>
      <c r="A581" s="28"/>
      <c r="B581" s="28"/>
      <c r="C581" s="28"/>
      <c r="D581" s="28"/>
      <c r="E581" s="28"/>
      <c r="F581" s="28"/>
      <c r="G581" s="29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>
      <c r="A582" s="28"/>
      <c r="B582" s="28"/>
      <c r="C582" s="28"/>
      <c r="D582" s="28"/>
      <c r="E582" s="28"/>
      <c r="F582" s="28"/>
      <c r="G582" s="29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>
      <c r="A583" s="28"/>
      <c r="B583" s="28"/>
      <c r="C583" s="28"/>
      <c r="D583" s="28"/>
      <c r="E583" s="28"/>
      <c r="F583" s="28"/>
      <c r="G583" s="29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>
      <c r="A584" s="28"/>
      <c r="B584" s="28"/>
      <c r="C584" s="28"/>
      <c r="D584" s="28"/>
      <c r="E584" s="28"/>
      <c r="F584" s="28"/>
      <c r="G584" s="29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>
      <c r="A585" s="28"/>
      <c r="B585" s="28"/>
      <c r="C585" s="28"/>
      <c r="D585" s="28"/>
      <c r="E585" s="28"/>
      <c r="F585" s="28"/>
      <c r="G585" s="29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>
      <c r="A586" s="28"/>
      <c r="B586" s="28"/>
      <c r="C586" s="28"/>
      <c r="D586" s="28"/>
      <c r="E586" s="28"/>
      <c r="F586" s="28"/>
      <c r="G586" s="29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>
      <c r="A587" s="28"/>
      <c r="B587" s="28"/>
      <c r="C587" s="28"/>
      <c r="D587" s="28"/>
      <c r="E587" s="28"/>
      <c r="F587" s="28"/>
      <c r="G587" s="29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>
      <c r="A588" s="28"/>
      <c r="B588" s="28"/>
      <c r="C588" s="28"/>
      <c r="D588" s="28"/>
      <c r="E588" s="28"/>
      <c r="F588" s="28"/>
      <c r="G588" s="29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>
      <c r="A589" s="28"/>
      <c r="B589" s="28"/>
      <c r="C589" s="28"/>
      <c r="D589" s="28"/>
      <c r="E589" s="28"/>
      <c r="F589" s="28"/>
      <c r="G589" s="29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>
      <c r="A590" s="28"/>
      <c r="B590" s="28"/>
      <c r="C590" s="28"/>
      <c r="D590" s="28"/>
      <c r="E590" s="28"/>
      <c r="F590" s="28"/>
      <c r="G590" s="29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>
      <c r="A591" s="28"/>
      <c r="B591" s="28"/>
      <c r="C591" s="28"/>
      <c r="D591" s="28"/>
      <c r="E591" s="28"/>
      <c r="F591" s="28"/>
      <c r="G591" s="29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>
      <c r="A592" s="28"/>
      <c r="B592" s="28"/>
      <c r="C592" s="28"/>
      <c r="D592" s="28"/>
      <c r="E592" s="28"/>
      <c r="F592" s="28"/>
      <c r="G592" s="29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>
      <c r="A593" s="28"/>
      <c r="B593" s="28"/>
      <c r="C593" s="28"/>
      <c r="D593" s="28"/>
      <c r="E593" s="28"/>
      <c r="F593" s="28"/>
      <c r="G593" s="29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>
      <c r="A594" s="28"/>
      <c r="B594" s="28"/>
      <c r="C594" s="28"/>
      <c r="D594" s="28"/>
      <c r="E594" s="28"/>
      <c r="F594" s="28"/>
      <c r="G594" s="29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>
      <c r="A595" s="28"/>
      <c r="B595" s="28"/>
      <c r="C595" s="28"/>
      <c r="D595" s="28"/>
      <c r="E595" s="28"/>
      <c r="F595" s="28"/>
      <c r="G595" s="29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>
      <c r="A596" s="28"/>
      <c r="B596" s="28"/>
      <c r="C596" s="28"/>
      <c r="D596" s="28"/>
      <c r="E596" s="28"/>
      <c r="F596" s="28"/>
      <c r="G596" s="29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>
      <c r="A597" s="28"/>
      <c r="B597" s="28"/>
      <c r="C597" s="28"/>
      <c r="D597" s="28"/>
      <c r="E597" s="28"/>
      <c r="F597" s="28"/>
      <c r="G597" s="29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>
      <c r="A598" s="28"/>
      <c r="B598" s="28"/>
      <c r="C598" s="28"/>
      <c r="D598" s="28"/>
      <c r="E598" s="28"/>
      <c r="F598" s="28"/>
      <c r="G598" s="29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>
      <c r="A599" s="28"/>
      <c r="B599" s="28"/>
      <c r="C599" s="28"/>
      <c r="D599" s="28"/>
      <c r="E599" s="28"/>
      <c r="F599" s="28"/>
      <c r="G599" s="29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>
      <c r="A600" s="28"/>
      <c r="B600" s="28"/>
      <c r="C600" s="28"/>
      <c r="D600" s="28"/>
      <c r="E600" s="28"/>
      <c r="F600" s="28"/>
      <c r="G600" s="29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>
      <c r="A601" s="28"/>
      <c r="B601" s="28"/>
      <c r="C601" s="28"/>
      <c r="D601" s="28"/>
      <c r="E601" s="28"/>
      <c r="F601" s="28"/>
      <c r="G601" s="29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>
      <c r="A602" s="28"/>
      <c r="B602" s="28"/>
      <c r="C602" s="28"/>
      <c r="D602" s="28"/>
      <c r="E602" s="28"/>
      <c r="F602" s="28"/>
      <c r="G602" s="29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>
      <c r="A603" s="28"/>
      <c r="B603" s="28"/>
      <c r="C603" s="28"/>
      <c r="D603" s="28"/>
      <c r="E603" s="28"/>
      <c r="F603" s="28"/>
      <c r="G603" s="29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>
      <c r="A604" s="28"/>
      <c r="B604" s="28"/>
      <c r="C604" s="28"/>
      <c r="D604" s="28"/>
      <c r="E604" s="28"/>
      <c r="F604" s="28"/>
      <c r="G604" s="29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>
      <c r="A605" s="28"/>
      <c r="B605" s="28"/>
      <c r="C605" s="28"/>
      <c r="D605" s="28"/>
      <c r="E605" s="28"/>
      <c r="F605" s="28"/>
      <c r="G605" s="29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>
      <c r="A606" s="28"/>
      <c r="B606" s="28"/>
      <c r="C606" s="28"/>
      <c r="D606" s="28"/>
      <c r="E606" s="28"/>
      <c r="F606" s="28"/>
      <c r="G606" s="29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>
      <c r="A607" s="28"/>
      <c r="B607" s="28"/>
      <c r="C607" s="28"/>
      <c r="D607" s="28"/>
      <c r="E607" s="28"/>
      <c r="F607" s="28"/>
      <c r="G607" s="29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>
      <c r="A608" s="28"/>
      <c r="B608" s="28"/>
      <c r="C608" s="28"/>
      <c r="D608" s="28"/>
      <c r="E608" s="28"/>
      <c r="F608" s="28"/>
      <c r="G608" s="29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>
      <c r="A609" s="28"/>
      <c r="B609" s="28"/>
      <c r="C609" s="28"/>
      <c r="D609" s="28"/>
      <c r="E609" s="28"/>
      <c r="F609" s="28"/>
      <c r="G609" s="29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>
      <c r="A610" s="28"/>
      <c r="B610" s="28"/>
      <c r="C610" s="28"/>
      <c r="D610" s="28"/>
      <c r="E610" s="28"/>
      <c r="F610" s="28"/>
      <c r="G610" s="29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>
      <c r="A611" s="28"/>
      <c r="B611" s="28"/>
      <c r="C611" s="28"/>
      <c r="D611" s="28"/>
      <c r="E611" s="28"/>
      <c r="F611" s="28"/>
      <c r="G611" s="29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>
      <c r="A612" s="28"/>
      <c r="B612" s="28"/>
      <c r="C612" s="28"/>
      <c r="D612" s="28"/>
      <c r="E612" s="28"/>
      <c r="F612" s="28"/>
      <c r="G612" s="29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>
      <c r="A613" s="28"/>
      <c r="B613" s="28"/>
      <c r="C613" s="28"/>
      <c r="D613" s="28"/>
      <c r="E613" s="28"/>
      <c r="F613" s="28"/>
      <c r="G613" s="29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>
      <c r="A614" s="28"/>
      <c r="B614" s="28"/>
      <c r="C614" s="28"/>
      <c r="D614" s="28"/>
      <c r="E614" s="28"/>
      <c r="F614" s="28"/>
      <c r="G614" s="29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>
      <c r="A615" s="28"/>
      <c r="B615" s="28"/>
      <c r="C615" s="28"/>
      <c r="D615" s="28"/>
      <c r="E615" s="28"/>
      <c r="F615" s="28"/>
      <c r="G615" s="29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>
      <c r="A616" s="28"/>
      <c r="B616" s="28"/>
      <c r="C616" s="28"/>
      <c r="D616" s="28"/>
      <c r="E616" s="28"/>
      <c r="F616" s="28"/>
      <c r="G616" s="29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>
      <c r="A617" s="28"/>
      <c r="B617" s="28"/>
      <c r="C617" s="28"/>
      <c r="D617" s="28"/>
      <c r="E617" s="28"/>
      <c r="F617" s="28"/>
      <c r="G617" s="29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>
      <c r="A618" s="28"/>
      <c r="B618" s="28"/>
      <c r="C618" s="28"/>
      <c r="D618" s="28"/>
      <c r="E618" s="28"/>
      <c r="F618" s="28"/>
      <c r="G618" s="29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>
      <c r="A619" s="28"/>
      <c r="B619" s="28"/>
      <c r="C619" s="28"/>
      <c r="D619" s="28"/>
      <c r="E619" s="28"/>
      <c r="F619" s="28"/>
      <c r="G619" s="29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>
      <c r="A620" s="28"/>
      <c r="B620" s="28"/>
      <c r="C620" s="28"/>
      <c r="D620" s="28"/>
      <c r="E620" s="28"/>
      <c r="F620" s="28"/>
      <c r="G620" s="29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>
      <c r="A621" s="28"/>
      <c r="B621" s="28"/>
      <c r="C621" s="28"/>
      <c r="D621" s="28"/>
      <c r="E621" s="28"/>
      <c r="F621" s="28"/>
      <c r="G621" s="29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>
      <c r="A622" s="28"/>
      <c r="B622" s="28"/>
      <c r="C622" s="28"/>
      <c r="D622" s="28"/>
      <c r="E622" s="28"/>
      <c r="F622" s="28"/>
      <c r="G622" s="29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>
      <c r="A623" s="28"/>
      <c r="B623" s="28"/>
      <c r="C623" s="28"/>
      <c r="D623" s="28"/>
      <c r="E623" s="28"/>
      <c r="F623" s="28"/>
      <c r="G623" s="29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>
      <c r="A624" s="28"/>
      <c r="B624" s="28"/>
      <c r="C624" s="28"/>
      <c r="D624" s="28"/>
      <c r="E624" s="28"/>
      <c r="F624" s="28"/>
      <c r="G624" s="29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>
      <c r="A625" s="28"/>
      <c r="B625" s="28"/>
      <c r="C625" s="28"/>
      <c r="D625" s="28"/>
      <c r="E625" s="28"/>
      <c r="F625" s="28"/>
      <c r="G625" s="29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>
      <c r="A626" s="28"/>
      <c r="B626" s="28"/>
      <c r="C626" s="28"/>
      <c r="D626" s="28"/>
      <c r="E626" s="28"/>
      <c r="F626" s="28"/>
      <c r="G626" s="29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>
      <c r="A627" s="28"/>
      <c r="B627" s="28"/>
      <c r="C627" s="28"/>
      <c r="D627" s="28"/>
      <c r="E627" s="28"/>
      <c r="F627" s="28"/>
      <c r="G627" s="29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>
      <c r="A628" s="28"/>
      <c r="B628" s="28"/>
      <c r="C628" s="28"/>
      <c r="D628" s="28"/>
      <c r="E628" s="28"/>
      <c r="F628" s="28"/>
      <c r="G628" s="29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>
      <c r="A629" s="28"/>
      <c r="B629" s="28"/>
      <c r="C629" s="28"/>
      <c r="D629" s="28"/>
      <c r="E629" s="28"/>
      <c r="F629" s="28"/>
      <c r="G629" s="29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>
      <c r="A630" s="28"/>
      <c r="B630" s="28"/>
      <c r="C630" s="28"/>
      <c r="D630" s="28"/>
      <c r="E630" s="28"/>
      <c r="F630" s="28"/>
      <c r="G630" s="29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>
      <c r="A631" s="28"/>
      <c r="B631" s="28"/>
      <c r="C631" s="28"/>
      <c r="D631" s="28"/>
      <c r="E631" s="28"/>
      <c r="F631" s="28"/>
      <c r="G631" s="29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>
      <c r="A632" s="28"/>
      <c r="B632" s="28"/>
      <c r="C632" s="28"/>
      <c r="D632" s="28"/>
      <c r="E632" s="28"/>
      <c r="F632" s="28"/>
      <c r="G632" s="29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>
      <c r="A633" s="28"/>
      <c r="B633" s="28"/>
      <c r="C633" s="28"/>
      <c r="D633" s="28"/>
      <c r="E633" s="28"/>
      <c r="F633" s="28"/>
      <c r="G633" s="29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>
      <c r="A634" s="28"/>
      <c r="B634" s="28"/>
      <c r="C634" s="28"/>
      <c r="D634" s="28"/>
      <c r="E634" s="28"/>
      <c r="F634" s="28"/>
      <c r="G634" s="29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>
      <c r="A635" s="28"/>
      <c r="B635" s="28"/>
      <c r="C635" s="28"/>
      <c r="D635" s="28"/>
      <c r="E635" s="28"/>
      <c r="F635" s="28"/>
      <c r="G635" s="29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>
      <c r="A636" s="28"/>
      <c r="B636" s="28"/>
      <c r="C636" s="28"/>
      <c r="D636" s="28"/>
      <c r="E636" s="28"/>
      <c r="F636" s="28"/>
      <c r="G636" s="29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>
      <c r="A637" s="28"/>
      <c r="B637" s="28"/>
      <c r="C637" s="28"/>
      <c r="D637" s="28"/>
      <c r="E637" s="28"/>
      <c r="F637" s="28"/>
      <c r="G637" s="29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>
      <c r="A638" s="28"/>
      <c r="B638" s="28"/>
      <c r="C638" s="28"/>
      <c r="D638" s="28"/>
      <c r="E638" s="28"/>
      <c r="F638" s="28"/>
      <c r="G638" s="29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>
      <c r="A639" s="28"/>
      <c r="B639" s="28"/>
      <c r="C639" s="28"/>
      <c r="D639" s="28"/>
      <c r="E639" s="28"/>
      <c r="F639" s="28"/>
      <c r="G639" s="29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>
      <c r="A640" s="28"/>
      <c r="B640" s="28"/>
      <c r="C640" s="28"/>
      <c r="D640" s="28"/>
      <c r="E640" s="28"/>
      <c r="F640" s="28"/>
      <c r="G640" s="29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>
      <c r="A641" s="28"/>
      <c r="B641" s="28"/>
      <c r="C641" s="28"/>
      <c r="D641" s="28"/>
      <c r="E641" s="28"/>
      <c r="F641" s="28"/>
      <c r="G641" s="29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>
      <c r="A642" s="28"/>
      <c r="B642" s="28"/>
      <c r="C642" s="28"/>
      <c r="D642" s="28"/>
      <c r="E642" s="28"/>
      <c r="F642" s="28"/>
      <c r="G642" s="29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>
      <c r="A643" s="28"/>
      <c r="B643" s="28"/>
      <c r="C643" s="28"/>
      <c r="D643" s="28"/>
      <c r="E643" s="28"/>
      <c r="F643" s="28"/>
      <c r="G643" s="29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>
      <c r="A644" s="28"/>
      <c r="B644" s="28"/>
      <c r="C644" s="28"/>
      <c r="D644" s="28"/>
      <c r="E644" s="28"/>
      <c r="F644" s="28"/>
      <c r="G644" s="29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>
      <c r="A645" s="28"/>
      <c r="B645" s="28"/>
      <c r="C645" s="28"/>
      <c r="D645" s="28"/>
      <c r="E645" s="28"/>
      <c r="F645" s="28"/>
      <c r="G645" s="29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>
      <c r="A646" s="28"/>
      <c r="B646" s="28"/>
      <c r="C646" s="28"/>
      <c r="D646" s="28"/>
      <c r="E646" s="28"/>
      <c r="F646" s="28"/>
      <c r="G646" s="29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>
      <c r="A647" s="28"/>
      <c r="B647" s="28"/>
      <c r="C647" s="28"/>
      <c r="D647" s="28"/>
      <c r="E647" s="28"/>
      <c r="F647" s="28"/>
      <c r="G647" s="29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>
      <c r="A648" s="28"/>
      <c r="B648" s="28"/>
      <c r="C648" s="28"/>
      <c r="D648" s="28"/>
      <c r="E648" s="28"/>
      <c r="F648" s="28"/>
      <c r="G648" s="29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>
      <c r="A649" s="28"/>
      <c r="B649" s="28"/>
      <c r="C649" s="28"/>
      <c r="D649" s="28"/>
      <c r="E649" s="28"/>
      <c r="F649" s="28"/>
      <c r="G649" s="29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>
      <c r="A650" s="28"/>
      <c r="B650" s="28"/>
      <c r="C650" s="28"/>
      <c r="D650" s="28"/>
      <c r="E650" s="28"/>
      <c r="F650" s="28"/>
      <c r="G650" s="29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>
      <c r="A651" s="28"/>
      <c r="B651" s="28"/>
      <c r="C651" s="28"/>
      <c r="D651" s="28"/>
      <c r="E651" s="28"/>
      <c r="F651" s="28"/>
      <c r="G651" s="29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>
      <c r="A652" s="28"/>
      <c r="B652" s="28"/>
      <c r="C652" s="28"/>
      <c r="D652" s="28"/>
      <c r="E652" s="28"/>
      <c r="F652" s="28"/>
      <c r="G652" s="29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>
      <c r="A653" s="28"/>
      <c r="B653" s="28"/>
      <c r="C653" s="28"/>
      <c r="D653" s="28"/>
      <c r="E653" s="28"/>
      <c r="F653" s="28"/>
      <c r="G653" s="29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>
      <c r="A654" s="28"/>
      <c r="B654" s="28"/>
      <c r="C654" s="28"/>
      <c r="D654" s="28"/>
      <c r="E654" s="28"/>
      <c r="F654" s="28"/>
      <c r="G654" s="29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>
      <c r="A655" s="28"/>
      <c r="B655" s="28"/>
      <c r="C655" s="28"/>
      <c r="D655" s="28"/>
      <c r="E655" s="28"/>
      <c r="F655" s="28"/>
      <c r="G655" s="29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>
      <c r="A656" s="28"/>
      <c r="B656" s="28"/>
      <c r="C656" s="28"/>
      <c r="D656" s="28"/>
      <c r="E656" s="28"/>
      <c r="F656" s="28"/>
      <c r="G656" s="29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>
      <c r="A657" s="28"/>
      <c r="B657" s="28"/>
      <c r="C657" s="28"/>
      <c r="D657" s="28"/>
      <c r="E657" s="28"/>
      <c r="F657" s="28"/>
      <c r="G657" s="29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>
      <c r="A658" s="28"/>
      <c r="B658" s="28"/>
      <c r="C658" s="28"/>
      <c r="D658" s="28"/>
      <c r="E658" s="28"/>
      <c r="F658" s="28"/>
      <c r="G658" s="29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>
      <c r="A659" s="28"/>
      <c r="B659" s="28"/>
      <c r="C659" s="28"/>
      <c r="D659" s="28"/>
      <c r="E659" s="28"/>
      <c r="F659" s="28"/>
      <c r="G659" s="29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>
      <c r="A660" s="28"/>
      <c r="B660" s="28"/>
      <c r="C660" s="28"/>
      <c r="D660" s="28"/>
      <c r="E660" s="28"/>
      <c r="F660" s="28"/>
      <c r="G660" s="29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>
      <c r="A661" s="28"/>
      <c r="B661" s="28"/>
      <c r="C661" s="28"/>
      <c r="D661" s="28"/>
      <c r="E661" s="28"/>
      <c r="F661" s="28"/>
      <c r="G661" s="29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>
      <c r="A662" s="28"/>
      <c r="B662" s="28"/>
      <c r="C662" s="28"/>
      <c r="D662" s="28"/>
      <c r="E662" s="28"/>
      <c r="F662" s="28"/>
      <c r="G662" s="29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>
      <c r="A663" s="28"/>
      <c r="B663" s="28"/>
      <c r="C663" s="28"/>
      <c r="D663" s="28"/>
      <c r="E663" s="28"/>
      <c r="F663" s="28"/>
      <c r="G663" s="29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>
      <c r="A664" s="28"/>
      <c r="B664" s="28"/>
      <c r="C664" s="28"/>
      <c r="D664" s="28"/>
      <c r="E664" s="28"/>
      <c r="F664" s="28"/>
      <c r="G664" s="29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>
      <c r="A665" s="28"/>
      <c r="B665" s="28"/>
      <c r="C665" s="28"/>
      <c r="D665" s="28"/>
      <c r="E665" s="28"/>
      <c r="F665" s="28"/>
      <c r="G665" s="29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>
      <c r="A666" s="28"/>
      <c r="B666" s="28"/>
      <c r="C666" s="28"/>
      <c r="D666" s="28"/>
      <c r="E666" s="28"/>
      <c r="F666" s="28"/>
      <c r="G666" s="29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>
      <c r="A667" s="28"/>
      <c r="B667" s="28"/>
      <c r="C667" s="28"/>
      <c r="D667" s="28"/>
      <c r="E667" s="28"/>
      <c r="F667" s="28"/>
      <c r="G667" s="29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>
      <c r="A668" s="28"/>
      <c r="B668" s="28"/>
      <c r="C668" s="28"/>
      <c r="D668" s="28"/>
      <c r="E668" s="28"/>
      <c r="F668" s="28"/>
      <c r="G668" s="29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>
      <c r="A669" s="28"/>
      <c r="B669" s="28"/>
      <c r="C669" s="28"/>
      <c r="D669" s="28"/>
      <c r="E669" s="28"/>
      <c r="F669" s="28"/>
      <c r="G669" s="29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>
      <c r="A670" s="28"/>
      <c r="B670" s="28"/>
      <c r="C670" s="28"/>
      <c r="D670" s="28"/>
      <c r="E670" s="28"/>
      <c r="F670" s="28"/>
      <c r="G670" s="29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>
      <c r="A671" s="28"/>
      <c r="B671" s="28"/>
      <c r="C671" s="28"/>
      <c r="D671" s="28"/>
      <c r="E671" s="28"/>
      <c r="F671" s="28"/>
      <c r="G671" s="29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>
      <c r="A672" s="28"/>
      <c r="B672" s="28"/>
      <c r="C672" s="28"/>
      <c r="D672" s="28"/>
      <c r="E672" s="28"/>
      <c r="F672" s="28"/>
      <c r="G672" s="29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>
      <c r="A673" s="28"/>
      <c r="B673" s="28"/>
      <c r="C673" s="28"/>
      <c r="D673" s="28"/>
      <c r="E673" s="28"/>
      <c r="F673" s="28"/>
      <c r="G673" s="29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>
      <c r="A674" s="28"/>
      <c r="B674" s="28"/>
      <c r="C674" s="28"/>
      <c r="D674" s="28"/>
      <c r="E674" s="28"/>
      <c r="F674" s="28"/>
      <c r="G674" s="29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>
      <c r="A675" s="28"/>
      <c r="B675" s="28"/>
      <c r="C675" s="28"/>
      <c r="D675" s="28"/>
      <c r="E675" s="28"/>
      <c r="F675" s="28"/>
      <c r="G675" s="29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>
      <c r="A676" s="28"/>
      <c r="B676" s="28"/>
      <c r="C676" s="28"/>
      <c r="D676" s="28"/>
      <c r="E676" s="28"/>
      <c r="F676" s="28"/>
      <c r="G676" s="29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>
      <c r="A677" s="28"/>
      <c r="B677" s="28"/>
      <c r="C677" s="28"/>
      <c r="D677" s="28"/>
      <c r="E677" s="28"/>
      <c r="F677" s="28"/>
      <c r="G677" s="29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>
      <c r="A678" s="28"/>
      <c r="B678" s="28"/>
      <c r="C678" s="28"/>
      <c r="D678" s="28"/>
      <c r="E678" s="28"/>
      <c r="F678" s="28"/>
      <c r="G678" s="29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>
      <c r="A679" s="28"/>
      <c r="B679" s="28"/>
      <c r="C679" s="28"/>
      <c r="D679" s="28"/>
      <c r="E679" s="28"/>
      <c r="F679" s="28"/>
      <c r="G679" s="29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>
      <c r="A680" s="28"/>
      <c r="B680" s="28"/>
      <c r="C680" s="28"/>
      <c r="D680" s="28"/>
      <c r="E680" s="28"/>
      <c r="F680" s="28"/>
      <c r="G680" s="29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>
      <c r="A681" s="28"/>
      <c r="B681" s="28"/>
      <c r="C681" s="28"/>
      <c r="D681" s="28"/>
      <c r="E681" s="28"/>
      <c r="F681" s="28"/>
      <c r="G681" s="29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>
      <c r="A682" s="28"/>
      <c r="B682" s="28"/>
      <c r="C682" s="28"/>
      <c r="D682" s="28"/>
      <c r="E682" s="28"/>
      <c r="F682" s="28"/>
      <c r="G682" s="29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>
      <c r="A683" s="28"/>
      <c r="B683" s="28"/>
      <c r="C683" s="28"/>
      <c r="D683" s="28"/>
      <c r="E683" s="28"/>
      <c r="F683" s="28"/>
      <c r="G683" s="29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>
      <c r="A684" s="28"/>
      <c r="B684" s="28"/>
      <c r="C684" s="28"/>
      <c r="D684" s="28"/>
      <c r="E684" s="28"/>
      <c r="F684" s="28"/>
      <c r="G684" s="29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>
      <c r="A685" s="28"/>
      <c r="B685" s="28"/>
      <c r="C685" s="28"/>
      <c r="D685" s="28"/>
      <c r="E685" s="28"/>
      <c r="F685" s="28"/>
      <c r="G685" s="29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>
      <c r="A686" s="28"/>
      <c r="B686" s="28"/>
      <c r="C686" s="28"/>
      <c r="D686" s="28"/>
      <c r="E686" s="28"/>
      <c r="F686" s="28"/>
      <c r="G686" s="29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>
      <c r="A687" s="28"/>
      <c r="B687" s="28"/>
      <c r="C687" s="28"/>
      <c r="D687" s="28"/>
      <c r="E687" s="28"/>
      <c r="F687" s="28"/>
      <c r="G687" s="29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>
      <c r="A688" s="28"/>
      <c r="B688" s="28"/>
      <c r="C688" s="28"/>
      <c r="D688" s="28"/>
      <c r="E688" s="28"/>
      <c r="F688" s="28"/>
      <c r="G688" s="29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>
      <c r="A689" s="28"/>
      <c r="B689" s="28"/>
      <c r="C689" s="28"/>
      <c r="D689" s="28"/>
      <c r="E689" s="28"/>
      <c r="F689" s="28"/>
      <c r="G689" s="29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>
      <c r="A690" s="28"/>
      <c r="B690" s="28"/>
      <c r="C690" s="28"/>
      <c r="D690" s="28"/>
      <c r="E690" s="28"/>
      <c r="F690" s="28"/>
      <c r="G690" s="29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>
      <c r="A691" s="28"/>
      <c r="B691" s="28"/>
      <c r="C691" s="28"/>
      <c r="D691" s="28"/>
      <c r="E691" s="28"/>
      <c r="F691" s="28"/>
      <c r="G691" s="29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>
      <c r="A692" s="28"/>
      <c r="B692" s="28"/>
      <c r="C692" s="28"/>
      <c r="D692" s="28"/>
      <c r="E692" s="28"/>
      <c r="F692" s="28"/>
      <c r="G692" s="29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>
      <c r="A693" s="28"/>
      <c r="B693" s="28"/>
      <c r="C693" s="28"/>
      <c r="D693" s="28"/>
      <c r="E693" s="28"/>
      <c r="F693" s="28"/>
      <c r="G693" s="29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>
      <c r="A694" s="28"/>
      <c r="B694" s="28"/>
      <c r="C694" s="28"/>
      <c r="D694" s="28"/>
      <c r="E694" s="28"/>
      <c r="F694" s="28"/>
      <c r="G694" s="29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>
      <c r="A695" s="28"/>
      <c r="B695" s="28"/>
      <c r="C695" s="28"/>
      <c r="D695" s="28"/>
      <c r="E695" s="28"/>
      <c r="F695" s="28"/>
      <c r="G695" s="29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>
      <c r="A696" s="28"/>
      <c r="B696" s="28"/>
      <c r="C696" s="28"/>
      <c r="D696" s="28"/>
      <c r="E696" s="28"/>
      <c r="F696" s="28"/>
      <c r="G696" s="29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>
      <c r="A697" s="28"/>
      <c r="B697" s="28"/>
      <c r="C697" s="28"/>
      <c r="D697" s="28"/>
      <c r="E697" s="28"/>
      <c r="F697" s="28"/>
      <c r="G697" s="29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>
      <c r="A698" s="28"/>
      <c r="B698" s="28"/>
      <c r="C698" s="28"/>
      <c r="D698" s="28"/>
      <c r="E698" s="28"/>
      <c r="F698" s="28"/>
      <c r="G698" s="29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>
      <c r="A699" s="28"/>
      <c r="B699" s="28"/>
      <c r="C699" s="28"/>
      <c r="D699" s="28"/>
      <c r="E699" s="28"/>
      <c r="F699" s="28"/>
      <c r="G699" s="29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>
      <c r="A700" s="28"/>
      <c r="B700" s="28"/>
      <c r="C700" s="28"/>
      <c r="D700" s="28"/>
      <c r="E700" s="28"/>
      <c r="F700" s="28"/>
      <c r="G700" s="29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>
      <c r="A701" s="28"/>
      <c r="B701" s="28"/>
      <c r="C701" s="28"/>
      <c r="D701" s="28"/>
      <c r="E701" s="28"/>
      <c r="F701" s="28"/>
      <c r="G701" s="29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>
      <c r="A702" s="28"/>
      <c r="B702" s="28"/>
      <c r="C702" s="28"/>
      <c r="D702" s="28"/>
      <c r="E702" s="28"/>
      <c r="F702" s="28"/>
      <c r="G702" s="29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>
      <c r="A703" s="28"/>
      <c r="B703" s="28"/>
      <c r="C703" s="28"/>
      <c r="D703" s="28"/>
      <c r="E703" s="28"/>
      <c r="F703" s="28"/>
      <c r="G703" s="29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>
      <c r="A704" s="28"/>
      <c r="B704" s="28"/>
      <c r="C704" s="28"/>
      <c r="D704" s="28"/>
      <c r="E704" s="28"/>
      <c r="F704" s="28"/>
      <c r="G704" s="29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>
      <c r="A705" s="28"/>
      <c r="B705" s="28"/>
      <c r="C705" s="28"/>
      <c r="D705" s="28"/>
      <c r="E705" s="28"/>
      <c r="F705" s="28"/>
      <c r="G705" s="29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>
      <c r="A706" s="28"/>
      <c r="B706" s="28"/>
      <c r="C706" s="28"/>
      <c r="D706" s="28"/>
      <c r="E706" s="28"/>
      <c r="F706" s="28"/>
      <c r="G706" s="29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>
      <c r="A707" s="28"/>
      <c r="B707" s="28"/>
      <c r="C707" s="28"/>
      <c r="D707" s="28"/>
      <c r="E707" s="28"/>
      <c r="F707" s="28"/>
      <c r="G707" s="29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>
      <c r="A708" s="28"/>
      <c r="B708" s="28"/>
      <c r="C708" s="28"/>
      <c r="D708" s="28"/>
      <c r="E708" s="28"/>
      <c r="F708" s="28"/>
      <c r="G708" s="29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>
      <c r="A709" s="28"/>
      <c r="B709" s="28"/>
      <c r="C709" s="28"/>
      <c r="D709" s="28"/>
      <c r="E709" s="28"/>
      <c r="F709" s="28"/>
      <c r="G709" s="29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>
      <c r="A710" s="28"/>
      <c r="B710" s="28"/>
      <c r="C710" s="28"/>
      <c r="D710" s="28"/>
      <c r="E710" s="28"/>
      <c r="F710" s="28"/>
      <c r="G710" s="29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>
      <c r="A711" s="28"/>
      <c r="B711" s="28"/>
      <c r="C711" s="28"/>
      <c r="D711" s="28"/>
      <c r="E711" s="28"/>
      <c r="F711" s="28"/>
      <c r="G711" s="29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>
      <c r="A712" s="28"/>
      <c r="B712" s="28"/>
      <c r="C712" s="28"/>
      <c r="D712" s="28"/>
      <c r="E712" s="28"/>
      <c r="F712" s="28"/>
      <c r="G712" s="29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>
      <c r="A713" s="28"/>
      <c r="B713" s="28"/>
      <c r="C713" s="28"/>
      <c r="D713" s="28"/>
      <c r="E713" s="28"/>
      <c r="F713" s="28"/>
      <c r="G713" s="29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>
      <c r="A714" s="28"/>
      <c r="B714" s="28"/>
      <c r="C714" s="28"/>
      <c r="D714" s="28"/>
      <c r="E714" s="28"/>
      <c r="F714" s="28"/>
      <c r="G714" s="29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>
      <c r="A715" s="28"/>
      <c r="B715" s="28"/>
      <c r="C715" s="28"/>
      <c r="D715" s="28"/>
      <c r="E715" s="28"/>
      <c r="F715" s="28"/>
      <c r="G715" s="29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>
      <c r="A716" s="28"/>
      <c r="B716" s="28"/>
      <c r="C716" s="28"/>
      <c r="D716" s="28"/>
      <c r="E716" s="28"/>
      <c r="F716" s="28"/>
      <c r="G716" s="29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>
      <c r="A717" s="28"/>
      <c r="B717" s="28"/>
      <c r="C717" s="28"/>
      <c r="D717" s="28"/>
      <c r="E717" s="28"/>
      <c r="F717" s="28"/>
      <c r="G717" s="29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>
      <c r="A718" s="28"/>
      <c r="B718" s="28"/>
      <c r="C718" s="28"/>
      <c r="D718" s="28"/>
      <c r="E718" s="28"/>
      <c r="F718" s="28"/>
      <c r="G718" s="29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>
      <c r="A719" s="28"/>
      <c r="B719" s="28"/>
      <c r="C719" s="28"/>
      <c r="D719" s="28"/>
      <c r="E719" s="28"/>
      <c r="F719" s="28"/>
      <c r="G719" s="29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>
      <c r="A720" s="28"/>
      <c r="B720" s="28"/>
      <c r="C720" s="28"/>
      <c r="D720" s="28"/>
      <c r="E720" s="28"/>
      <c r="F720" s="28"/>
      <c r="G720" s="29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>
      <c r="A721" s="28"/>
      <c r="B721" s="28"/>
      <c r="C721" s="28"/>
      <c r="D721" s="28"/>
      <c r="E721" s="28"/>
      <c r="F721" s="28"/>
      <c r="G721" s="29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>
      <c r="A722" s="28"/>
      <c r="B722" s="28"/>
      <c r="C722" s="28"/>
      <c r="D722" s="28"/>
      <c r="E722" s="28"/>
      <c r="F722" s="28"/>
      <c r="G722" s="29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>
      <c r="A723" s="28"/>
      <c r="B723" s="28"/>
      <c r="C723" s="28"/>
      <c r="D723" s="28"/>
      <c r="E723" s="28"/>
      <c r="F723" s="28"/>
      <c r="G723" s="29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>
      <c r="A724" s="28"/>
      <c r="B724" s="28"/>
      <c r="C724" s="28"/>
      <c r="D724" s="28"/>
      <c r="E724" s="28"/>
      <c r="F724" s="28"/>
      <c r="G724" s="29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>
      <c r="A725" s="28"/>
      <c r="B725" s="28"/>
      <c r="C725" s="28"/>
      <c r="D725" s="28"/>
      <c r="E725" s="28"/>
      <c r="F725" s="28"/>
      <c r="G725" s="29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>
      <c r="A726" s="28"/>
      <c r="B726" s="28"/>
      <c r="C726" s="28"/>
      <c r="D726" s="28"/>
      <c r="E726" s="28"/>
      <c r="F726" s="28"/>
      <c r="G726" s="29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>
      <c r="A727" s="28"/>
      <c r="B727" s="28"/>
      <c r="C727" s="28"/>
      <c r="D727" s="28"/>
      <c r="E727" s="28"/>
      <c r="F727" s="28"/>
      <c r="G727" s="29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>
      <c r="A728" s="28"/>
      <c r="B728" s="28"/>
      <c r="C728" s="28"/>
      <c r="D728" s="28"/>
      <c r="E728" s="28"/>
      <c r="F728" s="28"/>
      <c r="G728" s="29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>
      <c r="A729" s="28"/>
      <c r="B729" s="28"/>
      <c r="C729" s="28"/>
      <c r="D729" s="28"/>
      <c r="E729" s="28"/>
      <c r="F729" s="28"/>
      <c r="G729" s="29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>
      <c r="A730" s="28"/>
      <c r="B730" s="28"/>
      <c r="C730" s="28"/>
      <c r="D730" s="28"/>
      <c r="E730" s="28"/>
      <c r="F730" s="28"/>
      <c r="G730" s="29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>
      <c r="A731" s="28"/>
      <c r="B731" s="28"/>
      <c r="C731" s="28"/>
      <c r="D731" s="28"/>
      <c r="E731" s="28"/>
      <c r="F731" s="28"/>
      <c r="G731" s="29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>
      <c r="A732" s="28"/>
      <c r="B732" s="28"/>
      <c r="C732" s="28"/>
      <c r="D732" s="28"/>
      <c r="E732" s="28"/>
      <c r="F732" s="28"/>
      <c r="G732" s="29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>
      <c r="A733" s="28"/>
      <c r="B733" s="28"/>
      <c r="C733" s="28"/>
      <c r="D733" s="28"/>
      <c r="E733" s="28"/>
      <c r="F733" s="28"/>
      <c r="G733" s="29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>
      <c r="A734" s="28"/>
      <c r="B734" s="28"/>
      <c r="C734" s="28"/>
      <c r="D734" s="28"/>
      <c r="E734" s="28"/>
      <c r="F734" s="28"/>
      <c r="G734" s="29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>
      <c r="A735" s="28"/>
      <c r="B735" s="28"/>
      <c r="C735" s="28"/>
      <c r="D735" s="28"/>
      <c r="E735" s="28"/>
      <c r="F735" s="28"/>
      <c r="G735" s="29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>
      <c r="A736" s="28"/>
      <c r="B736" s="28"/>
      <c r="C736" s="28"/>
      <c r="D736" s="28"/>
      <c r="E736" s="28"/>
      <c r="F736" s="28"/>
      <c r="G736" s="29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>
      <c r="A737" s="28"/>
      <c r="B737" s="28"/>
      <c r="C737" s="28"/>
      <c r="D737" s="28"/>
      <c r="E737" s="28"/>
      <c r="F737" s="28"/>
      <c r="G737" s="29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>
      <c r="A738" s="28"/>
      <c r="B738" s="28"/>
      <c r="C738" s="28"/>
      <c r="D738" s="28"/>
      <c r="E738" s="28"/>
      <c r="F738" s="28"/>
      <c r="G738" s="29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>
      <c r="A739" s="28"/>
      <c r="B739" s="28"/>
      <c r="C739" s="28"/>
      <c r="D739" s="28"/>
      <c r="E739" s="28"/>
      <c r="F739" s="28"/>
      <c r="G739" s="29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>
      <c r="A740" s="28"/>
      <c r="B740" s="28"/>
      <c r="C740" s="28"/>
      <c r="D740" s="28"/>
      <c r="E740" s="28"/>
      <c r="F740" s="28"/>
      <c r="G740" s="29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>
      <c r="A741" s="28"/>
      <c r="B741" s="28"/>
      <c r="C741" s="28"/>
      <c r="D741" s="28"/>
      <c r="E741" s="28"/>
      <c r="F741" s="28"/>
      <c r="G741" s="29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>
      <c r="A742" s="28"/>
      <c r="B742" s="28"/>
      <c r="C742" s="28"/>
      <c r="D742" s="28"/>
      <c r="E742" s="28"/>
      <c r="F742" s="28"/>
      <c r="G742" s="29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>
      <c r="A743" s="28"/>
      <c r="B743" s="28"/>
      <c r="C743" s="28"/>
      <c r="D743" s="28"/>
      <c r="E743" s="28"/>
      <c r="F743" s="28"/>
      <c r="G743" s="29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>
      <c r="A744" s="28"/>
      <c r="B744" s="28"/>
      <c r="C744" s="28"/>
      <c r="D744" s="28"/>
      <c r="E744" s="28"/>
      <c r="F744" s="28"/>
      <c r="G744" s="29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>
      <c r="A745" s="28"/>
      <c r="B745" s="28"/>
      <c r="C745" s="28"/>
      <c r="D745" s="28"/>
      <c r="E745" s="28"/>
      <c r="F745" s="28"/>
      <c r="G745" s="29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>
      <c r="A746" s="28"/>
      <c r="B746" s="28"/>
      <c r="C746" s="28"/>
      <c r="D746" s="28"/>
      <c r="E746" s="28"/>
      <c r="F746" s="28"/>
      <c r="G746" s="29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>
      <c r="A747" s="28"/>
      <c r="B747" s="28"/>
      <c r="C747" s="28"/>
      <c r="D747" s="28"/>
      <c r="E747" s="28"/>
      <c r="F747" s="28"/>
      <c r="G747" s="29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>
      <c r="A748" s="28"/>
      <c r="B748" s="28"/>
      <c r="C748" s="28"/>
      <c r="D748" s="28"/>
      <c r="E748" s="28"/>
      <c r="F748" s="28"/>
      <c r="G748" s="29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>
      <c r="A749" s="28"/>
      <c r="B749" s="28"/>
      <c r="C749" s="28"/>
      <c r="D749" s="28"/>
      <c r="E749" s="28"/>
      <c r="F749" s="28"/>
      <c r="G749" s="29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>
      <c r="A750" s="28"/>
      <c r="B750" s="28"/>
      <c r="C750" s="28"/>
      <c r="D750" s="28"/>
      <c r="E750" s="28"/>
      <c r="F750" s="28"/>
      <c r="G750" s="29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>
      <c r="A751" s="28"/>
      <c r="B751" s="28"/>
      <c r="C751" s="28"/>
      <c r="D751" s="28"/>
      <c r="E751" s="28"/>
      <c r="F751" s="28"/>
      <c r="G751" s="29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>
      <c r="A752" s="28"/>
      <c r="B752" s="28"/>
      <c r="C752" s="28"/>
      <c r="D752" s="28"/>
      <c r="E752" s="28"/>
      <c r="F752" s="28"/>
      <c r="G752" s="29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>
      <c r="A753" s="28"/>
      <c r="B753" s="28"/>
      <c r="C753" s="28"/>
      <c r="D753" s="28"/>
      <c r="E753" s="28"/>
      <c r="F753" s="28"/>
      <c r="G753" s="29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>
      <c r="A754" s="28"/>
      <c r="B754" s="28"/>
      <c r="C754" s="28"/>
      <c r="D754" s="28"/>
      <c r="E754" s="28"/>
      <c r="F754" s="28"/>
      <c r="G754" s="29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>
      <c r="A755" s="28"/>
      <c r="B755" s="28"/>
      <c r="C755" s="28"/>
      <c r="D755" s="28"/>
      <c r="E755" s="28"/>
      <c r="F755" s="28"/>
      <c r="G755" s="29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>
      <c r="A756" s="28"/>
      <c r="B756" s="28"/>
      <c r="C756" s="28"/>
      <c r="D756" s="28"/>
      <c r="E756" s="28"/>
      <c r="F756" s="28"/>
      <c r="G756" s="29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>
      <c r="A757" s="28"/>
      <c r="B757" s="28"/>
      <c r="C757" s="28"/>
      <c r="D757" s="28"/>
      <c r="E757" s="28"/>
      <c r="F757" s="28"/>
      <c r="G757" s="29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>
      <c r="A758" s="28"/>
      <c r="B758" s="28"/>
      <c r="C758" s="28"/>
      <c r="D758" s="28"/>
      <c r="E758" s="28"/>
      <c r="F758" s="28"/>
      <c r="G758" s="29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>
      <c r="A759" s="28"/>
      <c r="B759" s="28"/>
      <c r="C759" s="28"/>
      <c r="D759" s="28"/>
      <c r="E759" s="28"/>
      <c r="F759" s="28"/>
      <c r="G759" s="29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>
      <c r="A760" s="28"/>
      <c r="B760" s="28"/>
      <c r="C760" s="28"/>
      <c r="D760" s="28"/>
      <c r="E760" s="28"/>
      <c r="F760" s="28"/>
      <c r="G760" s="29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>
      <c r="A761" s="28"/>
      <c r="B761" s="28"/>
      <c r="C761" s="28"/>
      <c r="D761" s="28"/>
      <c r="E761" s="28"/>
      <c r="F761" s="28"/>
      <c r="G761" s="29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>
      <c r="A762" s="28"/>
      <c r="B762" s="28"/>
      <c r="C762" s="28"/>
      <c r="D762" s="28"/>
      <c r="E762" s="28"/>
      <c r="F762" s="28"/>
      <c r="G762" s="29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>
      <c r="A763" s="28"/>
      <c r="B763" s="28"/>
      <c r="C763" s="28"/>
      <c r="D763" s="28"/>
      <c r="E763" s="28"/>
      <c r="F763" s="28"/>
      <c r="G763" s="29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>
      <c r="A764" s="28"/>
      <c r="B764" s="28"/>
      <c r="C764" s="28"/>
      <c r="D764" s="28"/>
      <c r="E764" s="28"/>
      <c r="F764" s="28"/>
      <c r="G764" s="29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>
      <c r="A765" s="28"/>
      <c r="B765" s="28"/>
      <c r="C765" s="28"/>
      <c r="D765" s="28"/>
      <c r="E765" s="28"/>
      <c r="F765" s="28"/>
      <c r="G765" s="29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>
      <c r="A766" s="28"/>
      <c r="B766" s="28"/>
      <c r="C766" s="28"/>
      <c r="D766" s="28"/>
      <c r="E766" s="28"/>
      <c r="F766" s="28"/>
      <c r="G766" s="29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>
      <c r="A767" s="28"/>
      <c r="B767" s="28"/>
      <c r="C767" s="28"/>
      <c r="D767" s="28"/>
      <c r="E767" s="28"/>
      <c r="F767" s="28"/>
      <c r="G767" s="29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>
      <c r="A768" s="28"/>
      <c r="B768" s="28"/>
      <c r="C768" s="28"/>
      <c r="D768" s="28"/>
      <c r="E768" s="28"/>
      <c r="F768" s="28"/>
      <c r="G768" s="29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>
      <c r="A769" s="28"/>
      <c r="B769" s="28"/>
      <c r="C769" s="28"/>
      <c r="D769" s="28"/>
      <c r="E769" s="28"/>
      <c r="F769" s="28"/>
      <c r="G769" s="29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>
      <c r="A770" s="28"/>
      <c r="B770" s="28"/>
      <c r="C770" s="28"/>
      <c r="D770" s="28"/>
      <c r="E770" s="28"/>
      <c r="F770" s="28"/>
      <c r="G770" s="29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>
      <c r="A771" s="28"/>
      <c r="B771" s="28"/>
      <c r="C771" s="28"/>
      <c r="D771" s="28"/>
      <c r="E771" s="28"/>
      <c r="F771" s="28"/>
      <c r="G771" s="29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>
      <c r="A772" s="28"/>
      <c r="B772" s="28"/>
      <c r="C772" s="28"/>
      <c r="D772" s="28"/>
      <c r="E772" s="28"/>
      <c r="F772" s="28"/>
      <c r="G772" s="29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>
      <c r="A773" s="28"/>
      <c r="B773" s="28"/>
      <c r="C773" s="28"/>
      <c r="D773" s="28"/>
      <c r="E773" s="28"/>
      <c r="F773" s="28"/>
      <c r="G773" s="29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>
      <c r="A774" s="28"/>
      <c r="B774" s="28"/>
      <c r="C774" s="28"/>
      <c r="D774" s="28"/>
      <c r="E774" s="28"/>
      <c r="F774" s="28"/>
      <c r="G774" s="29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>
      <c r="A775" s="28"/>
      <c r="B775" s="28"/>
      <c r="C775" s="28"/>
      <c r="D775" s="28"/>
      <c r="E775" s="28"/>
      <c r="F775" s="28"/>
      <c r="G775" s="29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>
      <c r="A776" s="28"/>
      <c r="B776" s="28"/>
      <c r="C776" s="28"/>
      <c r="D776" s="28"/>
      <c r="E776" s="28"/>
      <c r="F776" s="28"/>
      <c r="G776" s="29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>
      <c r="A777" s="28"/>
      <c r="B777" s="28"/>
      <c r="C777" s="28"/>
      <c r="D777" s="28"/>
      <c r="E777" s="28"/>
      <c r="F777" s="28"/>
      <c r="G777" s="29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>
      <c r="A778" s="28"/>
      <c r="B778" s="28"/>
      <c r="C778" s="28"/>
      <c r="D778" s="28"/>
      <c r="E778" s="28"/>
      <c r="F778" s="28"/>
      <c r="G778" s="29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>
      <c r="A779" s="28"/>
      <c r="B779" s="28"/>
      <c r="C779" s="28"/>
      <c r="D779" s="28"/>
      <c r="E779" s="28"/>
      <c r="F779" s="28"/>
      <c r="G779" s="29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>
      <c r="A780" s="28"/>
      <c r="B780" s="28"/>
      <c r="C780" s="28"/>
      <c r="D780" s="28"/>
      <c r="E780" s="28"/>
      <c r="F780" s="28"/>
      <c r="G780" s="29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>
      <c r="A781" s="28"/>
      <c r="B781" s="28"/>
      <c r="C781" s="28"/>
      <c r="D781" s="28"/>
      <c r="E781" s="28"/>
      <c r="F781" s="28"/>
      <c r="G781" s="29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>
      <c r="A782" s="28"/>
      <c r="B782" s="28"/>
      <c r="C782" s="28"/>
      <c r="D782" s="28"/>
      <c r="E782" s="28"/>
      <c r="F782" s="28"/>
      <c r="G782" s="29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>
      <c r="A783" s="28"/>
      <c r="B783" s="28"/>
      <c r="C783" s="28"/>
      <c r="D783" s="28"/>
      <c r="E783" s="28"/>
      <c r="F783" s="28"/>
      <c r="G783" s="29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>
      <c r="A784" s="28"/>
      <c r="B784" s="28"/>
      <c r="C784" s="28"/>
      <c r="D784" s="28"/>
      <c r="E784" s="28"/>
      <c r="F784" s="28"/>
      <c r="G784" s="29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>
      <c r="A785" s="28"/>
      <c r="B785" s="28"/>
      <c r="C785" s="28"/>
      <c r="D785" s="28"/>
      <c r="E785" s="28"/>
      <c r="F785" s="28"/>
      <c r="G785" s="29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>
      <c r="A786" s="28"/>
      <c r="B786" s="28"/>
      <c r="C786" s="28"/>
      <c r="D786" s="28"/>
      <c r="E786" s="28"/>
      <c r="F786" s="28"/>
      <c r="G786" s="29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>
      <c r="A787" s="28"/>
      <c r="B787" s="28"/>
      <c r="C787" s="28"/>
      <c r="D787" s="28"/>
      <c r="E787" s="28"/>
      <c r="F787" s="28"/>
      <c r="G787" s="29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>
      <c r="A788" s="28"/>
      <c r="B788" s="28"/>
      <c r="C788" s="28"/>
      <c r="D788" s="28"/>
      <c r="E788" s="28"/>
      <c r="F788" s="28"/>
      <c r="G788" s="29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>
      <c r="A789" s="28"/>
      <c r="B789" s="28"/>
      <c r="C789" s="28"/>
      <c r="D789" s="28"/>
      <c r="E789" s="28"/>
      <c r="F789" s="28"/>
      <c r="G789" s="29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>
      <c r="A790" s="28"/>
      <c r="B790" s="28"/>
      <c r="C790" s="28"/>
      <c r="D790" s="28"/>
      <c r="E790" s="28"/>
      <c r="F790" s="28"/>
      <c r="G790" s="29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>
      <c r="A791" s="28"/>
      <c r="B791" s="28"/>
      <c r="C791" s="28"/>
      <c r="D791" s="28"/>
      <c r="E791" s="28"/>
      <c r="F791" s="28"/>
      <c r="G791" s="29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>
      <c r="A792" s="28"/>
      <c r="B792" s="28"/>
      <c r="C792" s="28"/>
      <c r="D792" s="28"/>
      <c r="E792" s="28"/>
      <c r="F792" s="28"/>
      <c r="G792" s="29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>
      <c r="A793" s="28"/>
      <c r="B793" s="28"/>
      <c r="C793" s="28"/>
      <c r="D793" s="28"/>
      <c r="E793" s="28"/>
      <c r="F793" s="28"/>
      <c r="G793" s="29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>
      <c r="A794" s="28"/>
      <c r="B794" s="28"/>
      <c r="C794" s="28"/>
      <c r="D794" s="28"/>
      <c r="E794" s="28"/>
      <c r="F794" s="28"/>
      <c r="G794" s="29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>
      <c r="A795" s="28"/>
      <c r="B795" s="28"/>
      <c r="C795" s="28"/>
      <c r="D795" s="28"/>
      <c r="E795" s="28"/>
      <c r="F795" s="28"/>
      <c r="G795" s="29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>
      <c r="A796" s="28"/>
      <c r="B796" s="28"/>
      <c r="C796" s="28"/>
      <c r="D796" s="28"/>
      <c r="E796" s="28"/>
      <c r="F796" s="28"/>
      <c r="G796" s="29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>
      <c r="A797" s="28"/>
      <c r="B797" s="28"/>
      <c r="C797" s="28"/>
      <c r="D797" s="28"/>
      <c r="E797" s="28"/>
      <c r="F797" s="28"/>
      <c r="G797" s="29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>
      <c r="A798" s="28"/>
      <c r="B798" s="28"/>
      <c r="C798" s="28"/>
      <c r="D798" s="28"/>
      <c r="E798" s="28"/>
      <c r="F798" s="28"/>
      <c r="G798" s="29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>
      <c r="A799" s="28"/>
      <c r="B799" s="28"/>
      <c r="C799" s="28"/>
      <c r="D799" s="28"/>
      <c r="E799" s="28"/>
      <c r="F799" s="28"/>
      <c r="G799" s="29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>
      <c r="A800" s="28"/>
      <c r="B800" s="28"/>
      <c r="C800" s="28"/>
      <c r="D800" s="28"/>
      <c r="E800" s="28"/>
      <c r="F800" s="28"/>
      <c r="G800" s="29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>
      <c r="A801" s="28"/>
      <c r="B801" s="28"/>
      <c r="C801" s="28"/>
      <c r="D801" s="28"/>
      <c r="E801" s="28"/>
      <c r="F801" s="28"/>
      <c r="G801" s="29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>
      <c r="A802" s="28"/>
      <c r="B802" s="28"/>
      <c r="C802" s="28"/>
      <c r="D802" s="28"/>
      <c r="E802" s="28"/>
      <c r="F802" s="28"/>
      <c r="G802" s="29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>
      <c r="A803" s="28"/>
      <c r="B803" s="28"/>
      <c r="C803" s="28"/>
      <c r="D803" s="28"/>
      <c r="E803" s="28"/>
      <c r="F803" s="28"/>
      <c r="G803" s="29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>
      <c r="A804" s="28"/>
      <c r="B804" s="28"/>
      <c r="C804" s="28"/>
      <c r="D804" s="28"/>
      <c r="E804" s="28"/>
      <c r="F804" s="28"/>
      <c r="G804" s="29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>
      <c r="A805" s="28"/>
      <c r="B805" s="28"/>
      <c r="C805" s="28"/>
      <c r="D805" s="28"/>
      <c r="E805" s="28"/>
      <c r="F805" s="28"/>
      <c r="G805" s="29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>
      <c r="A806" s="28"/>
      <c r="B806" s="28"/>
      <c r="C806" s="28"/>
      <c r="D806" s="28"/>
      <c r="E806" s="28"/>
      <c r="F806" s="28"/>
      <c r="G806" s="29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>
      <c r="A807" s="28"/>
      <c r="B807" s="28"/>
      <c r="C807" s="28"/>
      <c r="D807" s="28"/>
      <c r="E807" s="28"/>
      <c r="F807" s="28"/>
      <c r="G807" s="29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>
      <c r="A808" s="28"/>
      <c r="B808" s="28"/>
      <c r="C808" s="28"/>
      <c r="D808" s="28"/>
      <c r="E808" s="28"/>
      <c r="F808" s="28"/>
      <c r="G808" s="29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>
      <c r="A809" s="28"/>
      <c r="B809" s="28"/>
      <c r="C809" s="28"/>
      <c r="D809" s="28"/>
      <c r="E809" s="28"/>
      <c r="F809" s="28"/>
      <c r="G809" s="29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>
      <c r="A810" s="28"/>
      <c r="B810" s="28"/>
      <c r="C810" s="28"/>
      <c r="D810" s="28"/>
      <c r="E810" s="28"/>
      <c r="F810" s="28"/>
      <c r="G810" s="29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>
      <c r="A811" s="28"/>
      <c r="B811" s="28"/>
      <c r="C811" s="28"/>
      <c r="D811" s="28"/>
      <c r="E811" s="28"/>
      <c r="F811" s="28"/>
      <c r="G811" s="29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>
      <c r="A812" s="28"/>
      <c r="B812" s="28"/>
      <c r="C812" s="28"/>
      <c r="D812" s="28"/>
      <c r="E812" s="28"/>
      <c r="F812" s="28"/>
      <c r="G812" s="29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>
      <c r="A813" s="28"/>
      <c r="B813" s="28"/>
      <c r="C813" s="28"/>
      <c r="D813" s="28"/>
      <c r="E813" s="28"/>
      <c r="F813" s="28"/>
      <c r="G813" s="29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>
      <c r="A814" s="28"/>
      <c r="B814" s="28"/>
      <c r="C814" s="28"/>
      <c r="D814" s="28"/>
      <c r="E814" s="28"/>
      <c r="F814" s="28"/>
      <c r="G814" s="29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>
      <c r="A815" s="28"/>
      <c r="B815" s="28"/>
      <c r="C815" s="28"/>
      <c r="D815" s="28"/>
      <c r="E815" s="28"/>
      <c r="F815" s="28"/>
      <c r="G815" s="29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>
      <c r="A816" s="28"/>
      <c r="B816" s="28"/>
      <c r="C816" s="28"/>
      <c r="D816" s="28"/>
      <c r="E816" s="28"/>
      <c r="F816" s="28"/>
      <c r="G816" s="29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>
      <c r="A817" s="28"/>
      <c r="B817" s="28"/>
      <c r="C817" s="28"/>
      <c r="D817" s="28"/>
      <c r="E817" s="28"/>
      <c r="F817" s="28"/>
      <c r="G817" s="29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>
      <c r="A818" s="28"/>
      <c r="B818" s="28"/>
      <c r="C818" s="28"/>
      <c r="D818" s="28"/>
      <c r="E818" s="28"/>
      <c r="F818" s="28"/>
      <c r="G818" s="29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>
      <c r="A819" s="28"/>
      <c r="B819" s="28"/>
      <c r="C819" s="28"/>
      <c r="D819" s="28"/>
      <c r="E819" s="28"/>
      <c r="F819" s="28"/>
      <c r="G819" s="29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>
      <c r="A820" s="28"/>
      <c r="B820" s="28"/>
      <c r="C820" s="28"/>
      <c r="D820" s="28"/>
      <c r="E820" s="28"/>
      <c r="F820" s="28"/>
      <c r="G820" s="29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>
      <c r="A821" s="28"/>
      <c r="B821" s="28"/>
      <c r="C821" s="28"/>
      <c r="D821" s="28"/>
      <c r="E821" s="28"/>
      <c r="F821" s="28"/>
      <c r="G821" s="29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>
      <c r="A822" s="28"/>
      <c r="B822" s="28"/>
      <c r="C822" s="28"/>
      <c r="D822" s="28"/>
      <c r="E822" s="28"/>
      <c r="F822" s="28"/>
      <c r="G822" s="29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>
      <c r="A823" s="28"/>
      <c r="B823" s="28"/>
      <c r="C823" s="28"/>
      <c r="D823" s="28"/>
      <c r="E823" s="28"/>
      <c r="F823" s="28"/>
      <c r="G823" s="29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>
      <c r="A824" s="28"/>
      <c r="B824" s="28"/>
      <c r="C824" s="28"/>
      <c r="D824" s="28"/>
      <c r="E824" s="28"/>
      <c r="F824" s="28"/>
      <c r="G824" s="29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>
      <c r="A825" s="28"/>
      <c r="B825" s="28"/>
      <c r="C825" s="28"/>
      <c r="D825" s="28"/>
      <c r="E825" s="28"/>
      <c r="F825" s="28"/>
      <c r="G825" s="29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>
      <c r="A826" s="28"/>
      <c r="B826" s="28"/>
      <c r="C826" s="28"/>
      <c r="D826" s="28"/>
      <c r="E826" s="28"/>
      <c r="F826" s="28"/>
      <c r="G826" s="29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>
      <c r="A827" s="28"/>
      <c r="B827" s="28"/>
      <c r="C827" s="28"/>
      <c r="D827" s="28"/>
      <c r="E827" s="28"/>
      <c r="F827" s="28"/>
      <c r="G827" s="29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>
      <c r="A828" s="28"/>
      <c r="B828" s="28"/>
      <c r="C828" s="28"/>
      <c r="D828" s="28"/>
      <c r="E828" s="28"/>
      <c r="F828" s="28"/>
      <c r="G828" s="29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>
      <c r="A829" s="28"/>
      <c r="B829" s="28"/>
      <c r="C829" s="28"/>
      <c r="D829" s="28"/>
      <c r="E829" s="28"/>
      <c r="F829" s="28"/>
      <c r="G829" s="29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>
      <c r="A830" s="28"/>
      <c r="B830" s="28"/>
      <c r="C830" s="28"/>
      <c r="D830" s="28"/>
      <c r="E830" s="28"/>
      <c r="F830" s="28"/>
      <c r="G830" s="29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>
      <c r="A831" s="28"/>
      <c r="B831" s="28"/>
      <c r="C831" s="28"/>
      <c r="D831" s="28"/>
      <c r="E831" s="28"/>
      <c r="F831" s="28"/>
      <c r="G831" s="29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>
      <c r="A832" s="28"/>
      <c r="B832" s="28"/>
      <c r="C832" s="28"/>
      <c r="D832" s="28"/>
      <c r="E832" s="28"/>
      <c r="F832" s="28"/>
      <c r="G832" s="29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>
      <c r="A833" s="28"/>
      <c r="B833" s="28"/>
      <c r="C833" s="28"/>
      <c r="D833" s="28"/>
      <c r="E833" s="28"/>
      <c r="F833" s="28"/>
      <c r="G833" s="29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>
      <c r="A834" s="28"/>
      <c r="B834" s="28"/>
      <c r="C834" s="28"/>
      <c r="D834" s="28"/>
      <c r="E834" s="28"/>
      <c r="F834" s="28"/>
      <c r="G834" s="29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>
      <c r="A835" s="28"/>
      <c r="B835" s="28"/>
      <c r="C835" s="28"/>
      <c r="D835" s="28"/>
      <c r="E835" s="28"/>
      <c r="F835" s="28"/>
      <c r="G835" s="29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>
      <c r="A836" s="28"/>
      <c r="B836" s="28"/>
      <c r="C836" s="28"/>
      <c r="D836" s="28"/>
      <c r="E836" s="28"/>
      <c r="F836" s="28"/>
      <c r="G836" s="29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>
      <c r="A837" s="28"/>
      <c r="B837" s="28"/>
      <c r="C837" s="28"/>
      <c r="D837" s="28"/>
      <c r="E837" s="28"/>
      <c r="F837" s="28"/>
      <c r="G837" s="29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>
      <c r="A838" s="28"/>
      <c r="B838" s="28"/>
      <c r="C838" s="28"/>
      <c r="D838" s="28"/>
      <c r="E838" s="28"/>
      <c r="F838" s="28"/>
      <c r="G838" s="29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>
      <c r="A839" s="28"/>
      <c r="B839" s="28"/>
      <c r="C839" s="28"/>
      <c r="D839" s="28"/>
      <c r="E839" s="28"/>
      <c r="F839" s="28"/>
      <c r="G839" s="29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>
      <c r="A840" s="28"/>
      <c r="B840" s="28"/>
      <c r="C840" s="28"/>
      <c r="D840" s="28"/>
      <c r="E840" s="28"/>
      <c r="F840" s="28"/>
      <c r="G840" s="29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>
      <c r="A841" s="28"/>
      <c r="B841" s="28"/>
      <c r="C841" s="28"/>
      <c r="D841" s="28"/>
      <c r="E841" s="28"/>
      <c r="F841" s="28"/>
      <c r="G841" s="29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>
      <c r="A842" s="28"/>
      <c r="B842" s="28"/>
      <c r="C842" s="28"/>
      <c r="D842" s="28"/>
      <c r="E842" s="28"/>
      <c r="F842" s="28"/>
      <c r="G842" s="29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>
      <c r="A843" s="28"/>
      <c r="B843" s="28"/>
      <c r="C843" s="28"/>
      <c r="D843" s="28"/>
      <c r="E843" s="28"/>
      <c r="F843" s="28"/>
      <c r="G843" s="29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>
      <c r="A844" s="28"/>
      <c r="B844" s="28"/>
      <c r="C844" s="28"/>
      <c r="D844" s="28"/>
      <c r="E844" s="28"/>
      <c r="F844" s="28"/>
      <c r="G844" s="29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>
      <c r="A845" s="28"/>
      <c r="B845" s="28"/>
      <c r="C845" s="28"/>
      <c r="D845" s="28"/>
      <c r="E845" s="28"/>
      <c r="F845" s="28"/>
      <c r="G845" s="29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>
      <c r="A846" s="28"/>
      <c r="B846" s="28"/>
      <c r="C846" s="28"/>
      <c r="D846" s="28"/>
      <c r="E846" s="28"/>
      <c r="F846" s="28"/>
      <c r="G846" s="29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>
      <c r="A847" s="28"/>
      <c r="B847" s="28"/>
      <c r="C847" s="28"/>
      <c r="D847" s="28"/>
      <c r="E847" s="28"/>
      <c r="F847" s="28"/>
      <c r="G847" s="29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>
      <c r="A848" s="28"/>
      <c r="B848" s="28"/>
      <c r="C848" s="28"/>
      <c r="D848" s="28"/>
      <c r="E848" s="28"/>
      <c r="F848" s="28"/>
      <c r="G848" s="29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>
      <c r="A849" s="28"/>
      <c r="B849" s="28"/>
      <c r="C849" s="28"/>
      <c r="D849" s="28"/>
      <c r="E849" s="28"/>
      <c r="F849" s="28"/>
      <c r="G849" s="29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>
      <c r="A850" s="28"/>
      <c r="B850" s="28"/>
      <c r="C850" s="28"/>
      <c r="D850" s="28"/>
      <c r="E850" s="28"/>
      <c r="F850" s="28"/>
      <c r="G850" s="29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>
      <c r="A851" s="28"/>
      <c r="B851" s="28"/>
      <c r="C851" s="28"/>
      <c r="D851" s="28"/>
      <c r="E851" s="28"/>
      <c r="F851" s="28"/>
      <c r="G851" s="29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>
      <c r="A852" s="28"/>
      <c r="B852" s="28"/>
      <c r="C852" s="28"/>
      <c r="D852" s="28"/>
      <c r="E852" s="28"/>
      <c r="F852" s="28"/>
      <c r="G852" s="29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>
      <c r="A853" s="28"/>
      <c r="B853" s="28"/>
      <c r="C853" s="28"/>
      <c r="D853" s="28"/>
      <c r="E853" s="28"/>
      <c r="F853" s="28"/>
      <c r="G853" s="29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>
      <c r="A854" s="28"/>
      <c r="B854" s="28"/>
      <c r="C854" s="28"/>
      <c r="D854" s="28"/>
      <c r="E854" s="28"/>
      <c r="F854" s="28"/>
      <c r="G854" s="29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>
      <c r="A855" s="28"/>
      <c r="B855" s="28"/>
      <c r="C855" s="28"/>
      <c r="D855" s="28"/>
      <c r="E855" s="28"/>
      <c r="F855" s="28"/>
      <c r="G855" s="29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>
      <c r="A856" s="28"/>
      <c r="B856" s="28"/>
      <c r="C856" s="28"/>
      <c r="D856" s="28"/>
      <c r="E856" s="28"/>
      <c r="F856" s="28"/>
      <c r="G856" s="29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>
      <c r="A857" s="28"/>
      <c r="B857" s="28"/>
      <c r="C857" s="28"/>
      <c r="D857" s="28"/>
      <c r="E857" s="28"/>
      <c r="F857" s="28"/>
      <c r="G857" s="29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>
      <c r="A858" s="28"/>
      <c r="B858" s="28"/>
      <c r="C858" s="28"/>
      <c r="D858" s="28"/>
      <c r="E858" s="28"/>
      <c r="F858" s="28"/>
      <c r="G858" s="29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>
      <c r="A859" s="28"/>
      <c r="B859" s="28"/>
      <c r="C859" s="28"/>
      <c r="D859" s="28"/>
      <c r="E859" s="28"/>
      <c r="F859" s="28"/>
      <c r="G859" s="29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>
      <c r="A860" s="28"/>
      <c r="B860" s="28"/>
      <c r="C860" s="28"/>
      <c r="D860" s="28"/>
      <c r="E860" s="28"/>
      <c r="F860" s="28"/>
      <c r="G860" s="29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>
      <c r="A861" s="28"/>
      <c r="B861" s="28"/>
      <c r="C861" s="28"/>
      <c r="D861" s="28"/>
      <c r="E861" s="28"/>
      <c r="F861" s="28"/>
      <c r="G861" s="29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>
      <c r="A862" s="28"/>
      <c r="B862" s="28"/>
      <c r="C862" s="28"/>
      <c r="D862" s="28"/>
      <c r="E862" s="28"/>
      <c r="F862" s="28"/>
      <c r="G862" s="29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>
      <c r="A863" s="28"/>
      <c r="B863" s="28"/>
      <c r="C863" s="28"/>
      <c r="D863" s="28"/>
      <c r="E863" s="28"/>
      <c r="F863" s="28"/>
      <c r="G863" s="29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>
      <c r="A864" s="28"/>
      <c r="B864" s="28"/>
      <c r="C864" s="28"/>
      <c r="D864" s="28"/>
      <c r="E864" s="28"/>
      <c r="F864" s="28"/>
      <c r="G864" s="29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>
      <c r="A865" s="28"/>
      <c r="B865" s="28"/>
      <c r="C865" s="28"/>
      <c r="D865" s="28"/>
      <c r="E865" s="28"/>
      <c r="F865" s="28"/>
      <c r="G865" s="29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>
      <c r="A866" s="28"/>
      <c r="B866" s="28"/>
      <c r="C866" s="28"/>
      <c r="D866" s="28"/>
      <c r="E866" s="28"/>
      <c r="F866" s="28"/>
      <c r="G866" s="29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>
      <c r="A867" s="28"/>
      <c r="B867" s="28"/>
      <c r="C867" s="28"/>
      <c r="D867" s="28"/>
      <c r="E867" s="28"/>
      <c r="F867" s="28"/>
      <c r="G867" s="29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>
      <c r="A868" s="28"/>
      <c r="B868" s="28"/>
      <c r="C868" s="28"/>
      <c r="D868" s="28"/>
      <c r="E868" s="28"/>
      <c r="F868" s="28"/>
      <c r="G868" s="29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>
      <c r="A869" s="28"/>
      <c r="B869" s="28"/>
      <c r="C869" s="28"/>
      <c r="D869" s="28"/>
      <c r="E869" s="28"/>
      <c r="F869" s="28"/>
      <c r="G869" s="29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>
      <c r="A870" s="28"/>
      <c r="B870" s="28"/>
      <c r="C870" s="28"/>
      <c r="D870" s="28"/>
      <c r="E870" s="28"/>
      <c r="F870" s="28"/>
      <c r="G870" s="29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>
      <c r="A871" s="28"/>
      <c r="B871" s="28"/>
      <c r="C871" s="28"/>
      <c r="D871" s="28"/>
      <c r="E871" s="28"/>
      <c r="F871" s="28"/>
      <c r="G871" s="29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>
      <c r="A872" s="28"/>
      <c r="B872" s="28"/>
      <c r="C872" s="28"/>
      <c r="D872" s="28"/>
      <c r="E872" s="28"/>
      <c r="F872" s="28"/>
      <c r="G872" s="29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>
      <c r="A873" s="28"/>
      <c r="B873" s="28"/>
      <c r="C873" s="28"/>
      <c r="D873" s="28"/>
      <c r="E873" s="28"/>
      <c r="F873" s="28"/>
      <c r="G873" s="29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>
      <c r="A874" s="28"/>
      <c r="B874" s="28"/>
      <c r="C874" s="28"/>
      <c r="D874" s="28"/>
      <c r="E874" s="28"/>
      <c r="F874" s="28"/>
      <c r="G874" s="29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>
      <c r="A875" s="28"/>
      <c r="B875" s="28"/>
      <c r="C875" s="28"/>
      <c r="D875" s="28"/>
      <c r="E875" s="28"/>
      <c r="F875" s="28"/>
      <c r="G875" s="29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>
      <c r="A876" s="28"/>
      <c r="B876" s="28"/>
      <c r="C876" s="28"/>
      <c r="D876" s="28"/>
      <c r="E876" s="28"/>
      <c r="F876" s="28"/>
      <c r="G876" s="29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>
      <c r="A877" s="28"/>
      <c r="B877" s="28"/>
      <c r="C877" s="28"/>
      <c r="D877" s="28"/>
      <c r="E877" s="28"/>
      <c r="F877" s="28"/>
      <c r="G877" s="29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>
      <c r="A878" s="28"/>
      <c r="B878" s="28"/>
      <c r="C878" s="28"/>
      <c r="D878" s="28"/>
      <c r="E878" s="28"/>
      <c r="F878" s="28"/>
      <c r="G878" s="29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>
      <c r="A879" s="28"/>
      <c r="B879" s="28"/>
      <c r="C879" s="28"/>
      <c r="D879" s="28"/>
      <c r="E879" s="28"/>
      <c r="F879" s="28"/>
      <c r="G879" s="29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>
      <c r="A880" s="28"/>
      <c r="B880" s="28"/>
      <c r="C880" s="28"/>
      <c r="D880" s="28"/>
      <c r="E880" s="28"/>
      <c r="F880" s="28"/>
      <c r="G880" s="29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>
      <c r="A881" s="28"/>
      <c r="B881" s="28"/>
      <c r="C881" s="28"/>
      <c r="D881" s="28"/>
      <c r="E881" s="28"/>
      <c r="F881" s="28"/>
      <c r="G881" s="29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>
      <c r="A882" s="28"/>
      <c r="B882" s="28"/>
      <c r="C882" s="28"/>
      <c r="D882" s="28"/>
      <c r="E882" s="28"/>
      <c r="F882" s="28"/>
      <c r="G882" s="29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>
      <c r="A883" s="28"/>
      <c r="B883" s="28"/>
      <c r="C883" s="28"/>
      <c r="D883" s="28"/>
      <c r="E883" s="28"/>
      <c r="F883" s="28"/>
      <c r="G883" s="29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>
      <c r="A884" s="28"/>
      <c r="B884" s="28"/>
      <c r="C884" s="28"/>
      <c r="D884" s="28"/>
      <c r="E884" s="28"/>
      <c r="F884" s="28"/>
      <c r="G884" s="29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>
      <c r="A885" s="28"/>
      <c r="B885" s="28"/>
      <c r="C885" s="28"/>
      <c r="D885" s="28"/>
      <c r="E885" s="28"/>
      <c r="F885" s="28"/>
      <c r="G885" s="29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>
      <c r="A886" s="28"/>
      <c r="B886" s="28"/>
      <c r="C886" s="28"/>
      <c r="D886" s="28"/>
      <c r="E886" s="28"/>
      <c r="F886" s="28"/>
      <c r="G886" s="29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>
      <c r="A887" s="28"/>
      <c r="B887" s="28"/>
      <c r="C887" s="28"/>
      <c r="D887" s="28"/>
      <c r="E887" s="28"/>
      <c r="F887" s="28"/>
      <c r="G887" s="29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>
      <c r="A888" s="28"/>
      <c r="B888" s="28"/>
      <c r="C888" s="28"/>
      <c r="D888" s="28"/>
      <c r="E888" s="28"/>
      <c r="F888" s="28"/>
      <c r="G888" s="29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>
      <c r="A889" s="28"/>
      <c r="B889" s="28"/>
      <c r="C889" s="28"/>
      <c r="D889" s="28"/>
      <c r="E889" s="28"/>
      <c r="F889" s="28"/>
      <c r="G889" s="29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>
      <c r="A890" s="28"/>
      <c r="B890" s="28"/>
      <c r="C890" s="28"/>
      <c r="D890" s="28"/>
      <c r="E890" s="28"/>
      <c r="F890" s="28"/>
      <c r="G890" s="29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>
      <c r="A891" s="28"/>
      <c r="B891" s="28"/>
      <c r="C891" s="28"/>
      <c r="D891" s="28"/>
      <c r="E891" s="28"/>
      <c r="F891" s="28"/>
      <c r="G891" s="29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>
      <c r="A892" s="28"/>
      <c r="B892" s="28"/>
      <c r="C892" s="28"/>
      <c r="D892" s="28"/>
      <c r="E892" s="28"/>
      <c r="F892" s="28"/>
      <c r="G892" s="29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>
      <c r="A893" s="28"/>
      <c r="B893" s="28"/>
      <c r="C893" s="28"/>
      <c r="D893" s="28"/>
      <c r="E893" s="28"/>
      <c r="F893" s="28"/>
      <c r="G893" s="29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>
      <c r="A894" s="28"/>
      <c r="B894" s="28"/>
      <c r="C894" s="28"/>
      <c r="D894" s="28"/>
      <c r="E894" s="28"/>
      <c r="F894" s="28"/>
      <c r="G894" s="29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>
      <c r="A895" s="28"/>
      <c r="B895" s="28"/>
      <c r="C895" s="28"/>
      <c r="D895" s="28"/>
      <c r="E895" s="28"/>
      <c r="F895" s="28"/>
      <c r="G895" s="29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>
      <c r="A896" s="28"/>
      <c r="B896" s="28"/>
      <c r="C896" s="28"/>
      <c r="D896" s="28"/>
      <c r="E896" s="28"/>
      <c r="F896" s="28"/>
      <c r="G896" s="29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>
      <c r="A897" s="28"/>
      <c r="B897" s="28"/>
      <c r="C897" s="28"/>
      <c r="D897" s="28"/>
      <c r="E897" s="28"/>
      <c r="F897" s="28"/>
      <c r="G897" s="29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>
      <c r="A898" s="28"/>
      <c r="B898" s="28"/>
      <c r="C898" s="28"/>
      <c r="D898" s="28"/>
      <c r="E898" s="28"/>
      <c r="F898" s="28"/>
      <c r="G898" s="29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>
      <c r="A899" s="28"/>
      <c r="B899" s="28"/>
      <c r="C899" s="28"/>
      <c r="D899" s="28"/>
      <c r="E899" s="28"/>
      <c r="F899" s="28"/>
      <c r="G899" s="29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>
      <c r="A900" s="28"/>
      <c r="B900" s="28"/>
      <c r="C900" s="28"/>
      <c r="D900" s="28"/>
      <c r="E900" s="28"/>
      <c r="F900" s="28"/>
      <c r="G900" s="29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>
      <c r="A901" s="28"/>
      <c r="B901" s="28"/>
      <c r="C901" s="28"/>
      <c r="D901" s="28"/>
      <c r="E901" s="28"/>
      <c r="F901" s="28"/>
      <c r="G901" s="29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>
      <c r="A902" s="28"/>
      <c r="B902" s="28"/>
      <c r="C902" s="28"/>
      <c r="D902" s="28"/>
      <c r="E902" s="28"/>
      <c r="F902" s="28"/>
      <c r="G902" s="29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>
      <c r="A903" s="28"/>
      <c r="B903" s="28"/>
      <c r="C903" s="28"/>
      <c r="D903" s="28"/>
      <c r="E903" s="28"/>
      <c r="F903" s="28"/>
      <c r="G903" s="29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>
      <c r="A904" s="28"/>
      <c r="B904" s="28"/>
      <c r="C904" s="28"/>
      <c r="D904" s="28"/>
      <c r="E904" s="28"/>
      <c r="F904" s="28"/>
      <c r="G904" s="29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>
      <c r="A905" s="28"/>
      <c r="B905" s="28"/>
      <c r="C905" s="28"/>
      <c r="D905" s="28"/>
      <c r="E905" s="28"/>
      <c r="F905" s="28"/>
      <c r="G905" s="29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>
      <c r="A906" s="28"/>
      <c r="B906" s="28"/>
      <c r="C906" s="28"/>
      <c r="D906" s="28"/>
      <c r="E906" s="28"/>
      <c r="F906" s="28"/>
      <c r="G906" s="29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>
      <c r="A907" s="28"/>
      <c r="B907" s="28"/>
      <c r="C907" s="28"/>
      <c r="D907" s="28"/>
      <c r="E907" s="28"/>
      <c r="F907" s="28"/>
      <c r="G907" s="29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>
      <c r="A908" s="28"/>
      <c r="B908" s="28"/>
      <c r="C908" s="28"/>
      <c r="D908" s="28"/>
      <c r="E908" s="28"/>
      <c r="F908" s="28"/>
      <c r="G908" s="29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>
      <c r="A909" s="28"/>
      <c r="B909" s="28"/>
      <c r="C909" s="28"/>
      <c r="D909" s="28"/>
      <c r="E909" s="28"/>
      <c r="F909" s="28"/>
      <c r="G909" s="29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>
      <c r="A910" s="28"/>
      <c r="B910" s="28"/>
      <c r="C910" s="28"/>
      <c r="D910" s="28"/>
      <c r="E910" s="28"/>
      <c r="F910" s="28"/>
      <c r="G910" s="29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>
      <c r="A911" s="28"/>
      <c r="B911" s="28"/>
      <c r="C911" s="28"/>
      <c r="D911" s="28"/>
      <c r="E911" s="28"/>
      <c r="F911" s="28"/>
      <c r="G911" s="29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>
      <c r="A912" s="28"/>
      <c r="B912" s="28"/>
      <c r="C912" s="28"/>
      <c r="D912" s="28"/>
      <c r="E912" s="28"/>
      <c r="F912" s="28"/>
      <c r="G912" s="29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>
      <c r="A913" s="28"/>
      <c r="B913" s="28"/>
      <c r="C913" s="28"/>
      <c r="D913" s="28"/>
      <c r="E913" s="28"/>
      <c r="F913" s="28"/>
      <c r="G913" s="29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>
      <c r="A914" s="28"/>
      <c r="B914" s="28"/>
      <c r="C914" s="28"/>
      <c r="D914" s="28"/>
      <c r="E914" s="28"/>
      <c r="F914" s="28"/>
      <c r="G914" s="29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>
      <c r="A915" s="28"/>
      <c r="B915" s="28"/>
      <c r="C915" s="28"/>
      <c r="D915" s="28"/>
      <c r="E915" s="28"/>
      <c r="F915" s="28"/>
      <c r="G915" s="29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>
      <c r="A916" s="28"/>
      <c r="B916" s="28"/>
      <c r="C916" s="28"/>
      <c r="D916" s="28"/>
      <c r="E916" s="28"/>
      <c r="F916" s="28"/>
      <c r="G916" s="29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>
      <c r="A917" s="28"/>
      <c r="B917" s="28"/>
      <c r="C917" s="28"/>
      <c r="D917" s="28"/>
      <c r="E917" s="28"/>
      <c r="F917" s="28"/>
      <c r="G917" s="29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>
      <c r="A918" s="28"/>
      <c r="B918" s="28"/>
      <c r="C918" s="28"/>
      <c r="D918" s="28"/>
      <c r="E918" s="28"/>
      <c r="F918" s="28"/>
      <c r="G918" s="29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>
      <c r="A919" s="28"/>
      <c r="B919" s="28"/>
      <c r="C919" s="28"/>
      <c r="D919" s="28"/>
      <c r="E919" s="28"/>
      <c r="F919" s="28"/>
      <c r="G919" s="29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>
      <c r="A920" s="28"/>
      <c r="B920" s="28"/>
      <c r="C920" s="28"/>
      <c r="D920" s="28"/>
      <c r="E920" s="28"/>
      <c r="F920" s="28"/>
      <c r="G920" s="29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>
      <c r="A921" s="28"/>
      <c r="B921" s="28"/>
      <c r="C921" s="28"/>
      <c r="D921" s="28"/>
      <c r="E921" s="28"/>
      <c r="F921" s="28"/>
      <c r="G921" s="29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>
      <c r="A922" s="28"/>
      <c r="B922" s="28"/>
      <c r="C922" s="28"/>
      <c r="D922" s="28"/>
      <c r="E922" s="28"/>
      <c r="F922" s="28"/>
      <c r="G922" s="29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>
      <c r="A923" s="28"/>
      <c r="B923" s="28"/>
      <c r="C923" s="28"/>
      <c r="D923" s="28"/>
      <c r="E923" s="28"/>
      <c r="F923" s="28"/>
      <c r="G923" s="29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>
      <c r="A924" s="28"/>
      <c r="B924" s="28"/>
      <c r="C924" s="28"/>
      <c r="D924" s="28"/>
      <c r="E924" s="28"/>
      <c r="F924" s="28"/>
      <c r="G924" s="29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>
      <c r="A925" s="28"/>
      <c r="B925" s="28"/>
      <c r="C925" s="28"/>
      <c r="D925" s="28"/>
      <c r="E925" s="28"/>
      <c r="F925" s="28"/>
      <c r="G925" s="29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>
      <c r="A926" s="28"/>
      <c r="B926" s="28"/>
      <c r="C926" s="28"/>
      <c r="D926" s="28"/>
      <c r="E926" s="28"/>
      <c r="F926" s="28"/>
      <c r="G926" s="29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>
      <c r="A927" s="28"/>
      <c r="B927" s="28"/>
      <c r="C927" s="28"/>
      <c r="D927" s="28"/>
      <c r="E927" s="28"/>
      <c r="F927" s="28"/>
      <c r="G927" s="29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>
      <c r="A928" s="28"/>
      <c r="B928" s="28"/>
      <c r="C928" s="28"/>
      <c r="D928" s="28"/>
      <c r="E928" s="28"/>
      <c r="F928" s="28"/>
      <c r="G928" s="29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>
      <c r="A929" s="28"/>
      <c r="B929" s="28"/>
      <c r="C929" s="28"/>
      <c r="D929" s="28"/>
      <c r="E929" s="28"/>
      <c r="F929" s="28"/>
      <c r="G929" s="29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>
      <c r="A930" s="28"/>
      <c r="B930" s="28"/>
      <c r="C930" s="28"/>
      <c r="D930" s="28"/>
      <c r="E930" s="28"/>
      <c r="F930" s="28"/>
      <c r="G930" s="29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>
      <c r="A931" s="28"/>
      <c r="B931" s="28"/>
      <c r="C931" s="28"/>
      <c r="D931" s="28"/>
      <c r="E931" s="28"/>
      <c r="F931" s="28"/>
      <c r="G931" s="29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>
      <c r="A932" s="28"/>
      <c r="B932" s="28"/>
      <c r="C932" s="28"/>
      <c r="D932" s="28"/>
      <c r="E932" s="28"/>
      <c r="F932" s="28"/>
      <c r="G932" s="29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>
      <c r="A933" s="28"/>
      <c r="B933" s="28"/>
      <c r="C933" s="28"/>
      <c r="D933" s="28"/>
      <c r="E933" s="28"/>
      <c r="F933" s="28"/>
      <c r="G933" s="29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>
      <c r="A934" s="28"/>
      <c r="B934" s="28"/>
      <c r="C934" s="28"/>
      <c r="D934" s="28"/>
      <c r="E934" s="28"/>
      <c r="F934" s="28"/>
      <c r="G934" s="29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>
      <c r="A935" s="28"/>
      <c r="B935" s="28"/>
      <c r="C935" s="28"/>
      <c r="D935" s="28"/>
      <c r="E935" s="28"/>
      <c r="F935" s="28"/>
      <c r="G935" s="29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>
      <c r="A936" s="28"/>
      <c r="B936" s="28"/>
      <c r="C936" s="28"/>
      <c r="D936" s="28"/>
      <c r="E936" s="28"/>
      <c r="F936" s="28"/>
      <c r="G936" s="29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>
      <c r="A937" s="28"/>
      <c r="B937" s="28"/>
      <c r="C937" s="28"/>
      <c r="D937" s="28"/>
      <c r="E937" s="28"/>
      <c r="F937" s="28"/>
      <c r="G937" s="29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>
      <c r="A938" s="28"/>
      <c r="B938" s="28"/>
      <c r="C938" s="28"/>
      <c r="D938" s="28"/>
      <c r="E938" s="28"/>
      <c r="F938" s="28"/>
      <c r="G938" s="29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>
      <c r="A939" s="28"/>
      <c r="B939" s="28"/>
      <c r="C939" s="28"/>
      <c r="D939" s="28"/>
      <c r="E939" s="28"/>
      <c r="F939" s="28"/>
      <c r="G939" s="29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>
      <c r="A940" s="28"/>
      <c r="B940" s="28"/>
      <c r="C940" s="28"/>
      <c r="D940" s="28"/>
      <c r="E940" s="28"/>
      <c r="F940" s="28"/>
      <c r="G940" s="29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>
      <c r="A941" s="28"/>
      <c r="B941" s="28"/>
      <c r="C941" s="28"/>
      <c r="D941" s="28"/>
      <c r="E941" s="28"/>
      <c r="F941" s="28"/>
      <c r="G941" s="29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>
      <c r="A942" s="28"/>
      <c r="B942" s="28"/>
      <c r="C942" s="28"/>
      <c r="D942" s="28"/>
      <c r="E942" s="28"/>
      <c r="F942" s="28"/>
      <c r="G942" s="29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>
      <c r="A943" s="28"/>
      <c r="B943" s="28"/>
      <c r="C943" s="28"/>
      <c r="D943" s="28"/>
      <c r="E943" s="28"/>
      <c r="F943" s="28"/>
      <c r="G943" s="29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>
      <c r="A944" s="28"/>
      <c r="B944" s="28"/>
      <c r="C944" s="28"/>
      <c r="D944" s="28"/>
      <c r="E944" s="28"/>
      <c r="F944" s="28"/>
      <c r="G944" s="29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>
      <c r="A945" s="28"/>
      <c r="B945" s="28"/>
      <c r="C945" s="28"/>
      <c r="D945" s="28"/>
      <c r="E945" s="28"/>
      <c r="F945" s="28"/>
      <c r="G945" s="29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>
      <c r="A946" s="28"/>
      <c r="B946" s="28"/>
      <c r="C946" s="28"/>
      <c r="D946" s="28"/>
      <c r="E946" s="28"/>
      <c r="F946" s="28"/>
      <c r="G946" s="29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>
      <c r="A947" s="28"/>
      <c r="B947" s="28"/>
      <c r="C947" s="28"/>
      <c r="D947" s="28"/>
      <c r="E947" s="28"/>
      <c r="F947" s="28"/>
      <c r="G947" s="29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>
      <c r="A948" s="28"/>
      <c r="B948" s="28"/>
      <c r="C948" s="28"/>
      <c r="D948" s="28"/>
      <c r="E948" s="28"/>
      <c r="F948" s="28"/>
      <c r="G948" s="29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>
      <c r="A949" s="28"/>
      <c r="B949" s="28"/>
      <c r="C949" s="28"/>
      <c r="D949" s="28"/>
      <c r="E949" s="28"/>
      <c r="F949" s="28"/>
      <c r="G949" s="29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>
      <c r="A950" s="28"/>
      <c r="B950" s="28"/>
      <c r="C950" s="28"/>
      <c r="D950" s="28"/>
      <c r="E950" s="28"/>
      <c r="F950" s="28"/>
      <c r="G950" s="29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>
      <c r="A951" s="28"/>
      <c r="B951" s="28"/>
      <c r="C951" s="28"/>
      <c r="D951" s="28"/>
      <c r="E951" s="28"/>
      <c r="F951" s="28"/>
      <c r="G951" s="29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>
      <c r="A952" s="28"/>
      <c r="B952" s="28"/>
      <c r="C952" s="28"/>
      <c r="D952" s="28"/>
      <c r="E952" s="28"/>
      <c r="F952" s="28"/>
      <c r="G952" s="29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>
      <c r="A953" s="28"/>
      <c r="B953" s="28"/>
      <c r="C953" s="28"/>
      <c r="D953" s="28"/>
      <c r="E953" s="28"/>
      <c r="F953" s="28"/>
      <c r="G953" s="29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>
      <c r="A954" s="28"/>
      <c r="B954" s="28"/>
      <c r="C954" s="28"/>
      <c r="D954" s="28"/>
      <c r="E954" s="28"/>
      <c r="F954" s="28"/>
      <c r="G954" s="29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>
      <c r="A955" s="28"/>
      <c r="B955" s="28"/>
      <c r="C955" s="28"/>
      <c r="D955" s="28"/>
      <c r="E955" s="28"/>
      <c r="F955" s="28"/>
      <c r="G955" s="29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>
      <c r="A956" s="28"/>
      <c r="B956" s="28"/>
      <c r="C956" s="28"/>
      <c r="D956" s="28"/>
      <c r="E956" s="28"/>
      <c r="F956" s="28"/>
      <c r="G956" s="29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>
      <c r="A957" s="28"/>
      <c r="B957" s="28"/>
      <c r="C957" s="28"/>
      <c r="D957" s="28"/>
      <c r="E957" s="28"/>
      <c r="F957" s="28"/>
      <c r="G957" s="29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>
      <c r="A958" s="28"/>
      <c r="B958" s="28"/>
      <c r="C958" s="28"/>
      <c r="D958" s="28"/>
      <c r="E958" s="28"/>
      <c r="F958" s="28"/>
      <c r="G958" s="29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>
      <c r="A959" s="28"/>
      <c r="B959" s="28"/>
      <c r="C959" s="28"/>
      <c r="D959" s="28"/>
      <c r="E959" s="28"/>
      <c r="F959" s="28"/>
      <c r="G959" s="29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>
      <c r="A960" s="28"/>
      <c r="B960" s="28"/>
      <c r="C960" s="28"/>
      <c r="D960" s="28"/>
      <c r="E960" s="28"/>
      <c r="F960" s="28"/>
      <c r="G960" s="29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>
      <c r="A961" s="28"/>
      <c r="B961" s="28"/>
      <c r="C961" s="28"/>
      <c r="D961" s="28"/>
      <c r="E961" s="28"/>
      <c r="F961" s="28"/>
      <c r="G961" s="29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>
      <c r="A962" s="28"/>
      <c r="B962" s="28"/>
      <c r="C962" s="28"/>
      <c r="D962" s="28"/>
      <c r="E962" s="28"/>
      <c r="F962" s="28"/>
      <c r="G962" s="29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>
      <c r="A963" s="28"/>
      <c r="B963" s="28"/>
      <c r="C963" s="28"/>
      <c r="D963" s="28"/>
      <c r="E963" s="28"/>
      <c r="F963" s="28"/>
      <c r="G963" s="29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>
      <c r="A964" s="28"/>
      <c r="B964" s="28"/>
      <c r="C964" s="28"/>
      <c r="D964" s="28"/>
      <c r="E964" s="28"/>
      <c r="F964" s="28"/>
      <c r="G964" s="29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>
      <c r="A965" s="28"/>
      <c r="B965" s="28"/>
      <c r="C965" s="28"/>
      <c r="D965" s="28"/>
      <c r="E965" s="28"/>
      <c r="F965" s="28"/>
      <c r="G965" s="29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>
      <c r="A966" s="28"/>
      <c r="B966" s="28"/>
      <c r="C966" s="28"/>
      <c r="D966" s="28"/>
      <c r="E966" s="28"/>
      <c r="F966" s="28"/>
      <c r="G966" s="29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>
      <c r="A967" s="28"/>
      <c r="B967" s="28"/>
      <c r="C967" s="28"/>
      <c r="D967" s="28"/>
      <c r="E967" s="28"/>
      <c r="F967" s="28"/>
      <c r="G967" s="29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>
      <c r="A968" s="28"/>
      <c r="B968" s="28"/>
      <c r="C968" s="28"/>
      <c r="D968" s="28"/>
      <c r="E968" s="28"/>
      <c r="F968" s="28"/>
      <c r="G968" s="29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>
      <c r="A969" s="28"/>
      <c r="B969" s="28"/>
      <c r="C969" s="28"/>
      <c r="D969" s="28"/>
      <c r="E969" s="28"/>
      <c r="F969" s="28"/>
      <c r="G969" s="29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>
      <c r="A970" s="28"/>
      <c r="B970" s="28"/>
      <c r="C970" s="28"/>
      <c r="D970" s="28"/>
      <c r="E970" s="28"/>
      <c r="F970" s="28"/>
      <c r="G970" s="29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>
      <c r="A971" s="28"/>
      <c r="B971" s="28"/>
      <c r="C971" s="28"/>
      <c r="D971" s="28"/>
      <c r="E971" s="28"/>
      <c r="F971" s="28"/>
      <c r="G971" s="29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>
      <c r="A972" s="28"/>
      <c r="B972" s="28"/>
      <c r="C972" s="28"/>
      <c r="D972" s="28"/>
      <c r="E972" s="28"/>
      <c r="F972" s="28"/>
      <c r="G972" s="29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>
      <c r="A973" s="28"/>
      <c r="B973" s="28"/>
      <c r="C973" s="28"/>
      <c r="D973" s="28"/>
      <c r="E973" s="28"/>
      <c r="F973" s="28"/>
      <c r="G973" s="29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>
      <c r="A974" s="28"/>
      <c r="B974" s="28"/>
      <c r="C974" s="28"/>
      <c r="D974" s="28"/>
      <c r="E974" s="28"/>
      <c r="F974" s="28"/>
      <c r="G974" s="29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>
      <c r="A975" s="28"/>
      <c r="B975" s="28"/>
      <c r="C975" s="28"/>
      <c r="D975" s="28"/>
      <c r="E975" s="28"/>
      <c r="F975" s="28"/>
      <c r="G975" s="29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>
      <c r="A976" s="28"/>
      <c r="B976" s="28"/>
      <c r="C976" s="28"/>
      <c r="D976" s="28"/>
      <c r="E976" s="28"/>
      <c r="F976" s="28"/>
      <c r="G976" s="29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>
      <c r="A977" s="28"/>
      <c r="B977" s="28"/>
      <c r="C977" s="28"/>
      <c r="D977" s="28"/>
      <c r="E977" s="28"/>
      <c r="F977" s="28"/>
      <c r="G977" s="29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>
      <c r="A978" s="28"/>
      <c r="B978" s="28"/>
      <c r="C978" s="28"/>
      <c r="D978" s="28"/>
      <c r="E978" s="28"/>
      <c r="F978" s="28"/>
      <c r="G978" s="29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>
      <c r="A979" s="28"/>
      <c r="B979" s="28"/>
      <c r="C979" s="28"/>
      <c r="D979" s="28"/>
      <c r="E979" s="28"/>
      <c r="F979" s="28"/>
      <c r="G979" s="29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>
      <c r="A980" s="28"/>
      <c r="B980" s="28"/>
      <c r="C980" s="28"/>
      <c r="D980" s="28"/>
      <c r="E980" s="28"/>
      <c r="F980" s="28"/>
      <c r="G980" s="29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>
      <c r="A981" s="28"/>
      <c r="B981" s="28"/>
      <c r="C981" s="28"/>
      <c r="D981" s="28"/>
      <c r="E981" s="28"/>
      <c r="F981" s="28"/>
      <c r="G981" s="29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>
      <c r="A982" s="28"/>
      <c r="B982" s="28"/>
      <c r="C982" s="28"/>
      <c r="D982" s="28"/>
      <c r="E982" s="28"/>
      <c r="F982" s="28"/>
      <c r="G982" s="29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>
      <c r="A983" s="28"/>
      <c r="B983" s="28"/>
      <c r="C983" s="28"/>
      <c r="D983" s="28"/>
      <c r="E983" s="28"/>
      <c r="F983" s="28"/>
      <c r="G983" s="29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>
      <c r="A984" s="28"/>
      <c r="B984" s="28"/>
      <c r="C984" s="28"/>
      <c r="D984" s="28"/>
      <c r="E984" s="28"/>
      <c r="F984" s="28"/>
      <c r="G984" s="29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>
      <c r="A985" s="28"/>
      <c r="B985" s="28"/>
      <c r="C985" s="28"/>
      <c r="D985" s="28"/>
      <c r="E985" s="28"/>
      <c r="F985" s="28"/>
      <c r="G985" s="29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>
      <c r="A986" s="28"/>
      <c r="B986" s="28"/>
      <c r="C986" s="28"/>
      <c r="D986" s="28"/>
      <c r="E986" s="28"/>
      <c r="F986" s="28"/>
      <c r="G986" s="29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>
      <c r="A987" s="28"/>
      <c r="B987" s="28"/>
      <c r="C987" s="28"/>
      <c r="D987" s="28"/>
      <c r="E987" s="28"/>
      <c r="F987" s="28"/>
      <c r="G987" s="29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>
      <c r="A988" s="28"/>
      <c r="B988" s="28"/>
      <c r="C988" s="28"/>
      <c r="D988" s="28"/>
      <c r="E988" s="28"/>
      <c r="F988" s="28"/>
      <c r="G988" s="29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>
      <c r="A989" s="28"/>
      <c r="B989" s="28"/>
      <c r="C989" s="28"/>
      <c r="D989" s="28"/>
      <c r="E989" s="28"/>
      <c r="F989" s="28"/>
      <c r="G989" s="29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>
      <c r="A990" s="28"/>
      <c r="B990" s="28"/>
      <c r="C990" s="28"/>
      <c r="D990" s="28"/>
      <c r="E990" s="28"/>
      <c r="F990" s="28"/>
      <c r="G990" s="29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>
      <c r="A991" s="28"/>
      <c r="B991" s="28"/>
      <c r="C991" s="28"/>
      <c r="D991" s="28"/>
      <c r="E991" s="28"/>
      <c r="F991" s="28"/>
      <c r="G991" s="29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>
      <c r="A992" s="28"/>
      <c r="B992" s="28"/>
      <c r="C992" s="28"/>
      <c r="D992" s="28"/>
      <c r="E992" s="28"/>
      <c r="F992" s="28"/>
      <c r="G992" s="29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>
      <c r="A993" s="28"/>
      <c r="B993" s="28"/>
      <c r="C993" s="28"/>
      <c r="D993" s="28"/>
      <c r="E993" s="28"/>
      <c r="F993" s="28"/>
      <c r="G993" s="29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>
      <c r="A994" s="28"/>
      <c r="B994" s="28"/>
      <c r="C994" s="28"/>
      <c r="D994" s="28"/>
      <c r="E994" s="28"/>
      <c r="F994" s="28"/>
      <c r="G994" s="29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>
      <c r="A995" s="28"/>
      <c r="B995" s="28"/>
      <c r="C995" s="28"/>
      <c r="D995" s="28"/>
      <c r="E995" s="28"/>
      <c r="F995" s="28"/>
      <c r="G995" s="29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>
      <c r="A996" s="28"/>
      <c r="B996" s="28"/>
      <c r="C996" s="28"/>
      <c r="D996" s="28"/>
      <c r="E996" s="28"/>
      <c r="F996" s="28"/>
      <c r="G996" s="29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>
      <c r="A997" s="28"/>
      <c r="B997" s="28"/>
      <c r="C997" s="28"/>
      <c r="D997" s="28"/>
      <c r="E997" s="28"/>
      <c r="F997" s="28"/>
      <c r="G997" s="29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>
      <c r="A998" s="28"/>
      <c r="B998" s="28"/>
      <c r="C998" s="28"/>
      <c r="D998" s="28"/>
      <c r="E998" s="28"/>
      <c r="F998" s="28"/>
      <c r="G998" s="29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>
      <c r="A999" s="28"/>
      <c r="B999" s="28"/>
      <c r="C999" s="28"/>
      <c r="D999" s="28"/>
      <c r="E999" s="28"/>
      <c r="F999" s="28"/>
      <c r="G999" s="29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>
      <c r="A1000" s="28"/>
      <c r="B1000" s="28"/>
      <c r="C1000" s="28"/>
      <c r="D1000" s="28"/>
      <c r="E1000" s="28"/>
      <c r="F1000" s="28"/>
      <c r="G1000" s="29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>
      <c r="A1001" s="28"/>
      <c r="B1001" s="28"/>
      <c r="C1001" s="28"/>
      <c r="D1001" s="28"/>
      <c r="E1001" s="28"/>
      <c r="F1001" s="28"/>
      <c r="G1001" s="29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>
      <c r="A1002" s="28"/>
      <c r="B1002" s="28"/>
      <c r="C1002" s="28"/>
      <c r="D1002" s="28"/>
      <c r="E1002" s="28"/>
      <c r="F1002" s="28"/>
      <c r="G1002" s="29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>
      <c r="A1003" s="28"/>
      <c r="B1003" s="28"/>
      <c r="C1003" s="28"/>
      <c r="D1003" s="28"/>
      <c r="E1003" s="28"/>
      <c r="F1003" s="28"/>
      <c r="G1003" s="29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>
      <c r="A1004" s="28"/>
      <c r="B1004" s="28"/>
      <c r="C1004" s="28"/>
      <c r="D1004" s="28"/>
      <c r="E1004" s="28"/>
      <c r="F1004" s="28"/>
      <c r="G1004" s="29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>
      <c r="A1005" s="28"/>
      <c r="B1005" s="28"/>
      <c r="C1005" s="28"/>
      <c r="D1005" s="28"/>
      <c r="E1005" s="28"/>
      <c r="F1005" s="28"/>
      <c r="G1005" s="29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>
      <c r="A1006" s="28"/>
      <c r="B1006" s="28"/>
      <c r="C1006" s="28"/>
      <c r="D1006" s="28"/>
      <c r="E1006" s="28"/>
      <c r="F1006" s="28"/>
      <c r="G1006" s="29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>
      <c r="A1007" s="28"/>
      <c r="B1007" s="28"/>
      <c r="C1007" s="28"/>
      <c r="D1007" s="28"/>
      <c r="E1007" s="28"/>
      <c r="F1007" s="28"/>
      <c r="G1007" s="29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>
      <c r="A1008" s="28"/>
      <c r="B1008" s="28"/>
      <c r="C1008" s="28"/>
      <c r="D1008" s="28"/>
      <c r="E1008" s="28"/>
      <c r="F1008" s="28"/>
      <c r="G1008" s="29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>
      <c r="A1009" s="28"/>
      <c r="B1009" s="28"/>
      <c r="C1009" s="28"/>
      <c r="D1009" s="28"/>
      <c r="E1009" s="28"/>
      <c r="F1009" s="28"/>
      <c r="G1009" s="29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>
      <c r="A1010" s="28"/>
      <c r="B1010" s="28"/>
      <c r="C1010" s="28"/>
      <c r="D1010" s="28"/>
      <c r="E1010" s="28"/>
      <c r="F1010" s="28"/>
      <c r="G1010" s="29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4.63"/>
    <col customWidth="1" min="3" max="3" width="10.0"/>
    <col customWidth="1" min="4" max="4" width="12.38"/>
    <col customWidth="1" min="5" max="5" width="11.63"/>
    <col customWidth="1" min="6" max="6" width="42.5"/>
    <col customWidth="1" min="7" max="7" width="14.38"/>
    <col customWidth="1" min="8" max="8" width="13.63"/>
    <col customWidth="1" min="9" max="9" width="13.75"/>
    <col customWidth="1" min="10" max="10" width="12.25"/>
    <col customWidth="1" min="11" max="11" width="9.13"/>
    <col customWidth="1" min="12" max="12" width="4.38"/>
    <col customWidth="1" min="13" max="13" width="16.38"/>
    <col customWidth="1" min="14" max="14" width="9.13"/>
    <col customWidth="1" min="15" max="15" width="15.38"/>
    <col customWidth="1" min="16" max="16" width="7.0"/>
    <col customWidth="1" min="17" max="17" width="3.38"/>
    <col customWidth="1" min="18" max="18" width="16.88"/>
    <col customWidth="1" min="19" max="19" width="11.88"/>
    <col customWidth="1" min="20" max="20" width="15.38"/>
    <col customWidth="1" min="21" max="21" width="11.13"/>
    <col customWidth="1" min="22" max="22" width="3.5"/>
    <col customWidth="1" min="23" max="23" width="17.5"/>
    <col customWidth="1" min="24" max="24" width="13.13"/>
    <col customWidth="1" min="25" max="25" width="1.5"/>
    <col customWidth="1" min="26" max="26" width="26.13"/>
    <col customWidth="1" min="27" max="27" width="3.38"/>
    <col customWidth="1" min="28" max="28" width="15.25"/>
    <col customWidth="1" min="31" max="31" width="17.75"/>
    <col customWidth="1" min="32" max="32" width="14.5"/>
  </cols>
  <sheetData>
    <row r="1" ht="18.75" customHeight="1">
      <c r="A1" s="32"/>
      <c r="B1" s="32"/>
      <c r="C1" s="32"/>
      <c r="D1" s="32"/>
      <c r="E1" s="32"/>
      <c r="F1" s="33">
        <v>910000.0</v>
      </c>
      <c r="G1" s="32"/>
      <c r="H1" s="34"/>
      <c r="I1" s="34"/>
      <c r="J1" s="34"/>
      <c r="K1" s="34"/>
      <c r="L1" s="34"/>
      <c r="M1" s="35"/>
      <c r="N1" s="35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4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</row>
    <row r="2" ht="18.75" customHeight="1">
      <c r="A2" s="32"/>
      <c r="B2" s="32"/>
      <c r="C2" s="32"/>
      <c r="D2" s="32"/>
      <c r="E2" s="34"/>
      <c r="F2" s="32"/>
      <c r="G2" s="32"/>
      <c r="H2" s="34"/>
      <c r="I2" s="34"/>
      <c r="J2" s="34"/>
      <c r="K2" s="34"/>
      <c r="L2" s="34"/>
      <c r="M2" s="36"/>
      <c r="N2" s="36"/>
      <c r="O2" s="37"/>
      <c r="P2" s="37"/>
      <c r="Q2" s="37"/>
      <c r="R2" s="38" t="s">
        <v>69</v>
      </c>
      <c r="S2" s="37"/>
      <c r="T2" s="37"/>
      <c r="U2" s="37"/>
      <c r="V2" s="32"/>
      <c r="X2" s="39"/>
      <c r="Y2" s="32"/>
      <c r="Z2" s="38" t="s">
        <v>70</v>
      </c>
      <c r="AA2" s="37"/>
      <c r="AB2" s="40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</row>
    <row r="3">
      <c r="A3" s="32"/>
      <c r="B3" s="41" t="s">
        <v>71</v>
      </c>
      <c r="C3" s="42"/>
      <c r="D3" s="43" t="s">
        <v>72</v>
      </c>
      <c r="E3" s="44" t="s">
        <v>3</v>
      </c>
      <c r="F3" s="42"/>
      <c r="G3" s="42"/>
      <c r="H3" s="42"/>
      <c r="I3" s="45"/>
      <c r="J3" s="46"/>
      <c r="K3" s="46"/>
      <c r="L3" s="47"/>
      <c r="M3" s="41" t="s">
        <v>73</v>
      </c>
      <c r="N3" s="48"/>
      <c r="O3" s="49" t="s">
        <v>74</v>
      </c>
      <c r="P3" s="48"/>
      <c r="Q3" s="47"/>
      <c r="R3" s="43" t="s">
        <v>72</v>
      </c>
      <c r="S3" s="50"/>
      <c r="T3" s="50"/>
      <c r="U3" s="50"/>
      <c r="V3" s="47"/>
      <c r="W3" s="51" t="s">
        <v>75</v>
      </c>
      <c r="X3" s="52"/>
      <c r="Y3" s="32"/>
      <c r="Z3" s="53" t="s">
        <v>72</v>
      </c>
      <c r="AA3" s="54"/>
      <c r="AB3" s="54"/>
      <c r="AC3" s="54"/>
      <c r="AD3" s="55"/>
      <c r="AE3" s="55"/>
      <c r="AF3" s="55"/>
      <c r="AG3" s="47"/>
      <c r="AH3" s="53" t="s">
        <v>76</v>
      </c>
      <c r="AI3" s="54"/>
      <c r="AJ3" s="56"/>
      <c r="AK3" s="57"/>
      <c r="AL3" s="47"/>
      <c r="AM3" s="47"/>
    </row>
    <row r="4">
      <c r="A4" s="34"/>
      <c r="B4" s="58" t="s">
        <v>31</v>
      </c>
      <c r="C4" s="58" t="s">
        <v>38</v>
      </c>
      <c r="D4" s="59" t="s">
        <v>77</v>
      </c>
      <c r="E4" s="59" t="s">
        <v>78</v>
      </c>
      <c r="F4" s="60" t="s">
        <v>15</v>
      </c>
      <c r="G4" s="61" t="s">
        <v>79</v>
      </c>
      <c r="H4" s="61" t="s">
        <v>80</v>
      </c>
      <c r="I4" s="61" t="s">
        <v>81</v>
      </c>
      <c r="J4" s="58" t="s">
        <v>31</v>
      </c>
      <c r="K4" s="58" t="s">
        <v>38</v>
      </c>
      <c r="L4" s="47"/>
      <c r="M4" s="58" t="s">
        <v>31</v>
      </c>
      <c r="N4" s="58" t="s">
        <v>38</v>
      </c>
      <c r="O4" s="58" t="s">
        <v>31</v>
      </c>
      <c r="P4" s="58" t="s">
        <v>38</v>
      </c>
      <c r="Q4" s="47"/>
      <c r="R4" s="58" t="s">
        <v>31</v>
      </c>
      <c r="S4" s="58" t="s">
        <v>38</v>
      </c>
      <c r="T4" s="62" t="s">
        <v>82</v>
      </c>
      <c r="U4" s="62"/>
      <c r="V4" s="47"/>
      <c r="W4" s="63" t="s">
        <v>83</v>
      </c>
      <c r="X4" s="64" t="s">
        <v>84</v>
      </c>
      <c r="Y4" s="32"/>
      <c r="Z4" s="65" t="s">
        <v>85</v>
      </c>
      <c r="AA4" s="66" t="s">
        <v>8</v>
      </c>
      <c r="AB4" s="66" t="s">
        <v>86</v>
      </c>
      <c r="AC4" s="66" t="s">
        <v>87</v>
      </c>
      <c r="AD4" s="65" t="s">
        <v>88</v>
      </c>
      <c r="AE4" s="65" t="s">
        <v>89</v>
      </c>
      <c r="AF4" s="67" t="s">
        <v>90</v>
      </c>
      <c r="AG4" s="47"/>
      <c r="AH4" s="68" t="s">
        <v>91</v>
      </c>
      <c r="AI4" s="65" t="s">
        <v>92</v>
      </c>
      <c r="AJ4" s="65" t="s">
        <v>93</v>
      </c>
      <c r="AK4" s="65" t="s">
        <v>94</v>
      </c>
      <c r="AL4" s="47"/>
      <c r="AM4" s="47"/>
    </row>
    <row r="5">
      <c r="A5" s="32"/>
      <c r="B5" s="69"/>
      <c r="C5" s="69"/>
      <c r="D5" s="70" t="s">
        <v>95</v>
      </c>
      <c r="E5" s="70" t="s">
        <v>96</v>
      </c>
      <c r="F5" s="71" t="s">
        <v>97</v>
      </c>
      <c r="G5" s="72" t="s">
        <v>98</v>
      </c>
      <c r="H5" s="73">
        <v>35000.0</v>
      </c>
      <c r="I5" s="74">
        <v>1.0</v>
      </c>
      <c r="J5" s="73">
        <f t="shared" ref="J5:J43" si="1">H5*I5</f>
        <v>35000</v>
      </c>
      <c r="K5" s="69"/>
      <c r="L5" s="75"/>
      <c r="M5" s="73">
        <f>J5</f>
        <v>35000</v>
      </c>
      <c r="N5" s="69"/>
      <c r="O5" s="76">
        <f t="shared" ref="O5:O43" si="2">M5/$I$58</f>
        <v>9.090909091</v>
      </c>
      <c r="P5" s="69"/>
      <c r="Q5" s="47"/>
      <c r="R5" s="77">
        <v>21600.0</v>
      </c>
      <c r="S5" s="69"/>
      <c r="T5" s="77">
        <v>0.0</v>
      </c>
      <c r="U5" s="78">
        <f t="shared" ref="U5:U35" si="3">R5+S5-T5</f>
        <v>21600</v>
      </c>
      <c r="V5" s="47"/>
      <c r="W5" s="79">
        <f t="shared" ref="W5:W42" si="4">J5</f>
        <v>35000</v>
      </c>
      <c r="X5" s="80">
        <f t="shared" ref="X5:X37" si="5">W5-U5</f>
        <v>13400</v>
      </c>
      <c r="Y5" s="32"/>
      <c r="Z5" s="81" t="s">
        <v>99</v>
      </c>
      <c r="AA5" s="82"/>
      <c r="AB5" s="83">
        <v>45763.0</v>
      </c>
      <c r="AC5" s="81">
        <v>641000.0</v>
      </c>
      <c r="AD5" s="84" t="s">
        <v>100</v>
      </c>
      <c r="AE5" s="84" t="s">
        <v>101</v>
      </c>
      <c r="AF5" s="84" t="s">
        <v>102</v>
      </c>
      <c r="AG5" s="85"/>
      <c r="AH5" s="86"/>
      <c r="AI5" s="87"/>
      <c r="AJ5" s="87"/>
      <c r="AK5" s="87"/>
      <c r="AL5" s="85"/>
      <c r="AM5" s="85"/>
    </row>
    <row r="6" ht="18.75" customHeight="1">
      <c r="A6" s="32"/>
      <c r="B6" s="70" t="s">
        <v>103</v>
      </c>
      <c r="C6" s="69"/>
      <c r="D6" s="70" t="s">
        <v>95</v>
      </c>
      <c r="E6" s="70" t="s">
        <v>96</v>
      </c>
      <c r="F6" s="71" t="s">
        <v>104</v>
      </c>
      <c r="G6" s="72" t="s">
        <v>98</v>
      </c>
      <c r="H6" s="73">
        <v>40000.0</v>
      </c>
      <c r="I6" s="74">
        <v>1.0</v>
      </c>
      <c r="J6" s="73">
        <f t="shared" si="1"/>
        <v>40000</v>
      </c>
      <c r="K6" s="69"/>
      <c r="L6" s="75"/>
      <c r="M6" s="73">
        <f t="shared" ref="M6:M22" si="6">J6/0.6</f>
        <v>66666.66667</v>
      </c>
      <c r="N6" s="69"/>
      <c r="O6" s="76">
        <f t="shared" si="2"/>
        <v>17.31601732</v>
      </c>
      <c r="P6" s="69"/>
      <c r="Q6" s="47"/>
      <c r="R6" s="77">
        <v>27300.0</v>
      </c>
      <c r="S6" s="69"/>
      <c r="T6" s="77">
        <v>0.0</v>
      </c>
      <c r="U6" s="78">
        <f t="shared" si="3"/>
        <v>27300</v>
      </c>
      <c r="V6" s="47"/>
      <c r="W6" s="79">
        <f t="shared" si="4"/>
        <v>40000</v>
      </c>
      <c r="X6" s="80">
        <f t="shared" si="5"/>
        <v>12700</v>
      </c>
      <c r="Y6" s="32"/>
      <c r="Z6" s="88"/>
      <c r="AA6" s="88"/>
      <c r="AB6" s="88"/>
      <c r="AC6" s="88"/>
      <c r="AD6" s="88"/>
      <c r="AE6" s="88"/>
      <c r="AF6" s="88"/>
      <c r="AG6" s="85"/>
      <c r="AH6" s="86"/>
      <c r="AI6" s="87"/>
      <c r="AJ6" s="87"/>
      <c r="AK6" s="87"/>
      <c r="AL6" s="85"/>
      <c r="AM6" s="85"/>
    </row>
    <row r="7" ht="18.75" customHeight="1">
      <c r="A7" s="32"/>
      <c r="B7" s="70" t="s">
        <v>103</v>
      </c>
      <c r="C7" s="69"/>
      <c r="D7" s="70" t="s">
        <v>95</v>
      </c>
      <c r="E7" s="70" t="s">
        <v>96</v>
      </c>
      <c r="F7" s="71" t="s">
        <v>105</v>
      </c>
      <c r="G7" s="72" t="s">
        <v>98</v>
      </c>
      <c r="H7" s="73">
        <v>30000.0</v>
      </c>
      <c r="I7" s="74">
        <v>1.0</v>
      </c>
      <c r="J7" s="73">
        <f t="shared" si="1"/>
        <v>30000</v>
      </c>
      <c r="K7" s="69"/>
      <c r="L7" s="75"/>
      <c r="M7" s="73">
        <f t="shared" si="6"/>
        <v>50000</v>
      </c>
      <c r="N7" s="69"/>
      <c r="O7" s="76">
        <f t="shared" si="2"/>
        <v>12.98701299</v>
      </c>
      <c r="P7" s="69"/>
      <c r="Q7" s="47"/>
      <c r="R7" s="77">
        <v>11550.0</v>
      </c>
      <c r="S7" s="69"/>
      <c r="T7" s="77">
        <v>0.0</v>
      </c>
      <c r="U7" s="78">
        <f t="shared" si="3"/>
        <v>11550</v>
      </c>
      <c r="V7" s="47"/>
      <c r="W7" s="79">
        <f t="shared" si="4"/>
        <v>30000</v>
      </c>
      <c r="X7" s="80">
        <f t="shared" si="5"/>
        <v>18450</v>
      </c>
      <c r="Y7" s="32"/>
      <c r="Z7" s="88"/>
      <c r="AA7" s="88"/>
      <c r="AB7" s="88"/>
      <c r="AC7" s="88"/>
      <c r="AD7" s="88"/>
      <c r="AE7" s="88"/>
      <c r="AF7" s="88"/>
      <c r="AG7" s="85"/>
      <c r="AH7" s="86"/>
      <c r="AI7" s="87"/>
      <c r="AJ7" s="87"/>
      <c r="AK7" s="87"/>
      <c r="AL7" s="85"/>
      <c r="AM7" s="85"/>
    </row>
    <row r="8" ht="18.75" customHeight="1">
      <c r="A8" s="32"/>
      <c r="B8" s="70" t="s">
        <v>103</v>
      </c>
      <c r="C8" s="69"/>
      <c r="D8" s="70" t="s">
        <v>95</v>
      </c>
      <c r="E8" s="70" t="s">
        <v>96</v>
      </c>
      <c r="F8" s="71" t="s">
        <v>106</v>
      </c>
      <c r="G8" s="72" t="s">
        <v>98</v>
      </c>
      <c r="H8" s="73">
        <v>25000.0</v>
      </c>
      <c r="I8" s="74">
        <v>1.0</v>
      </c>
      <c r="J8" s="73">
        <f t="shared" si="1"/>
        <v>25000</v>
      </c>
      <c r="K8" s="69"/>
      <c r="L8" s="75"/>
      <c r="M8" s="73">
        <f t="shared" si="6"/>
        <v>41666.66667</v>
      </c>
      <c r="N8" s="69"/>
      <c r="O8" s="76">
        <f t="shared" si="2"/>
        <v>10.82251082</v>
      </c>
      <c r="P8" s="69"/>
      <c r="Q8" s="47"/>
      <c r="R8" s="77">
        <v>17847.0</v>
      </c>
      <c r="S8" s="69"/>
      <c r="T8" s="77">
        <v>0.0</v>
      </c>
      <c r="U8" s="78">
        <f t="shared" si="3"/>
        <v>17847</v>
      </c>
      <c r="V8" s="47"/>
      <c r="W8" s="79">
        <f t="shared" si="4"/>
        <v>25000</v>
      </c>
      <c r="X8" s="80">
        <f t="shared" si="5"/>
        <v>7153</v>
      </c>
      <c r="Y8" s="32"/>
      <c r="Z8" s="88"/>
      <c r="AA8" s="88"/>
      <c r="AB8" s="88"/>
      <c r="AC8" s="88"/>
      <c r="AD8" s="88"/>
      <c r="AE8" s="88"/>
      <c r="AF8" s="88"/>
      <c r="AG8" s="85"/>
      <c r="AH8" s="86"/>
      <c r="AI8" s="87"/>
      <c r="AJ8" s="87"/>
      <c r="AK8" s="87"/>
      <c r="AL8" s="85"/>
      <c r="AM8" s="85"/>
    </row>
    <row r="9" ht="18.75" customHeight="1">
      <c r="A9" s="32"/>
      <c r="B9" s="70" t="s">
        <v>103</v>
      </c>
      <c r="C9" s="69"/>
      <c r="D9" s="70" t="s">
        <v>95</v>
      </c>
      <c r="E9" s="70" t="s">
        <v>96</v>
      </c>
      <c r="F9" s="71" t="s">
        <v>107</v>
      </c>
      <c r="G9" s="72" t="s">
        <v>98</v>
      </c>
      <c r="H9" s="73">
        <v>25000.0</v>
      </c>
      <c r="I9" s="74">
        <v>1.0</v>
      </c>
      <c r="J9" s="73">
        <f t="shared" si="1"/>
        <v>25000</v>
      </c>
      <c r="K9" s="69"/>
      <c r="L9" s="75"/>
      <c r="M9" s="73">
        <f t="shared" si="6"/>
        <v>41666.66667</v>
      </c>
      <c r="N9" s="69"/>
      <c r="O9" s="76">
        <f t="shared" si="2"/>
        <v>10.82251082</v>
      </c>
      <c r="P9" s="69"/>
      <c r="Q9" s="47"/>
      <c r="R9" s="77">
        <v>15200.0</v>
      </c>
      <c r="S9" s="69"/>
      <c r="T9" s="77">
        <v>0.0</v>
      </c>
      <c r="U9" s="78">
        <f t="shared" si="3"/>
        <v>15200</v>
      </c>
      <c r="V9" s="47"/>
      <c r="W9" s="79">
        <f t="shared" si="4"/>
        <v>25000</v>
      </c>
      <c r="X9" s="80">
        <f t="shared" si="5"/>
        <v>9800</v>
      </c>
      <c r="Y9" s="32"/>
      <c r="Z9" s="88"/>
      <c r="AA9" s="88"/>
      <c r="AB9" s="88"/>
      <c r="AC9" s="88"/>
      <c r="AD9" s="88"/>
      <c r="AE9" s="88"/>
      <c r="AF9" s="88"/>
      <c r="AG9" s="85"/>
      <c r="AH9" s="86"/>
      <c r="AI9" s="87"/>
      <c r="AJ9" s="87"/>
      <c r="AK9" s="87"/>
      <c r="AL9" s="85"/>
      <c r="AM9" s="85"/>
    </row>
    <row r="10" ht="18.75" customHeight="1">
      <c r="A10" s="32"/>
      <c r="B10" s="70" t="s">
        <v>103</v>
      </c>
      <c r="C10" s="69"/>
      <c r="D10" s="70" t="s">
        <v>95</v>
      </c>
      <c r="E10" s="70" t="s">
        <v>96</v>
      </c>
      <c r="F10" s="71" t="s">
        <v>108</v>
      </c>
      <c r="G10" s="72" t="s">
        <v>98</v>
      </c>
      <c r="H10" s="73">
        <v>45000.0</v>
      </c>
      <c r="I10" s="74">
        <v>1.0</v>
      </c>
      <c r="J10" s="73">
        <f t="shared" si="1"/>
        <v>45000</v>
      </c>
      <c r="K10" s="69"/>
      <c r="L10" s="75"/>
      <c r="M10" s="73">
        <f t="shared" si="6"/>
        <v>75000</v>
      </c>
      <c r="N10" s="69"/>
      <c r="O10" s="76">
        <f t="shared" si="2"/>
        <v>19.48051948</v>
      </c>
      <c r="P10" s="69"/>
      <c r="Q10" s="47"/>
      <c r="R10" s="77">
        <v>31500.0</v>
      </c>
      <c r="S10" s="69"/>
      <c r="T10" s="77">
        <v>0.0</v>
      </c>
      <c r="U10" s="78">
        <f t="shared" si="3"/>
        <v>31500</v>
      </c>
      <c r="V10" s="47"/>
      <c r="W10" s="79">
        <f t="shared" si="4"/>
        <v>45000</v>
      </c>
      <c r="X10" s="80">
        <f t="shared" si="5"/>
        <v>13500</v>
      </c>
      <c r="Y10" s="32"/>
      <c r="Z10" s="88"/>
      <c r="AA10" s="88"/>
      <c r="AB10" s="88"/>
      <c r="AC10" s="88"/>
      <c r="AD10" s="88"/>
      <c r="AE10" s="88"/>
      <c r="AF10" s="88"/>
      <c r="AG10" s="85"/>
      <c r="AH10" s="86"/>
      <c r="AI10" s="87"/>
      <c r="AJ10" s="87"/>
      <c r="AK10" s="87"/>
      <c r="AL10" s="85"/>
      <c r="AM10" s="85"/>
    </row>
    <row r="11" ht="18.75" customHeight="1">
      <c r="A11" s="32"/>
      <c r="B11" s="70" t="s">
        <v>103</v>
      </c>
      <c r="C11" s="69"/>
      <c r="D11" s="70" t="s">
        <v>95</v>
      </c>
      <c r="E11" s="70" t="s">
        <v>96</v>
      </c>
      <c r="F11" s="71" t="s">
        <v>109</v>
      </c>
      <c r="G11" s="72" t="s">
        <v>98</v>
      </c>
      <c r="H11" s="73">
        <v>15000.0</v>
      </c>
      <c r="I11" s="74">
        <v>1.0</v>
      </c>
      <c r="J11" s="73">
        <f t="shared" si="1"/>
        <v>15000</v>
      </c>
      <c r="K11" s="69"/>
      <c r="L11" s="75"/>
      <c r="M11" s="73">
        <f t="shared" si="6"/>
        <v>25000</v>
      </c>
      <c r="N11" s="69"/>
      <c r="O11" s="76">
        <f t="shared" si="2"/>
        <v>6.493506494</v>
      </c>
      <c r="P11" s="69"/>
      <c r="Q11" s="47"/>
      <c r="R11" s="77">
        <v>6300.0</v>
      </c>
      <c r="S11" s="69"/>
      <c r="T11" s="77">
        <v>0.0</v>
      </c>
      <c r="U11" s="78">
        <f t="shared" si="3"/>
        <v>6300</v>
      </c>
      <c r="V11" s="47"/>
      <c r="W11" s="79">
        <f t="shared" si="4"/>
        <v>15000</v>
      </c>
      <c r="X11" s="80">
        <f t="shared" si="5"/>
        <v>8700</v>
      </c>
      <c r="Y11" s="32"/>
      <c r="Z11" s="88"/>
      <c r="AA11" s="88"/>
      <c r="AB11" s="88"/>
      <c r="AC11" s="88"/>
      <c r="AD11" s="88"/>
      <c r="AE11" s="88"/>
      <c r="AF11" s="88"/>
      <c r="AG11" s="85"/>
      <c r="AH11" s="86"/>
      <c r="AI11" s="87"/>
      <c r="AJ11" s="87"/>
      <c r="AK11" s="87"/>
      <c r="AL11" s="85"/>
      <c r="AM11" s="85"/>
    </row>
    <row r="12" ht="18.75" customHeight="1">
      <c r="A12" s="32"/>
      <c r="B12" s="70" t="s">
        <v>103</v>
      </c>
      <c r="C12" s="69"/>
      <c r="D12" s="70" t="s">
        <v>95</v>
      </c>
      <c r="E12" s="70" t="s">
        <v>96</v>
      </c>
      <c r="F12" s="71" t="s">
        <v>110</v>
      </c>
      <c r="G12" s="72" t="s">
        <v>98</v>
      </c>
      <c r="H12" s="73">
        <v>20000.0</v>
      </c>
      <c r="I12" s="74">
        <v>1.0</v>
      </c>
      <c r="J12" s="73">
        <f t="shared" si="1"/>
        <v>20000</v>
      </c>
      <c r="K12" s="69"/>
      <c r="L12" s="75"/>
      <c r="M12" s="73">
        <f t="shared" si="6"/>
        <v>33333.33333</v>
      </c>
      <c r="N12" s="69"/>
      <c r="O12" s="76">
        <f t="shared" si="2"/>
        <v>8.658008658</v>
      </c>
      <c r="P12" s="69"/>
      <c r="Q12" s="47"/>
      <c r="R12" s="77">
        <v>6715.0</v>
      </c>
      <c r="S12" s="69"/>
      <c r="T12" s="77">
        <v>0.0</v>
      </c>
      <c r="U12" s="78">
        <f t="shared" si="3"/>
        <v>6715</v>
      </c>
      <c r="V12" s="47"/>
      <c r="W12" s="79">
        <f t="shared" si="4"/>
        <v>20000</v>
      </c>
      <c r="X12" s="80">
        <f t="shared" si="5"/>
        <v>13285</v>
      </c>
      <c r="Y12" s="32"/>
      <c r="Z12" s="88"/>
      <c r="AA12" s="88"/>
      <c r="AB12" s="88"/>
      <c r="AC12" s="88"/>
      <c r="AD12" s="88"/>
      <c r="AE12" s="88"/>
      <c r="AF12" s="88"/>
      <c r="AG12" s="47"/>
      <c r="AH12" s="89"/>
      <c r="AI12" s="90"/>
      <c r="AJ12" s="90"/>
      <c r="AK12" s="90"/>
      <c r="AL12" s="47"/>
      <c r="AM12" s="85"/>
    </row>
    <row r="13" ht="18.75" customHeight="1">
      <c r="A13" s="32"/>
      <c r="B13" s="70" t="s">
        <v>103</v>
      </c>
      <c r="C13" s="69"/>
      <c r="D13" s="70" t="s">
        <v>95</v>
      </c>
      <c r="E13" s="70" t="s">
        <v>96</v>
      </c>
      <c r="F13" s="71" t="s">
        <v>111</v>
      </c>
      <c r="G13" s="72" t="s">
        <v>98</v>
      </c>
      <c r="H13" s="73">
        <v>20000.0</v>
      </c>
      <c r="I13" s="74">
        <v>1.0</v>
      </c>
      <c r="J13" s="73">
        <f t="shared" si="1"/>
        <v>20000</v>
      </c>
      <c r="K13" s="69"/>
      <c r="L13" s="75"/>
      <c r="M13" s="73">
        <f t="shared" si="6"/>
        <v>33333.33333</v>
      </c>
      <c r="N13" s="69"/>
      <c r="O13" s="76">
        <f t="shared" si="2"/>
        <v>8.658008658</v>
      </c>
      <c r="P13" s="69"/>
      <c r="Q13" s="47"/>
      <c r="R13" s="77">
        <v>6712.0</v>
      </c>
      <c r="S13" s="69"/>
      <c r="T13" s="77">
        <v>0.0</v>
      </c>
      <c r="U13" s="78">
        <f t="shared" si="3"/>
        <v>6712</v>
      </c>
      <c r="V13" s="47"/>
      <c r="W13" s="79">
        <f t="shared" si="4"/>
        <v>20000</v>
      </c>
      <c r="X13" s="80">
        <f t="shared" si="5"/>
        <v>13288</v>
      </c>
      <c r="Y13" s="32"/>
      <c r="Z13" s="88"/>
      <c r="AA13" s="88"/>
      <c r="AB13" s="88"/>
      <c r="AC13" s="88"/>
      <c r="AD13" s="88"/>
      <c r="AE13" s="88"/>
      <c r="AF13" s="88"/>
      <c r="AG13" s="47"/>
      <c r="AH13" s="89"/>
      <c r="AI13" s="90"/>
      <c r="AJ13" s="90"/>
      <c r="AK13" s="90"/>
      <c r="AL13" s="47"/>
      <c r="AM13" s="85"/>
    </row>
    <row r="14" ht="18.75" customHeight="1">
      <c r="A14" s="32"/>
      <c r="B14" s="70" t="s">
        <v>103</v>
      </c>
      <c r="C14" s="69"/>
      <c r="D14" s="70" t="s">
        <v>95</v>
      </c>
      <c r="E14" s="70" t="s">
        <v>96</v>
      </c>
      <c r="F14" s="71" t="s">
        <v>112</v>
      </c>
      <c r="G14" s="72" t="s">
        <v>98</v>
      </c>
      <c r="H14" s="73">
        <v>22000.0</v>
      </c>
      <c r="I14" s="74">
        <v>1.0</v>
      </c>
      <c r="J14" s="73">
        <f t="shared" si="1"/>
        <v>22000</v>
      </c>
      <c r="K14" s="69"/>
      <c r="L14" s="75"/>
      <c r="M14" s="73">
        <f t="shared" si="6"/>
        <v>36666.66667</v>
      </c>
      <c r="N14" s="69"/>
      <c r="O14" s="76">
        <f t="shared" si="2"/>
        <v>9.523809524</v>
      </c>
      <c r="P14" s="69"/>
      <c r="Q14" s="47"/>
      <c r="R14" s="77">
        <v>8858.0</v>
      </c>
      <c r="S14" s="69"/>
      <c r="T14" s="77">
        <v>0.0</v>
      </c>
      <c r="U14" s="78">
        <f t="shared" si="3"/>
        <v>8858</v>
      </c>
      <c r="V14" s="47"/>
      <c r="W14" s="79">
        <f t="shared" si="4"/>
        <v>22000</v>
      </c>
      <c r="X14" s="80">
        <f t="shared" si="5"/>
        <v>13142</v>
      </c>
      <c r="Y14" s="32"/>
      <c r="Z14" s="88"/>
      <c r="AA14" s="88"/>
      <c r="AB14" s="88"/>
      <c r="AC14" s="88"/>
      <c r="AD14" s="88"/>
      <c r="AE14" s="88"/>
      <c r="AF14" s="88"/>
      <c r="AG14" s="47"/>
      <c r="AH14" s="89"/>
      <c r="AI14" s="90"/>
      <c r="AJ14" s="90"/>
      <c r="AK14" s="90"/>
      <c r="AL14" s="47"/>
      <c r="AM14" s="85"/>
    </row>
    <row r="15" ht="18.75" customHeight="1">
      <c r="A15" s="32"/>
      <c r="B15" s="70" t="s">
        <v>103</v>
      </c>
      <c r="C15" s="69"/>
      <c r="D15" s="70" t="s">
        <v>95</v>
      </c>
      <c r="E15" s="70" t="s">
        <v>96</v>
      </c>
      <c r="F15" s="71" t="s">
        <v>113</v>
      </c>
      <c r="G15" s="72" t="s">
        <v>98</v>
      </c>
      <c r="H15" s="73">
        <v>10000.0</v>
      </c>
      <c r="I15" s="74">
        <v>1.0</v>
      </c>
      <c r="J15" s="73">
        <f t="shared" si="1"/>
        <v>10000</v>
      </c>
      <c r="K15" s="69"/>
      <c r="L15" s="75"/>
      <c r="M15" s="73">
        <f t="shared" si="6"/>
        <v>16666.66667</v>
      </c>
      <c r="N15" s="69"/>
      <c r="O15" s="76">
        <f t="shared" si="2"/>
        <v>4.329004329</v>
      </c>
      <c r="P15" s="69"/>
      <c r="Q15" s="47"/>
      <c r="R15" s="69">
        <v>22464.0</v>
      </c>
      <c r="S15" s="69"/>
      <c r="T15" s="77">
        <v>0.0</v>
      </c>
      <c r="U15" s="78">
        <f t="shared" si="3"/>
        <v>22464</v>
      </c>
      <c r="V15" s="47"/>
      <c r="W15" s="79">
        <f t="shared" si="4"/>
        <v>10000</v>
      </c>
      <c r="X15" s="91">
        <f t="shared" si="5"/>
        <v>-12464</v>
      </c>
      <c r="Y15" s="32"/>
      <c r="Z15" s="88"/>
      <c r="AA15" s="88"/>
      <c r="AB15" s="88"/>
      <c r="AC15" s="88"/>
      <c r="AD15" s="88"/>
      <c r="AE15" s="88"/>
      <c r="AF15" s="88"/>
      <c r="AG15" s="47"/>
      <c r="AH15" s="89"/>
      <c r="AI15" s="90"/>
      <c r="AJ15" s="90"/>
      <c r="AK15" s="90"/>
      <c r="AL15" s="47"/>
      <c r="AM15" s="85"/>
    </row>
    <row r="16" ht="18.75" customHeight="1">
      <c r="A16" s="32"/>
      <c r="B16" s="70" t="s">
        <v>103</v>
      </c>
      <c r="C16" s="69"/>
      <c r="D16" s="70" t="s">
        <v>95</v>
      </c>
      <c r="E16" s="70" t="s">
        <v>96</v>
      </c>
      <c r="F16" s="71" t="s">
        <v>114</v>
      </c>
      <c r="G16" s="72" t="s">
        <v>98</v>
      </c>
      <c r="H16" s="73">
        <v>12000.0</v>
      </c>
      <c r="I16" s="74">
        <v>1.0</v>
      </c>
      <c r="J16" s="73">
        <f t="shared" si="1"/>
        <v>12000</v>
      </c>
      <c r="K16" s="69"/>
      <c r="L16" s="75"/>
      <c r="M16" s="73">
        <f t="shared" si="6"/>
        <v>20000</v>
      </c>
      <c r="N16" s="69"/>
      <c r="O16" s="76">
        <f t="shared" si="2"/>
        <v>5.194805195</v>
      </c>
      <c r="P16" s="69"/>
      <c r="Q16" s="47"/>
      <c r="R16" s="69"/>
      <c r="S16" s="69"/>
      <c r="T16" s="77">
        <v>0.0</v>
      </c>
      <c r="U16" s="78">
        <f t="shared" si="3"/>
        <v>0</v>
      </c>
      <c r="V16" s="47"/>
      <c r="W16" s="79">
        <f t="shared" si="4"/>
        <v>12000</v>
      </c>
      <c r="X16" s="80">
        <f t="shared" si="5"/>
        <v>12000</v>
      </c>
      <c r="Y16" s="32"/>
      <c r="Z16" s="88"/>
      <c r="AA16" s="88"/>
      <c r="AB16" s="88"/>
      <c r="AC16" s="88"/>
      <c r="AD16" s="88"/>
      <c r="AE16" s="88"/>
      <c r="AF16" s="88"/>
      <c r="AG16" s="47"/>
      <c r="AH16" s="89"/>
      <c r="AI16" s="90"/>
      <c r="AJ16" s="90"/>
      <c r="AK16" s="90"/>
      <c r="AL16" s="47"/>
      <c r="AM16" s="85"/>
    </row>
    <row r="17" ht="18.75" customHeight="1">
      <c r="A17" s="32"/>
      <c r="B17" s="70" t="s">
        <v>103</v>
      </c>
      <c r="C17" s="69"/>
      <c r="D17" s="70" t="s">
        <v>95</v>
      </c>
      <c r="E17" s="70" t="s">
        <v>96</v>
      </c>
      <c r="F17" s="71" t="s">
        <v>115</v>
      </c>
      <c r="G17" s="72" t="s">
        <v>98</v>
      </c>
      <c r="H17" s="73">
        <v>15000.0</v>
      </c>
      <c r="I17" s="74">
        <v>1.0</v>
      </c>
      <c r="J17" s="73">
        <f t="shared" si="1"/>
        <v>15000</v>
      </c>
      <c r="K17" s="69"/>
      <c r="L17" s="75"/>
      <c r="M17" s="73">
        <f t="shared" si="6"/>
        <v>25000</v>
      </c>
      <c r="N17" s="69"/>
      <c r="O17" s="76">
        <f t="shared" si="2"/>
        <v>6.493506494</v>
      </c>
      <c r="P17" s="69"/>
      <c r="Q17" s="47"/>
      <c r="R17" s="69"/>
      <c r="S17" s="69"/>
      <c r="T17" s="77">
        <v>0.0</v>
      </c>
      <c r="U17" s="78">
        <f t="shared" si="3"/>
        <v>0</v>
      </c>
      <c r="V17" s="47"/>
      <c r="W17" s="79">
        <f t="shared" si="4"/>
        <v>15000</v>
      </c>
      <c r="X17" s="80">
        <f t="shared" si="5"/>
        <v>15000</v>
      </c>
      <c r="Y17" s="32"/>
      <c r="Z17" s="88"/>
      <c r="AA17" s="88"/>
      <c r="AB17" s="88"/>
      <c r="AC17" s="88"/>
      <c r="AD17" s="88"/>
      <c r="AE17" s="88"/>
      <c r="AF17" s="88"/>
      <c r="AG17" s="47"/>
      <c r="AH17" s="89"/>
      <c r="AI17" s="90"/>
      <c r="AJ17" s="90"/>
      <c r="AK17" s="90"/>
      <c r="AL17" s="47"/>
      <c r="AM17" s="85"/>
    </row>
    <row r="18" ht="18.75" customHeight="1">
      <c r="A18" s="32"/>
      <c r="B18" s="70" t="s">
        <v>103</v>
      </c>
      <c r="C18" s="69"/>
      <c r="D18" s="70" t="s">
        <v>95</v>
      </c>
      <c r="E18" s="70" t="s">
        <v>96</v>
      </c>
      <c r="F18" s="71" t="s">
        <v>116</v>
      </c>
      <c r="G18" s="72" t="s">
        <v>98</v>
      </c>
      <c r="H18" s="73">
        <v>20000.0</v>
      </c>
      <c r="I18" s="74">
        <v>1.0</v>
      </c>
      <c r="J18" s="73">
        <f t="shared" si="1"/>
        <v>20000</v>
      </c>
      <c r="K18" s="69"/>
      <c r="L18" s="75"/>
      <c r="M18" s="73">
        <f t="shared" si="6"/>
        <v>33333.33333</v>
      </c>
      <c r="N18" s="69"/>
      <c r="O18" s="76">
        <f t="shared" si="2"/>
        <v>8.658008658</v>
      </c>
      <c r="P18" s="69"/>
      <c r="Q18" s="47"/>
      <c r="R18" s="77">
        <v>5783.0</v>
      </c>
      <c r="S18" s="69"/>
      <c r="T18" s="77">
        <v>0.0</v>
      </c>
      <c r="U18" s="78">
        <f t="shared" si="3"/>
        <v>5783</v>
      </c>
      <c r="V18" s="47"/>
      <c r="W18" s="79">
        <f t="shared" si="4"/>
        <v>20000</v>
      </c>
      <c r="X18" s="80">
        <f t="shared" si="5"/>
        <v>14217</v>
      </c>
      <c r="Y18" s="32"/>
      <c r="Z18" s="88"/>
      <c r="AA18" s="88"/>
      <c r="AB18" s="88"/>
      <c r="AC18" s="88"/>
      <c r="AD18" s="88"/>
      <c r="AE18" s="88"/>
      <c r="AF18" s="88"/>
      <c r="AG18" s="47"/>
      <c r="AH18" s="89"/>
      <c r="AI18" s="90"/>
      <c r="AJ18" s="90"/>
      <c r="AK18" s="90"/>
      <c r="AL18" s="47"/>
      <c r="AM18" s="85"/>
    </row>
    <row r="19" ht="18.75" customHeight="1">
      <c r="A19" s="32"/>
      <c r="B19" s="70" t="s">
        <v>103</v>
      </c>
      <c r="C19" s="69"/>
      <c r="D19" s="70" t="s">
        <v>95</v>
      </c>
      <c r="E19" s="70" t="s">
        <v>96</v>
      </c>
      <c r="F19" s="71" t="s">
        <v>117</v>
      </c>
      <c r="G19" s="72" t="s">
        <v>98</v>
      </c>
      <c r="H19" s="73">
        <v>34000.0</v>
      </c>
      <c r="I19" s="74">
        <v>1.0</v>
      </c>
      <c r="J19" s="73">
        <f t="shared" si="1"/>
        <v>34000</v>
      </c>
      <c r="K19" s="69"/>
      <c r="L19" s="75"/>
      <c r="M19" s="73">
        <f t="shared" si="6"/>
        <v>56666.66667</v>
      </c>
      <c r="N19" s="69"/>
      <c r="O19" s="76">
        <f t="shared" si="2"/>
        <v>14.71861472</v>
      </c>
      <c r="P19" s="69"/>
      <c r="Q19" s="47"/>
      <c r="R19" s="77">
        <v>9239.0</v>
      </c>
      <c r="S19" s="69"/>
      <c r="T19" s="77">
        <v>0.0</v>
      </c>
      <c r="U19" s="78">
        <f t="shared" si="3"/>
        <v>9239</v>
      </c>
      <c r="V19" s="47"/>
      <c r="W19" s="79">
        <f t="shared" si="4"/>
        <v>34000</v>
      </c>
      <c r="X19" s="80">
        <f t="shared" si="5"/>
        <v>24761</v>
      </c>
      <c r="Y19" s="32"/>
      <c r="Z19" s="88"/>
      <c r="AA19" s="88"/>
      <c r="AB19" s="88"/>
      <c r="AC19" s="88"/>
      <c r="AD19" s="88"/>
      <c r="AE19" s="88"/>
      <c r="AF19" s="88"/>
      <c r="AG19" s="47"/>
      <c r="AH19" s="89"/>
      <c r="AI19" s="90"/>
      <c r="AJ19" s="90"/>
      <c r="AK19" s="90"/>
      <c r="AL19" s="47"/>
      <c r="AM19" s="85"/>
    </row>
    <row r="20" ht="18.75" customHeight="1">
      <c r="A20" s="32"/>
      <c r="B20" s="70" t="s">
        <v>103</v>
      </c>
      <c r="C20" s="69"/>
      <c r="D20" s="70" t="s">
        <v>95</v>
      </c>
      <c r="E20" s="70" t="s">
        <v>96</v>
      </c>
      <c r="F20" s="71" t="s">
        <v>118</v>
      </c>
      <c r="G20" s="72" t="s">
        <v>98</v>
      </c>
      <c r="H20" s="73">
        <v>20000.0</v>
      </c>
      <c r="I20" s="74">
        <v>1.0</v>
      </c>
      <c r="J20" s="73">
        <f t="shared" si="1"/>
        <v>20000</v>
      </c>
      <c r="K20" s="69"/>
      <c r="L20" s="75"/>
      <c r="M20" s="73">
        <f t="shared" si="6"/>
        <v>33333.33333</v>
      </c>
      <c r="N20" s="69"/>
      <c r="O20" s="76">
        <f t="shared" si="2"/>
        <v>8.658008658</v>
      </c>
      <c r="P20" s="69"/>
      <c r="Q20" s="47"/>
      <c r="R20" s="77">
        <v>5322.0</v>
      </c>
      <c r="S20" s="69"/>
      <c r="T20" s="77">
        <v>0.0</v>
      </c>
      <c r="U20" s="78">
        <f t="shared" si="3"/>
        <v>5322</v>
      </c>
      <c r="V20" s="47"/>
      <c r="W20" s="79">
        <f t="shared" si="4"/>
        <v>20000</v>
      </c>
      <c r="X20" s="80">
        <f t="shared" si="5"/>
        <v>14678</v>
      </c>
      <c r="Y20" s="32"/>
      <c r="Z20" s="88"/>
      <c r="AA20" s="88"/>
      <c r="AB20" s="88"/>
      <c r="AC20" s="88"/>
      <c r="AD20" s="88"/>
      <c r="AE20" s="88"/>
      <c r="AF20" s="88"/>
      <c r="AG20" s="47"/>
      <c r="AH20" s="89"/>
      <c r="AI20" s="90"/>
      <c r="AJ20" s="90"/>
      <c r="AK20" s="90"/>
      <c r="AL20" s="47"/>
      <c r="AM20" s="85"/>
    </row>
    <row r="21" ht="18.75" customHeight="1">
      <c r="A21" s="32"/>
      <c r="B21" s="70" t="s">
        <v>103</v>
      </c>
      <c r="C21" s="69"/>
      <c r="D21" s="70" t="s">
        <v>95</v>
      </c>
      <c r="E21" s="70" t="s">
        <v>96</v>
      </c>
      <c r="F21" s="71" t="s">
        <v>119</v>
      </c>
      <c r="G21" s="72" t="s">
        <v>98</v>
      </c>
      <c r="H21" s="73">
        <v>10000.0</v>
      </c>
      <c r="I21" s="74">
        <v>1.0</v>
      </c>
      <c r="J21" s="73">
        <f t="shared" si="1"/>
        <v>10000</v>
      </c>
      <c r="K21" s="69"/>
      <c r="L21" s="75"/>
      <c r="M21" s="73">
        <f t="shared" si="6"/>
        <v>16666.66667</v>
      </c>
      <c r="N21" s="69"/>
      <c r="O21" s="76">
        <f t="shared" si="2"/>
        <v>4.329004329</v>
      </c>
      <c r="P21" s="69"/>
      <c r="Q21" s="47"/>
      <c r="R21" s="69"/>
      <c r="S21" s="69"/>
      <c r="T21" s="77">
        <v>0.0</v>
      </c>
      <c r="U21" s="78">
        <f t="shared" si="3"/>
        <v>0</v>
      </c>
      <c r="V21" s="47"/>
      <c r="W21" s="79">
        <f t="shared" si="4"/>
        <v>10000</v>
      </c>
      <c r="X21" s="80">
        <f t="shared" si="5"/>
        <v>10000</v>
      </c>
      <c r="Y21" s="32"/>
      <c r="Z21" s="88"/>
      <c r="AA21" s="88"/>
      <c r="AB21" s="88"/>
      <c r="AC21" s="88"/>
      <c r="AD21" s="88"/>
      <c r="AE21" s="88"/>
      <c r="AF21" s="88"/>
      <c r="AG21" s="47"/>
      <c r="AH21" s="89"/>
      <c r="AI21" s="90"/>
      <c r="AJ21" s="90"/>
      <c r="AK21" s="90"/>
      <c r="AL21" s="47"/>
      <c r="AM21" s="85"/>
    </row>
    <row r="22" ht="18.75" customHeight="1">
      <c r="A22" s="32"/>
      <c r="B22" s="70" t="s">
        <v>103</v>
      </c>
      <c r="C22" s="69"/>
      <c r="D22" s="70" t="s">
        <v>95</v>
      </c>
      <c r="E22" s="70" t="s">
        <v>96</v>
      </c>
      <c r="F22" s="71" t="s">
        <v>120</v>
      </c>
      <c r="G22" s="72" t="s">
        <v>98</v>
      </c>
      <c r="H22" s="73">
        <v>35000.0</v>
      </c>
      <c r="I22" s="74">
        <v>1.0</v>
      </c>
      <c r="J22" s="73">
        <f t="shared" si="1"/>
        <v>35000</v>
      </c>
      <c r="K22" s="69"/>
      <c r="L22" s="75"/>
      <c r="M22" s="73">
        <f t="shared" si="6"/>
        <v>58333.33333</v>
      </c>
      <c r="N22" s="69"/>
      <c r="O22" s="76">
        <f t="shared" si="2"/>
        <v>15.15151515</v>
      </c>
      <c r="P22" s="69"/>
      <c r="Q22" s="47"/>
      <c r="R22" s="77">
        <v>24047.0</v>
      </c>
      <c r="S22" s="69"/>
      <c r="T22" s="77">
        <v>0.0</v>
      </c>
      <c r="U22" s="78">
        <f t="shared" si="3"/>
        <v>24047</v>
      </c>
      <c r="V22" s="47"/>
      <c r="W22" s="79">
        <f t="shared" si="4"/>
        <v>35000</v>
      </c>
      <c r="X22" s="80">
        <f t="shared" si="5"/>
        <v>10953</v>
      </c>
      <c r="Y22" s="32"/>
      <c r="Z22" s="88"/>
      <c r="AA22" s="88"/>
      <c r="AB22" s="88"/>
      <c r="AC22" s="88"/>
      <c r="AD22" s="88"/>
      <c r="AE22" s="88"/>
      <c r="AF22" s="88"/>
      <c r="AG22" s="47"/>
      <c r="AH22" s="89"/>
      <c r="AI22" s="90"/>
      <c r="AJ22" s="90"/>
      <c r="AK22" s="90"/>
      <c r="AL22" s="47"/>
      <c r="AM22" s="85"/>
    </row>
    <row r="23">
      <c r="A23" s="32"/>
      <c r="B23" s="70" t="s">
        <v>103</v>
      </c>
      <c r="C23" s="69"/>
      <c r="D23" s="70" t="s">
        <v>95</v>
      </c>
      <c r="E23" s="70" t="s">
        <v>96</v>
      </c>
      <c r="F23" s="92" t="s">
        <v>121</v>
      </c>
      <c r="G23" s="72" t="s">
        <v>98</v>
      </c>
      <c r="H23" s="73">
        <v>70000.0</v>
      </c>
      <c r="I23" s="74">
        <v>1.0</v>
      </c>
      <c r="J23" s="73">
        <f t="shared" si="1"/>
        <v>70000</v>
      </c>
      <c r="K23" s="69"/>
      <c r="L23" s="75"/>
      <c r="M23" s="73">
        <f t="shared" ref="M23:M24" si="7">J23/0.8</f>
        <v>87500</v>
      </c>
      <c r="N23" s="69"/>
      <c r="O23" s="76">
        <f t="shared" si="2"/>
        <v>22.72727273</v>
      </c>
      <c r="P23" s="69"/>
      <c r="Q23" s="47"/>
      <c r="R23" s="77">
        <v>34050.0</v>
      </c>
      <c r="S23" s="69"/>
      <c r="T23" s="77">
        <v>0.0</v>
      </c>
      <c r="U23" s="78">
        <f t="shared" si="3"/>
        <v>34050</v>
      </c>
      <c r="V23" s="47"/>
      <c r="W23" s="79">
        <f t="shared" si="4"/>
        <v>70000</v>
      </c>
      <c r="X23" s="80">
        <f t="shared" si="5"/>
        <v>35950</v>
      </c>
      <c r="Y23" s="32"/>
      <c r="Z23" s="88"/>
      <c r="AA23" s="88"/>
      <c r="AB23" s="88"/>
      <c r="AC23" s="88"/>
      <c r="AD23" s="88"/>
      <c r="AE23" s="88"/>
      <c r="AF23" s="88"/>
      <c r="AG23" s="85"/>
      <c r="AH23" s="86"/>
      <c r="AI23" s="87"/>
      <c r="AJ23" s="87"/>
      <c r="AK23" s="87"/>
      <c r="AL23" s="85"/>
      <c r="AM23" s="85"/>
    </row>
    <row r="24">
      <c r="A24" s="32"/>
      <c r="B24" s="70" t="s">
        <v>103</v>
      </c>
      <c r="C24" s="69"/>
      <c r="D24" s="70" t="s">
        <v>95</v>
      </c>
      <c r="E24" s="70" t="s">
        <v>96</v>
      </c>
      <c r="F24" s="71" t="s">
        <v>122</v>
      </c>
      <c r="G24" s="72" t="s">
        <v>98</v>
      </c>
      <c r="H24" s="73">
        <v>90000.0</v>
      </c>
      <c r="I24" s="74">
        <v>1.0</v>
      </c>
      <c r="J24" s="73">
        <f t="shared" si="1"/>
        <v>90000</v>
      </c>
      <c r="K24" s="69"/>
      <c r="L24" s="75"/>
      <c r="M24" s="73">
        <f t="shared" si="7"/>
        <v>112500</v>
      </c>
      <c r="N24" s="69"/>
      <c r="O24" s="76">
        <f t="shared" si="2"/>
        <v>29.22077922</v>
      </c>
      <c r="P24" s="69"/>
      <c r="Q24" s="47"/>
      <c r="R24" s="77">
        <v>114270.0</v>
      </c>
      <c r="S24" s="69"/>
      <c r="T24" s="77">
        <v>0.0</v>
      </c>
      <c r="U24" s="78">
        <f t="shared" si="3"/>
        <v>114270</v>
      </c>
      <c r="V24" s="47"/>
      <c r="W24" s="79">
        <f t="shared" si="4"/>
        <v>90000</v>
      </c>
      <c r="X24" s="91">
        <f t="shared" si="5"/>
        <v>-24270</v>
      </c>
      <c r="Y24" s="32"/>
      <c r="Z24" s="88"/>
      <c r="AA24" s="88"/>
      <c r="AB24" s="88"/>
      <c r="AC24" s="88"/>
      <c r="AD24" s="88"/>
      <c r="AE24" s="88"/>
      <c r="AF24" s="88"/>
      <c r="AG24" s="85"/>
      <c r="AH24" s="86"/>
      <c r="AI24" s="87"/>
      <c r="AJ24" s="87"/>
      <c r="AK24" s="87"/>
      <c r="AL24" s="85"/>
      <c r="AM24" s="85"/>
    </row>
    <row r="25">
      <c r="A25" s="32"/>
      <c r="B25" s="70" t="s">
        <v>103</v>
      </c>
      <c r="C25" s="69"/>
      <c r="D25" s="70" t="s">
        <v>95</v>
      </c>
      <c r="E25" s="70" t="s">
        <v>96</v>
      </c>
      <c r="F25" s="92" t="s">
        <v>123</v>
      </c>
      <c r="G25" s="72" t="s">
        <v>98</v>
      </c>
      <c r="H25" s="73">
        <v>100000.0</v>
      </c>
      <c r="I25" s="74">
        <v>1.0</v>
      </c>
      <c r="J25" s="73">
        <f t="shared" si="1"/>
        <v>100000</v>
      </c>
      <c r="K25" s="69"/>
      <c r="L25" s="75"/>
      <c r="M25" s="73">
        <f>J25/0.75</f>
        <v>133333.3333</v>
      </c>
      <c r="N25" s="69"/>
      <c r="O25" s="76">
        <f t="shared" si="2"/>
        <v>34.63203463</v>
      </c>
      <c r="P25" s="69"/>
      <c r="Q25" s="47"/>
      <c r="R25" s="77">
        <v>34500.0</v>
      </c>
      <c r="S25" s="69"/>
      <c r="T25" s="77">
        <v>0.0</v>
      </c>
      <c r="U25" s="78">
        <f t="shared" si="3"/>
        <v>34500</v>
      </c>
      <c r="V25" s="47"/>
      <c r="W25" s="79">
        <f t="shared" si="4"/>
        <v>100000</v>
      </c>
      <c r="X25" s="80">
        <f t="shared" si="5"/>
        <v>65500</v>
      </c>
      <c r="Y25" s="32"/>
      <c r="Z25" s="88"/>
      <c r="AA25" s="88"/>
      <c r="AB25" s="88"/>
      <c r="AC25" s="88"/>
      <c r="AD25" s="88"/>
      <c r="AE25" s="88"/>
      <c r="AF25" s="88"/>
      <c r="AG25" s="85"/>
      <c r="AH25" s="86"/>
      <c r="AI25" s="87"/>
      <c r="AJ25" s="87"/>
      <c r="AK25" s="87"/>
      <c r="AL25" s="85"/>
      <c r="AM25" s="85"/>
    </row>
    <row r="26">
      <c r="A26" s="32"/>
      <c r="B26" s="70" t="s">
        <v>103</v>
      </c>
      <c r="C26" s="69"/>
      <c r="D26" s="70" t="s">
        <v>95</v>
      </c>
      <c r="E26" s="70" t="s">
        <v>96</v>
      </c>
      <c r="F26" s="71" t="s">
        <v>124</v>
      </c>
      <c r="G26" s="72" t="s">
        <v>98</v>
      </c>
      <c r="H26" s="73">
        <v>75000.0</v>
      </c>
      <c r="I26" s="74">
        <v>1.0</v>
      </c>
      <c r="J26" s="73">
        <f t="shared" si="1"/>
        <v>75000</v>
      </c>
      <c r="K26" s="69"/>
      <c r="L26" s="75"/>
      <c r="M26" s="73">
        <f t="shared" ref="M26:M28" si="8">J26/0.6</f>
        <v>125000</v>
      </c>
      <c r="N26" s="69"/>
      <c r="O26" s="76">
        <f t="shared" si="2"/>
        <v>32.46753247</v>
      </c>
      <c r="P26" s="69"/>
      <c r="Q26" s="47"/>
      <c r="R26" s="77">
        <v>38400.0</v>
      </c>
      <c r="S26" s="69"/>
      <c r="T26" s="77">
        <v>0.0</v>
      </c>
      <c r="U26" s="78">
        <f t="shared" si="3"/>
        <v>38400</v>
      </c>
      <c r="V26" s="47"/>
      <c r="W26" s="79">
        <f t="shared" si="4"/>
        <v>75000</v>
      </c>
      <c r="X26" s="80">
        <f t="shared" si="5"/>
        <v>36600</v>
      </c>
      <c r="Y26" s="32"/>
      <c r="Z26" s="88"/>
      <c r="AA26" s="88"/>
      <c r="AB26" s="88"/>
      <c r="AC26" s="88"/>
      <c r="AD26" s="88"/>
      <c r="AE26" s="88"/>
      <c r="AF26" s="88"/>
      <c r="AG26" s="85"/>
      <c r="AH26" s="86"/>
      <c r="AI26" s="87"/>
      <c r="AJ26" s="87"/>
      <c r="AK26" s="87"/>
      <c r="AL26" s="85"/>
      <c r="AM26" s="85"/>
    </row>
    <row r="27" ht="18.75" customHeight="1">
      <c r="A27" s="32"/>
      <c r="B27" s="70" t="s">
        <v>103</v>
      </c>
      <c r="C27" s="69"/>
      <c r="D27" s="70" t="s">
        <v>95</v>
      </c>
      <c r="E27" s="70" t="s">
        <v>96</v>
      </c>
      <c r="F27" s="71" t="s">
        <v>125</v>
      </c>
      <c r="G27" s="72" t="s">
        <v>98</v>
      </c>
      <c r="H27" s="73">
        <v>58000.0</v>
      </c>
      <c r="I27" s="74">
        <v>1.0</v>
      </c>
      <c r="J27" s="73">
        <f t="shared" si="1"/>
        <v>58000</v>
      </c>
      <c r="K27" s="69"/>
      <c r="L27" s="75"/>
      <c r="M27" s="73">
        <f t="shared" si="8"/>
        <v>96666.66667</v>
      </c>
      <c r="N27" s="69"/>
      <c r="O27" s="76">
        <f t="shared" si="2"/>
        <v>25.10822511</v>
      </c>
      <c r="P27" s="69"/>
      <c r="Q27" s="47"/>
      <c r="R27" s="77">
        <v>31500.0</v>
      </c>
      <c r="S27" s="69"/>
      <c r="T27" s="77">
        <v>0.0</v>
      </c>
      <c r="U27" s="78">
        <f t="shared" si="3"/>
        <v>31500</v>
      </c>
      <c r="V27" s="47"/>
      <c r="W27" s="79">
        <f t="shared" si="4"/>
        <v>58000</v>
      </c>
      <c r="X27" s="80">
        <f t="shared" si="5"/>
        <v>26500</v>
      </c>
      <c r="Y27" s="32"/>
      <c r="Z27" s="88"/>
      <c r="AA27" s="88"/>
      <c r="AB27" s="88"/>
      <c r="AC27" s="88"/>
      <c r="AD27" s="88"/>
      <c r="AE27" s="88"/>
      <c r="AF27" s="88"/>
      <c r="AG27" s="85"/>
      <c r="AH27" s="86"/>
      <c r="AI27" s="87"/>
      <c r="AJ27" s="87"/>
      <c r="AK27" s="87"/>
      <c r="AL27" s="85"/>
      <c r="AM27" s="85"/>
    </row>
    <row r="28" ht="18.75" customHeight="1">
      <c r="A28" s="32"/>
      <c r="B28" s="70" t="s">
        <v>103</v>
      </c>
      <c r="C28" s="69"/>
      <c r="D28" s="70" t="s">
        <v>95</v>
      </c>
      <c r="E28" s="70" t="s">
        <v>96</v>
      </c>
      <c r="F28" s="71" t="s">
        <v>126</v>
      </c>
      <c r="G28" s="72" t="s">
        <v>98</v>
      </c>
      <c r="H28" s="73">
        <v>30000.0</v>
      </c>
      <c r="I28" s="74">
        <v>1.0</v>
      </c>
      <c r="J28" s="73">
        <f t="shared" si="1"/>
        <v>30000</v>
      </c>
      <c r="K28" s="69"/>
      <c r="L28" s="75"/>
      <c r="M28" s="73">
        <f t="shared" si="8"/>
        <v>50000</v>
      </c>
      <c r="N28" s="69"/>
      <c r="O28" s="76">
        <f t="shared" si="2"/>
        <v>12.98701299</v>
      </c>
      <c r="P28" s="69"/>
      <c r="Q28" s="47"/>
      <c r="R28" s="77">
        <v>26000.0</v>
      </c>
      <c r="S28" s="69"/>
      <c r="T28" s="77">
        <v>0.0</v>
      </c>
      <c r="U28" s="78">
        <f t="shared" si="3"/>
        <v>26000</v>
      </c>
      <c r="V28" s="47"/>
      <c r="W28" s="79">
        <f t="shared" si="4"/>
        <v>30000</v>
      </c>
      <c r="X28" s="80">
        <f t="shared" si="5"/>
        <v>4000</v>
      </c>
      <c r="Y28" s="32"/>
      <c r="Z28" s="88"/>
      <c r="AA28" s="88"/>
      <c r="AB28" s="88"/>
      <c r="AC28" s="88"/>
      <c r="AD28" s="88"/>
      <c r="AE28" s="88"/>
      <c r="AF28" s="88"/>
      <c r="AG28" s="47"/>
      <c r="AH28" s="89"/>
      <c r="AI28" s="90"/>
      <c r="AJ28" s="90"/>
      <c r="AK28" s="90"/>
      <c r="AL28" s="47"/>
      <c r="AM28" s="85"/>
    </row>
    <row r="29" ht="18.75" customHeight="1">
      <c r="A29" s="32"/>
      <c r="B29" s="70" t="s">
        <v>103</v>
      </c>
      <c r="C29" s="69"/>
      <c r="D29" s="70" t="s">
        <v>95</v>
      </c>
      <c r="E29" s="70" t="s">
        <v>96</v>
      </c>
      <c r="F29" s="93" t="s">
        <v>127</v>
      </c>
      <c r="G29" s="72" t="s">
        <v>98</v>
      </c>
      <c r="H29" s="73">
        <v>108000.0</v>
      </c>
      <c r="I29" s="74">
        <v>1.0</v>
      </c>
      <c r="J29" s="73">
        <f t="shared" si="1"/>
        <v>108000</v>
      </c>
      <c r="K29" s="69"/>
      <c r="L29" s="75"/>
      <c r="M29" s="73">
        <f>J29/0.8</f>
        <v>135000</v>
      </c>
      <c r="N29" s="69"/>
      <c r="O29" s="76">
        <f t="shared" si="2"/>
        <v>35.06493506</v>
      </c>
      <c r="P29" s="69"/>
      <c r="Q29" s="47"/>
      <c r="R29" s="77">
        <v>107297.0</v>
      </c>
      <c r="S29" s="69"/>
      <c r="T29" s="77">
        <v>0.0</v>
      </c>
      <c r="U29" s="78">
        <f t="shared" si="3"/>
        <v>107297</v>
      </c>
      <c r="V29" s="47"/>
      <c r="W29" s="79">
        <f t="shared" si="4"/>
        <v>108000</v>
      </c>
      <c r="X29" s="80">
        <f t="shared" si="5"/>
        <v>703</v>
      </c>
      <c r="Y29" s="32"/>
      <c r="Z29" s="88"/>
      <c r="AA29" s="88"/>
      <c r="AB29" s="88"/>
      <c r="AC29" s="88"/>
      <c r="AD29" s="88"/>
      <c r="AE29" s="88"/>
      <c r="AF29" s="88"/>
      <c r="AG29" s="47"/>
      <c r="AH29" s="89"/>
      <c r="AI29" s="90"/>
      <c r="AJ29" s="90"/>
      <c r="AK29" s="90"/>
      <c r="AL29" s="47"/>
      <c r="AM29" s="85"/>
    </row>
    <row r="30" ht="18.75" customHeight="1">
      <c r="A30" s="32"/>
      <c r="B30" s="70" t="s">
        <v>103</v>
      </c>
      <c r="C30" s="69"/>
      <c r="D30" s="70" t="s">
        <v>95</v>
      </c>
      <c r="E30" s="70" t="s">
        <v>96</v>
      </c>
      <c r="F30" s="94" t="s">
        <v>128</v>
      </c>
      <c r="G30" s="72" t="s">
        <v>98</v>
      </c>
      <c r="H30" s="73">
        <v>20000.0</v>
      </c>
      <c r="I30" s="74">
        <v>1.0</v>
      </c>
      <c r="J30" s="73">
        <f t="shared" si="1"/>
        <v>20000</v>
      </c>
      <c r="K30" s="69"/>
      <c r="L30" s="75"/>
      <c r="M30" s="73">
        <f t="shared" ref="M30:M33" si="9">J30/0.6</f>
        <v>33333.33333</v>
      </c>
      <c r="N30" s="69"/>
      <c r="O30" s="76">
        <f t="shared" si="2"/>
        <v>8.658008658</v>
      </c>
      <c r="P30" s="69"/>
      <c r="Q30" s="47"/>
      <c r="R30" s="77">
        <v>5520.0</v>
      </c>
      <c r="S30" s="69"/>
      <c r="T30" s="77">
        <v>0.0</v>
      </c>
      <c r="U30" s="78">
        <f t="shared" si="3"/>
        <v>5520</v>
      </c>
      <c r="V30" s="47"/>
      <c r="W30" s="79">
        <f t="shared" si="4"/>
        <v>20000</v>
      </c>
      <c r="X30" s="80">
        <f t="shared" si="5"/>
        <v>14480</v>
      </c>
      <c r="Y30" s="32"/>
      <c r="Z30" s="88"/>
      <c r="AA30" s="88"/>
      <c r="AB30" s="88"/>
      <c r="AC30" s="88"/>
      <c r="AD30" s="88"/>
      <c r="AE30" s="88"/>
      <c r="AF30" s="88"/>
      <c r="AG30" s="47"/>
      <c r="AH30" s="89"/>
      <c r="AI30" s="90"/>
      <c r="AJ30" s="90"/>
      <c r="AK30" s="90"/>
      <c r="AL30" s="47"/>
      <c r="AM30" s="85"/>
    </row>
    <row r="31" ht="18.75" customHeight="1">
      <c r="A31" s="32"/>
      <c r="B31" s="70" t="s">
        <v>103</v>
      </c>
      <c r="C31" s="69"/>
      <c r="D31" s="70" t="s">
        <v>95</v>
      </c>
      <c r="E31" s="70" t="s">
        <v>96</v>
      </c>
      <c r="F31" s="71" t="s">
        <v>129</v>
      </c>
      <c r="G31" s="72" t="s">
        <v>98</v>
      </c>
      <c r="H31" s="73">
        <v>60000.0</v>
      </c>
      <c r="I31" s="74">
        <v>1.0</v>
      </c>
      <c r="J31" s="73">
        <f t="shared" si="1"/>
        <v>60000</v>
      </c>
      <c r="K31" s="69"/>
      <c r="L31" s="75"/>
      <c r="M31" s="73">
        <f t="shared" si="9"/>
        <v>100000</v>
      </c>
      <c r="N31" s="69"/>
      <c r="O31" s="76">
        <f t="shared" si="2"/>
        <v>25.97402597</v>
      </c>
      <c r="P31" s="69"/>
      <c r="Q31" s="47"/>
      <c r="R31" s="77">
        <v>31141.0</v>
      </c>
      <c r="S31" s="69"/>
      <c r="T31" s="77">
        <v>0.0</v>
      </c>
      <c r="U31" s="78">
        <f t="shared" si="3"/>
        <v>31141</v>
      </c>
      <c r="V31" s="47"/>
      <c r="W31" s="79">
        <f t="shared" si="4"/>
        <v>60000</v>
      </c>
      <c r="X31" s="80">
        <f t="shared" si="5"/>
        <v>28859</v>
      </c>
      <c r="Y31" s="32"/>
      <c r="Z31" s="88"/>
      <c r="AA31" s="88"/>
      <c r="AB31" s="88"/>
      <c r="AC31" s="88"/>
      <c r="AD31" s="88"/>
      <c r="AE31" s="88"/>
      <c r="AF31" s="88"/>
      <c r="AG31" s="47"/>
      <c r="AH31" s="89"/>
      <c r="AI31" s="90"/>
      <c r="AJ31" s="90"/>
      <c r="AK31" s="90"/>
      <c r="AL31" s="47"/>
      <c r="AM31" s="85"/>
    </row>
    <row r="32" ht="18.75" customHeight="1">
      <c r="A32" s="32"/>
      <c r="B32" s="33" t="s">
        <v>130</v>
      </c>
      <c r="C32" s="69"/>
      <c r="D32" s="70" t="s">
        <v>131</v>
      </c>
      <c r="E32" s="70" t="s">
        <v>96</v>
      </c>
      <c r="F32" s="71" t="s">
        <v>132</v>
      </c>
      <c r="G32" s="72" t="s">
        <v>133</v>
      </c>
      <c r="H32" s="73">
        <v>30000.0</v>
      </c>
      <c r="I32" s="74">
        <v>1.0</v>
      </c>
      <c r="J32" s="73">
        <f t="shared" si="1"/>
        <v>30000</v>
      </c>
      <c r="K32" s="69"/>
      <c r="L32" s="75"/>
      <c r="M32" s="73">
        <f t="shared" si="9"/>
        <v>50000</v>
      </c>
      <c r="N32" s="69"/>
      <c r="O32" s="76">
        <f t="shared" si="2"/>
        <v>12.98701299</v>
      </c>
      <c r="P32" s="69"/>
      <c r="Q32" s="47"/>
      <c r="R32" s="77">
        <v>17500.0</v>
      </c>
      <c r="S32" s="69"/>
      <c r="T32" s="77">
        <v>0.0</v>
      </c>
      <c r="U32" s="78">
        <f t="shared" si="3"/>
        <v>17500</v>
      </c>
      <c r="V32" s="47"/>
      <c r="W32" s="79">
        <f t="shared" si="4"/>
        <v>30000</v>
      </c>
      <c r="X32" s="80">
        <f t="shared" si="5"/>
        <v>12500</v>
      </c>
      <c r="Y32" s="32"/>
      <c r="Z32" s="81" t="s">
        <v>134</v>
      </c>
      <c r="AA32" s="82"/>
      <c r="AB32" s="95">
        <v>45768.0</v>
      </c>
      <c r="AC32" s="81"/>
      <c r="AD32" s="82"/>
      <c r="AE32" s="82"/>
      <c r="AF32" s="82"/>
      <c r="AG32" s="85"/>
      <c r="AH32" s="86"/>
      <c r="AI32" s="87"/>
      <c r="AJ32" s="87"/>
      <c r="AK32" s="87"/>
      <c r="AL32" s="85"/>
      <c r="AM32" s="85"/>
    </row>
    <row r="33" ht="18.75" customHeight="1">
      <c r="A33" s="32"/>
      <c r="B33" s="70" t="s">
        <v>103</v>
      </c>
      <c r="C33" s="69"/>
      <c r="D33" s="70" t="s">
        <v>131</v>
      </c>
      <c r="E33" s="70" t="s">
        <v>96</v>
      </c>
      <c r="F33" s="71" t="s">
        <v>135</v>
      </c>
      <c r="G33" s="72" t="s">
        <v>133</v>
      </c>
      <c r="H33" s="73">
        <v>78000.0</v>
      </c>
      <c r="I33" s="74">
        <v>1.0</v>
      </c>
      <c r="J33" s="73">
        <f t="shared" si="1"/>
        <v>78000</v>
      </c>
      <c r="K33" s="69"/>
      <c r="L33" s="75"/>
      <c r="M33" s="73">
        <f t="shared" si="9"/>
        <v>130000</v>
      </c>
      <c r="N33" s="69"/>
      <c r="O33" s="76">
        <f t="shared" si="2"/>
        <v>33.76623377</v>
      </c>
      <c r="P33" s="69"/>
      <c r="Q33" s="47"/>
      <c r="R33" s="77">
        <v>33600.0</v>
      </c>
      <c r="S33" s="69"/>
      <c r="T33" s="77">
        <v>0.0</v>
      </c>
      <c r="U33" s="78">
        <f t="shared" si="3"/>
        <v>33600</v>
      </c>
      <c r="V33" s="47"/>
      <c r="W33" s="79">
        <f t="shared" si="4"/>
        <v>78000</v>
      </c>
      <c r="X33" s="80">
        <f t="shared" si="5"/>
        <v>44400</v>
      </c>
      <c r="Y33" s="32"/>
      <c r="Z33" s="88"/>
      <c r="AA33" s="88"/>
      <c r="AB33" s="88"/>
      <c r="AC33" s="88"/>
      <c r="AD33" s="88"/>
      <c r="AE33" s="88"/>
      <c r="AF33" s="88"/>
      <c r="AG33" s="85"/>
      <c r="AH33" s="86"/>
      <c r="AI33" s="87"/>
      <c r="AJ33" s="87"/>
      <c r="AK33" s="87"/>
      <c r="AL33" s="85"/>
      <c r="AM33" s="85"/>
    </row>
    <row r="34">
      <c r="A34" s="32"/>
      <c r="B34" s="70" t="s">
        <v>103</v>
      </c>
      <c r="C34" s="69"/>
      <c r="D34" s="70" t="s">
        <v>131</v>
      </c>
      <c r="E34" s="70" t="s">
        <v>96</v>
      </c>
      <c r="F34" s="71" t="s">
        <v>136</v>
      </c>
      <c r="G34" s="72" t="s">
        <v>133</v>
      </c>
      <c r="H34" s="73">
        <v>116000.0</v>
      </c>
      <c r="I34" s="74">
        <v>1.0</v>
      </c>
      <c r="J34" s="73">
        <f t="shared" si="1"/>
        <v>116000</v>
      </c>
      <c r="K34" s="69"/>
      <c r="L34" s="75"/>
      <c r="M34" s="73">
        <f>J34/0.8</f>
        <v>145000</v>
      </c>
      <c r="N34" s="69"/>
      <c r="O34" s="76">
        <f t="shared" si="2"/>
        <v>37.66233766</v>
      </c>
      <c r="P34" s="69"/>
      <c r="Q34" s="47"/>
      <c r="R34" s="77">
        <v>100000.0</v>
      </c>
      <c r="S34" s="69"/>
      <c r="T34" s="77">
        <v>0.0</v>
      </c>
      <c r="U34" s="78">
        <f t="shared" si="3"/>
        <v>100000</v>
      </c>
      <c r="V34" s="47"/>
      <c r="W34" s="79">
        <f t="shared" si="4"/>
        <v>116000</v>
      </c>
      <c r="X34" s="80">
        <f t="shared" si="5"/>
        <v>16000</v>
      </c>
      <c r="Y34" s="32"/>
      <c r="Z34" s="88"/>
      <c r="AA34" s="88"/>
      <c r="AB34" s="88"/>
      <c r="AC34" s="88"/>
      <c r="AD34" s="88"/>
      <c r="AE34" s="88"/>
      <c r="AF34" s="88"/>
      <c r="AG34" s="85"/>
      <c r="AH34" s="86"/>
      <c r="AI34" s="87"/>
      <c r="AJ34" s="87"/>
      <c r="AK34" s="87"/>
      <c r="AL34" s="85"/>
      <c r="AM34" s="85"/>
    </row>
    <row r="35" ht="18.75" customHeight="1">
      <c r="A35" s="32"/>
      <c r="B35" s="70" t="s">
        <v>103</v>
      </c>
      <c r="C35" s="69"/>
      <c r="D35" s="70" t="s">
        <v>131</v>
      </c>
      <c r="E35" s="70" t="s">
        <v>96</v>
      </c>
      <c r="F35" s="71" t="s">
        <v>137</v>
      </c>
      <c r="G35" s="72" t="s">
        <v>133</v>
      </c>
      <c r="H35" s="73">
        <v>35000.0</v>
      </c>
      <c r="I35" s="74">
        <v>1.0</v>
      </c>
      <c r="J35" s="73">
        <f t="shared" si="1"/>
        <v>35000</v>
      </c>
      <c r="K35" s="69"/>
      <c r="L35" s="75"/>
      <c r="M35" s="73">
        <f>J35/0.6</f>
        <v>58333.33333</v>
      </c>
      <c r="N35" s="69"/>
      <c r="O35" s="76">
        <f t="shared" si="2"/>
        <v>15.15151515</v>
      </c>
      <c r="P35" s="69"/>
      <c r="Q35" s="47"/>
      <c r="R35" s="77">
        <v>16100.0</v>
      </c>
      <c r="S35" s="69"/>
      <c r="T35" s="77">
        <v>0.0</v>
      </c>
      <c r="U35" s="78">
        <f t="shared" si="3"/>
        <v>16100</v>
      </c>
      <c r="V35" s="47"/>
      <c r="W35" s="79">
        <f t="shared" si="4"/>
        <v>35000</v>
      </c>
      <c r="X35" s="80">
        <f t="shared" si="5"/>
        <v>18900</v>
      </c>
      <c r="Y35" s="32"/>
      <c r="Z35" s="88"/>
      <c r="AA35" s="88"/>
      <c r="AB35" s="88"/>
      <c r="AC35" s="88"/>
      <c r="AD35" s="88"/>
      <c r="AE35" s="88"/>
      <c r="AF35" s="88"/>
      <c r="AG35" s="47"/>
      <c r="AH35" s="89"/>
      <c r="AI35" s="90"/>
      <c r="AJ35" s="90"/>
      <c r="AK35" s="90"/>
      <c r="AL35" s="47"/>
      <c r="AM35" s="85"/>
    </row>
    <row r="36">
      <c r="A36" s="32"/>
      <c r="B36" s="70" t="s">
        <v>103</v>
      </c>
      <c r="C36" s="69"/>
      <c r="D36" s="70" t="s">
        <v>95</v>
      </c>
      <c r="E36" s="70" t="s">
        <v>138</v>
      </c>
      <c r="F36" s="96" t="s">
        <v>139</v>
      </c>
      <c r="G36" s="84" t="s">
        <v>140</v>
      </c>
      <c r="H36" s="97">
        <v>255000.0</v>
      </c>
      <c r="I36" s="74">
        <v>1.0</v>
      </c>
      <c r="J36" s="73">
        <f t="shared" si="1"/>
        <v>255000</v>
      </c>
      <c r="K36" s="69"/>
      <c r="L36" s="75"/>
      <c r="M36" s="73">
        <f t="shared" ref="M36:M39" si="10">J36/0.8</f>
        <v>318750</v>
      </c>
      <c r="N36" s="69"/>
      <c r="O36" s="76">
        <f t="shared" si="2"/>
        <v>82.79220779</v>
      </c>
      <c r="P36" s="69"/>
      <c r="Q36" s="47"/>
      <c r="R36" s="77">
        <v>190000.0</v>
      </c>
      <c r="S36" s="69"/>
      <c r="T36" s="78">
        <f t="shared" ref="T36:T39" si="11">(R36+S36)*2%</f>
        <v>3800</v>
      </c>
      <c r="U36" s="78">
        <f t="shared" ref="U36:U42" si="12">(R36+S36)-T36</f>
        <v>186200</v>
      </c>
      <c r="V36" s="47"/>
      <c r="W36" s="79">
        <f t="shared" si="4"/>
        <v>255000</v>
      </c>
      <c r="X36" s="80">
        <f t="shared" si="5"/>
        <v>68800</v>
      </c>
      <c r="Y36" s="32"/>
      <c r="Z36" s="98" t="s">
        <v>140</v>
      </c>
      <c r="AA36" s="89"/>
      <c r="AB36" s="99">
        <v>45763.0</v>
      </c>
      <c r="AC36" s="100">
        <v>500000.0</v>
      </c>
      <c r="AD36" s="84" t="s">
        <v>100</v>
      </c>
      <c r="AE36" s="84" t="s">
        <v>101</v>
      </c>
      <c r="AF36" s="84" t="s">
        <v>102</v>
      </c>
      <c r="AG36" s="47"/>
      <c r="AH36" s="89"/>
      <c r="AI36" s="90"/>
      <c r="AJ36" s="90"/>
      <c r="AK36" s="90"/>
      <c r="AL36" s="47"/>
      <c r="AM36" s="85"/>
    </row>
    <row r="37" ht="18.75" customHeight="1">
      <c r="A37" s="32"/>
      <c r="B37" s="70" t="s">
        <v>103</v>
      </c>
      <c r="C37" s="69"/>
      <c r="D37" s="70" t="s">
        <v>95</v>
      </c>
      <c r="E37" s="70" t="s">
        <v>138</v>
      </c>
      <c r="F37" s="96" t="s">
        <v>141</v>
      </c>
      <c r="G37" s="84" t="s">
        <v>140</v>
      </c>
      <c r="H37" s="97">
        <v>221000.0</v>
      </c>
      <c r="I37" s="74">
        <v>1.0</v>
      </c>
      <c r="J37" s="73">
        <f t="shared" si="1"/>
        <v>221000</v>
      </c>
      <c r="K37" s="69"/>
      <c r="L37" s="75"/>
      <c r="M37" s="73">
        <f t="shared" si="10"/>
        <v>276250</v>
      </c>
      <c r="N37" s="69"/>
      <c r="O37" s="76">
        <f t="shared" si="2"/>
        <v>71.75324675</v>
      </c>
      <c r="P37" s="69"/>
      <c r="Q37" s="47"/>
      <c r="R37" s="77">
        <v>190000.0</v>
      </c>
      <c r="S37" s="69"/>
      <c r="T37" s="78">
        <f t="shared" si="11"/>
        <v>3800</v>
      </c>
      <c r="U37" s="78">
        <f t="shared" si="12"/>
        <v>186200</v>
      </c>
      <c r="V37" s="47"/>
      <c r="W37" s="79">
        <f t="shared" si="4"/>
        <v>221000</v>
      </c>
      <c r="X37" s="80">
        <f t="shared" si="5"/>
        <v>34800</v>
      </c>
      <c r="Y37" s="32"/>
      <c r="Z37" s="88"/>
      <c r="AA37" s="88"/>
      <c r="AB37" s="88"/>
      <c r="AC37" s="88"/>
      <c r="AD37" s="88"/>
      <c r="AE37" s="88"/>
      <c r="AF37" s="88"/>
      <c r="AG37" s="47"/>
      <c r="AH37" s="89"/>
      <c r="AI37" s="90"/>
      <c r="AJ37" s="90"/>
      <c r="AK37" s="90"/>
      <c r="AL37" s="47"/>
      <c r="AM37" s="85"/>
    </row>
    <row r="38">
      <c r="A38" s="47"/>
      <c r="B38" s="70" t="s">
        <v>103</v>
      </c>
      <c r="C38" s="69"/>
      <c r="D38" s="70" t="s">
        <v>95</v>
      </c>
      <c r="E38" s="70" t="s">
        <v>138</v>
      </c>
      <c r="F38" s="96" t="s">
        <v>142</v>
      </c>
      <c r="G38" s="72" t="s">
        <v>143</v>
      </c>
      <c r="H38" s="73">
        <v>240000.0</v>
      </c>
      <c r="I38" s="74">
        <v>1.0</v>
      </c>
      <c r="J38" s="73">
        <f t="shared" si="1"/>
        <v>240000</v>
      </c>
      <c r="K38" s="69"/>
      <c r="L38" s="75"/>
      <c r="M38" s="73">
        <f t="shared" si="10"/>
        <v>300000</v>
      </c>
      <c r="N38" s="69"/>
      <c r="O38" s="76">
        <f t="shared" si="2"/>
        <v>77.92207792</v>
      </c>
      <c r="P38" s="69"/>
      <c r="Q38" s="47"/>
      <c r="R38" s="77">
        <v>204000.0</v>
      </c>
      <c r="S38" s="69"/>
      <c r="T38" s="78">
        <f t="shared" si="11"/>
        <v>4080</v>
      </c>
      <c r="U38" s="78">
        <f t="shared" si="12"/>
        <v>199920</v>
      </c>
      <c r="V38" s="47"/>
      <c r="W38" s="79">
        <f t="shared" si="4"/>
        <v>240000</v>
      </c>
      <c r="X38" s="80">
        <f t="shared" ref="X38:X43" si="13">W38-R38</f>
        <v>36000</v>
      </c>
      <c r="Y38" s="32"/>
      <c r="Z38" s="98" t="s">
        <v>144</v>
      </c>
      <c r="AA38" s="89"/>
      <c r="AB38" s="99">
        <v>45763.0</v>
      </c>
      <c r="AC38" s="100">
        <v>200000.0</v>
      </c>
      <c r="AD38" s="84" t="s">
        <v>100</v>
      </c>
      <c r="AE38" s="84" t="s">
        <v>101</v>
      </c>
      <c r="AF38" s="84" t="s">
        <v>102</v>
      </c>
      <c r="AG38" s="47"/>
      <c r="AH38" s="47"/>
      <c r="AI38" s="47"/>
      <c r="AJ38" s="47"/>
      <c r="AK38" s="47"/>
      <c r="AL38" s="47"/>
      <c r="AM38" s="47"/>
    </row>
    <row r="39">
      <c r="A39" s="32"/>
      <c r="B39" s="70" t="s">
        <v>103</v>
      </c>
      <c r="C39" s="69"/>
      <c r="D39" s="70" t="s">
        <v>95</v>
      </c>
      <c r="E39" s="70" t="s">
        <v>138</v>
      </c>
      <c r="F39" s="96" t="s">
        <v>145</v>
      </c>
      <c r="G39" s="72" t="s">
        <v>65</v>
      </c>
      <c r="H39" s="73">
        <v>220000.0</v>
      </c>
      <c r="I39" s="74">
        <v>1.0</v>
      </c>
      <c r="J39" s="73">
        <f t="shared" si="1"/>
        <v>220000</v>
      </c>
      <c r="K39" s="69"/>
      <c r="L39" s="75"/>
      <c r="M39" s="73">
        <f t="shared" si="10"/>
        <v>275000</v>
      </c>
      <c r="N39" s="69"/>
      <c r="O39" s="76">
        <f t="shared" si="2"/>
        <v>71.42857143</v>
      </c>
      <c r="P39" s="69"/>
      <c r="Q39" s="47"/>
      <c r="R39" s="77">
        <v>195040.0</v>
      </c>
      <c r="S39" s="69"/>
      <c r="T39" s="78">
        <f t="shared" si="11"/>
        <v>3900.8</v>
      </c>
      <c r="U39" s="78">
        <f t="shared" si="12"/>
        <v>191139.2</v>
      </c>
      <c r="V39" s="47"/>
      <c r="W39" s="79">
        <f t="shared" si="4"/>
        <v>220000</v>
      </c>
      <c r="X39" s="80">
        <f t="shared" si="13"/>
        <v>24960</v>
      </c>
      <c r="Y39" s="32"/>
      <c r="Z39" s="98" t="s">
        <v>146</v>
      </c>
      <c r="AA39" s="89"/>
      <c r="AB39" s="99">
        <v>45763.0</v>
      </c>
      <c r="AC39" s="100">
        <v>69598.0</v>
      </c>
      <c r="AD39" s="84" t="s">
        <v>100</v>
      </c>
      <c r="AE39" s="84" t="s">
        <v>101</v>
      </c>
      <c r="AF39" s="84" t="s">
        <v>102</v>
      </c>
      <c r="AG39" s="47"/>
      <c r="AH39" s="89"/>
      <c r="AI39" s="90"/>
      <c r="AJ39" s="90"/>
      <c r="AK39" s="90"/>
      <c r="AL39" s="47"/>
      <c r="AM39" s="85"/>
    </row>
    <row r="40">
      <c r="A40" s="32"/>
      <c r="B40" s="70" t="s">
        <v>103</v>
      </c>
      <c r="C40" s="69"/>
      <c r="D40" s="70" t="s">
        <v>95</v>
      </c>
      <c r="E40" s="70" t="s">
        <v>138</v>
      </c>
      <c r="F40" s="101" t="s">
        <v>147</v>
      </c>
      <c r="G40" s="84" t="s">
        <v>148</v>
      </c>
      <c r="H40" s="73">
        <v>280000.0</v>
      </c>
      <c r="I40" s="74">
        <v>1.0</v>
      </c>
      <c r="J40" s="73">
        <f t="shared" si="1"/>
        <v>280000</v>
      </c>
      <c r="K40" s="69"/>
      <c r="L40" s="75"/>
      <c r="M40" s="73">
        <f>J40/0.9</f>
        <v>311111.1111</v>
      </c>
      <c r="N40" s="69"/>
      <c r="O40" s="76">
        <f t="shared" si="2"/>
        <v>80.80808081</v>
      </c>
      <c r="P40" s="69"/>
      <c r="Q40" s="47"/>
      <c r="R40" s="77">
        <v>240000.0</v>
      </c>
      <c r="S40" s="69"/>
      <c r="T40" s="77">
        <v>0.0</v>
      </c>
      <c r="U40" s="78">
        <f t="shared" si="12"/>
        <v>240000</v>
      </c>
      <c r="V40" s="47"/>
      <c r="W40" s="79">
        <f t="shared" si="4"/>
        <v>280000</v>
      </c>
      <c r="X40" s="80">
        <f t="shared" si="13"/>
        <v>40000</v>
      </c>
      <c r="Y40" s="32"/>
      <c r="Z40" s="102" t="s">
        <v>149</v>
      </c>
      <c r="AA40" s="89"/>
      <c r="AB40" s="99">
        <v>45763.0</v>
      </c>
      <c r="AC40" s="100">
        <v>240000.0</v>
      </c>
      <c r="AD40" s="84" t="s">
        <v>100</v>
      </c>
      <c r="AE40" s="84" t="s">
        <v>101</v>
      </c>
      <c r="AF40" s="84" t="s">
        <v>102</v>
      </c>
      <c r="AG40" s="47"/>
      <c r="AH40" s="89"/>
      <c r="AI40" s="90"/>
      <c r="AJ40" s="90"/>
      <c r="AK40" s="90"/>
      <c r="AL40" s="47"/>
      <c r="AM40" s="47"/>
    </row>
    <row r="41">
      <c r="A41" s="32"/>
      <c r="B41" s="70" t="s">
        <v>103</v>
      </c>
      <c r="C41" s="69"/>
      <c r="D41" s="70" t="s">
        <v>131</v>
      </c>
      <c r="E41" s="70" t="s">
        <v>138</v>
      </c>
      <c r="F41" s="101" t="s">
        <v>150</v>
      </c>
      <c r="G41" s="72" t="s">
        <v>151</v>
      </c>
      <c r="H41" s="73">
        <v>80000.0</v>
      </c>
      <c r="I41" s="74">
        <v>1.0</v>
      </c>
      <c r="J41" s="73">
        <f t="shared" si="1"/>
        <v>80000</v>
      </c>
      <c r="K41" s="69"/>
      <c r="L41" s="75"/>
      <c r="M41" s="73">
        <f t="shared" ref="M41:M42" si="14">J41/0.85</f>
        <v>94117.64706</v>
      </c>
      <c r="N41" s="69"/>
      <c r="O41" s="76">
        <f t="shared" si="2"/>
        <v>24.44614209</v>
      </c>
      <c r="P41" s="69"/>
      <c r="Q41" s="47"/>
      <c r="R41" s="77">
        <v>80000.0</v>
      </c>
      <c r="S41" s="69"/>
      <c r="T41" s="78">
        <f t="shared" ref="T41:T42" si="15">R41*10%</f>
        <v>8000</v>
      </c>
      <c r="U41" s="78">
        <f t="shared" si="12"/>
        <v>72000</v>
      </c>
      <c r="V41" s="47"/>
      <c r="W41" s="79">
        <f t="shared" si="4"/>
        <v>80000</v>
      </c>
      <c r="X41" s="103">
        <f t="shared" si="13"/>
        <v>0</v>
      </c>
      <c r="Y41" s="32"/>
      <c r="Z41" s="98" t="s">
        <v>151</v>
      </c>
      <c r="AA41" s="89"/>
      <c r="AB41" s="104"/>
      <c r="AC41" s="97">
        <v>72000.0</v>
      </c>
      <c r="AD41" s="98" t="s">
        <v>152</v>
      </c>
      <c r="AE41" s="84" t="s">
        <v>101</v>
      </c>
      <c r="AF41" s="105" t="s">
        <v>153</v>
      </c>
      <c r="AG41" s="47"/>
      <c r="AH41" s="89"/>
      <c r="AI41" s="89"/>
      <c r="AJ41" s="89"/>
      <c r="AK41" s="89"/>
      <c r="AL41" s="47"/>
      <c r="AM41" s="47"/>
    </row>
    <row r="42">
      <c r="A42" s="32"/>
      <c r="B42" s="70" t="s">
        <v>103</v>
      </c>
      <c r="C42" s="69"/>
      <c r="D42" s="70" t="s">
        <v>131</v>
      </c>
      <c r="E42" s="70" t="s">
        <v>138</v>
      </c>
      <c r="F42" s="106" t="s">
        <v>154</v>
      </c>
      <c r="G42" s="72" t="s">
        <v>151</v>
      </c>
      <c r="H42" s="73">
        <v>80000.0</v>
      </c>
      <c r="I42" s="74">
        <v>1.0</v>
      </c>
      <c r="J42" s="73">
        <f t="shared" si="1"/>
        <v>80000</v>
      </c>
      <c r="K42" s="69"/>
      <c r="L42" s="75"/>
      <c r="M42" s="73">
        <f t="shared" si="14"/>
        <v>94117.64706</v>
      </c>
      <c r="N42" s="69"/>
      <c r="O42" s="76">
        <f t="shared" si="2"/>
        <v>24.44614209</v>
      </c>
      <c r="P42" s="69"/>
      <c r="Q42" s="47"/>
      <c r="R42" s="77">
        <v>80000.0</v>
      </c>
      <c r="S42" s="69"/>
      <c r="T42" s="78">
        <f t="shared" si="15"/>
        <v>8000</v>
      </c>
      <c r="U42" s="78">
        <f t="shared" si="12"/>
        <v>72000</v>
      </c>
      <c r="V42" s="47"/>
      <c r="W42" s="79">
        <f t="shared" si="4"/>
        <v>80000</v>
      </c>
      <c r="X42" s="103">
        <f t="shared" si="13"/>
        <v>0</v>
      </c>
      <c r="Y42" s="32"/>
      <c r="Z42" s="107"/>
      <c r="AA42" s="89"/>
      <c r="AB42" s="108"/>
      <c r="AC42" s="73"/>
      <c r="AD42" s="107"/>
      <c r="AE42" s="107"/>
      <c r="AF42" s="89"/>
      <c r="AG42" s="47"/>
      <c r="AH42" s="89"/>
      <c r="AI42" s="90"/>
      <c r="AJ42" s="90"/>
      <c r="AK42" s="90"/>
      <c r="AL42" s="47"/>
      <c r="AM42" s="47"/>
    </row>
    <row r="43">
      <c r="A43" s="32"/>
      <c r="B43" s="70" t="s">
        <v>103</v>
      </c>
      <c r="C43" s="70" t="s">
        <v>103</v>
      </c>
      <c r="D43" s="70" t="s">
        <v>95</v>
      </c>
      <c r="E43" s="70" t="s">
        <v>155</v>
      </c>
      <c r="F43" s="109" t="s">
        <v>156</v>
      </c>
      <c r="G43" s="110" t="s">
        <v>157</v>
      </c>
      <c r="H43" s="73">
        <v>3000.0</v>
      </c>
      <c r="I43" s="111">
        <v>8.0</v>
      </c>
      <c r="J43" s="73">
        <f t="shared" si="1"/>
        <v>24000</v>
      </c>
      <c r="K43" s="73">
        <f t="shared" ref="K43:K45" si="18">H43*I43</f>
        <v>24000</v>
      </c>
      <c r="L43" s="75"/>
      <c r="M43" s="73">
        <f t="shared" ref="M43:N43" si="16">J43/0.6</f>
        <v>40000</v>
      </c>
      <c r="N43" s="73">
        <f t="shared" si="16"/>
        <v>40000</v>
      </c>
      <c r="O43" s="76">
        <f t="shared" si="2"/>
        <v>10.38961039</v>
      </c>
      <c r="P43" s="76">
        <f t="shared" ref="P43:P45" si="19">N43/$I$58</f>
        <v>10.38961039</v>
      </c>
      <c r="Q43" s="47"/>
      <c r="R43" s="78">
        <f t="shared" ref="R43:S43" si="17">2750*8</f>
        <v>22000</v>
      </c>
      <c r="S43" s="78">
        <f t="shared" si="17"/>
        <v>22000</v>
      </c>
      <c r="T43" s="78">
        <v>0.0</v>
      </c>
      <c r="U43" s="78">
        <f t="shared" ref="U43:U44" si="20">R43+S43-T43</f>
        <v>44000</v>
      </c>
      <c r="V43" s="47"/>
      <c r="W43" s="79">
        <f t="shared" ref="W43:W44" si="21">J43+K43</f>
        <v>48000</v>
      </c>
      <c r="X43" s="80">
        <f t="shared" si="13"/>
        <v>26000</v>
      </c>
      <c r="Y43" s="32"/>
      <c r="Z43" s="98" t="s">
        <v>157</v>
      </c>
      <c r="AA43" s="89"/>
      <c r="AB43" s="112">
        <v>45762.0</v>
      </c>
      <c r="AC43" s="97">
        <v>137500.0</v>
      </c>
      <c r="AD43" s="84" t="s">
        <v>100</v>
      </c>
      <c r="AE43" s="84" t="s">
        <v>158</v>
      </c>
      <c r="AF43" s="84" t="s">
        <v>159</v>
      </c>
      <c r="AG43" s="47"/>
      <c r="AH43" s="89"/>
      <c r="AI43" s="90"/>
      <c r="AJ43" s="90"/>
      <c r="AK43" s="90"/>
      <c r="AL43" s="47"/>
      <c r="AM43" s="47"/>
    </row>
    <row r="44">
      <c r="A44" s="32"/>
      <c r="B44" s="69"/>
      <c r="C44" s="69"/>
      <c r="D44" s="70" t="s">
        <v>131</v>
      </c>
      <c r="E44" s="70" t="s">
        <v>160</v>
      </c>
      <c r="F44" s="109" t="s">
        <v>161</v>
      </c>
      <c r="G44" s="113" t="s">
        <v>162</v>
      </c>
      <c r="H44" s="97">
        <v>6000.0</v>
      </c>
      <c r="I44" s="111">
        <v>1.0</v>
      </c>
      <c r="J44" s="73"/>
      <c r="K44" s="73">
        <f t="shared" si="18"/>
        <v>6000</v>
      </c>
      <c r="L44" s="75"/>
      <c r="M44" s="73"/>
      <c r="N44" s="73">
        <f>K44/0.6</f>
        <v>10000</v>
      </c>
      <c r="O44" s="76"/>
      <c r="P44" s="76">
        <f t="shared" si="19"/>
        <v>2.597402597</v>
      </c>
      <c r="Q44" s="47"/>
      <c r="R44" s="77"/>
      <c r="S44" s="77">
        <v>22000.0</v>
      </c>
      <c r="T44" s="78">
        <v>0.0</v>
      </c>
      <c r="U44" s="78">
        <f t="shared" si="20"/>
        <v>22000</v>
      </c>
      <c r="V44" s="32"/>
      <c r="W44" s="79">
        <f t="shared" si="21"/>
        <v>6000</v>
      </c>
      <c r="X44" s="91">
        <f>W44-S44</f>
        <v>-16000</v>
      </c>
      <c r="Y44" s="32"/>
      <c r="Z44" s="84" t="s">
        <v>162</v>
      </c>
      <c r="AA44" s="72"/>
      <c r="AB44" s="112">
        <v>45764.0</v>
      </c>
      <c r="AC44" s="97">
        <v>22000.0</v>
      </c>
      <c r="AD44" s="98" t="s">
        <v>152</v>
      </c>
      <c r="AE44" s="84" t="s">
        <v>101</v>
      </c>
      <c r="AF44" s="105" t="s">
        <v>153</v>
      </c>
      <c r="AG44" s="32"/>
      <c r="AH44" s="32"/>
      <c r="AI44" s="32"/>
      <c r="AJ44" s="32"/>
      <c r="AK44" s="32"/>
      <c r="AL44" s="32"/>
      <c r="AM44" s="32"/>
    </row>
    <row r="45" ht="18.75" customHeight="1">
      <c r="A45" s="32"/>
      <c r="B45" s="69"/>
      <c r="C45" s="69"/>
      <c r="D45" s="70" t="s">
        <v>95</v>
      </c>
      <c r="E45" s="70" t="s">
        <v>163</v>
      </c>
      <c r="F45" s="70" t="s">
        <v>164</v>
      </c>
      <c r="G45" s="113" t="s">
        <v>162</v>
      </c>
      <c r="H45" s="97">
        <v>11500.0</v>
      </c>
      <c r="I45" s="111">
        <v>1.0</v>
      </c>
      <c r="J45" s="73"/>
      <c r="K45" s="73">
        <f t="shared" si="18"/>
        <v>11500</v>
      </c>
      <c r="L45" s="75"/>
      <c r="M45" s="73"/>
      <c r="N45" s="73">
        <f>K45/0.85</f>
        <v>13529.41176</v>
      </c>
      <c r="O45" s="76"/>
      <c r="P45" s="76">
        <f t="shared" si="19"/>
        <v>3.514132926</v>
      </c>
      <c r="Q45" s="47"/>
      <c r="R45" s="78"/>
      <c r="S45" s="78"/>
      <c r="T45" s="107"/>
      <c r="U45" s="107"/>
      <c r="V45" s="32"/>
      <c r="W45" s="79"/>
      <c r="X45" s="79"/>
      <c r="Y45" s="32"/>
      <c r="Z45" s="72"/>
      <c r="AA45" s="72"/>
      <c r="AB45" s="107"/>
      <c r="AC45" s="72"/>
      <c r="AD45" s="72"/>
      <c r="AE45" s="72"/>
      <c r="AF45" s="72"/>
      <c r="AG45" s="32"/>
      <c r="AH45" s="32"/>
      <c r="AI45" s="32"/>
      <c r="AJ45" s="32"/>
      <c r="AK45" s="32"/>
      <c r="AL45" s="32"/>
      <c r="AM45" s="32"/>
    </row>
    <row r="46" ht="18.75" customHeight="1">
      <c r="A46" s="32"/>
      <c r="B46" s="69"/>
      <c r="C46" s="69"/>
      <c r="D46" s="70" t="s">
        <v>131</v>
      </c>
      <c r="E46" s="70" t="s">
        <v>96</v>
      </c>
      <c r="F46" s="70" t="s">
        <v>165</v>
      </c>
      <c r="G46" s="72"/>
      <c r="H46" s="97">
        <v>32000.0</v>
      </c>
      <c r="I46" s="111">
        <v>8.0</v>
      </c>
      <c r="J46" s="73">
        <f>H46*I46</f>
        <v>256000</v>
      </c>
      <c r="K46" s="73"/>
      <c r="L46" s="75"/>
      <c r="M46" s="73">
        <f t="shared" ref="M46:N46" si="22">J46/0.95</f>
        <v>269473.6842</v>
      </c>
      <c r="N46" s="73">
        <f t="shared" si="22"/>
        <v>0</v>
      </c>
      <c r="O46" s="76">
        <f t="shared" ref="O46:P46" si="23">M46/$I$58</f>
        <v>69.99316473</v>
      </c>
      <c r="P46" s="76">
        <f t="shared" si="23"/>
        <v>0</v>
      </c>
      <c r="Q46" s="47">
        <f>O46/8</f>
        <v>8.749145591</v>
      </c>
      <c r="R46" s="78"/>
      <c r="S46" s="78"/>
      <c r="T46" s="107"/>
      <c r="U46" s="107"/>
      <c r="V46" s="32"/>
      <c r="W46" s="79"/>
      <c r="X46" s="79"/>
      <c r="Y46" s="32"/>
      <c r="Z46" s="72"/>
      <c r="AA46" s="72"/>
      <c r="AB46" s="107"/>
      <c r="AC46" s="72"/>
      <c r="AD46" s="72"/>
      <c r="AE46" s="72"/>
      <c r="AF46" s="72"/>
      <c r="AG46" s="32"/>
      <c r="AH46" s="32"/>
      <c r="AI46" s="32"/>
      <c r="AJ46" s="32"/>
      <c r="AK46" s="32"/>
      <c r="AL46" s="32"/>
      <c r="AM46" s="32"/>
    </row>
    <row r="47">
      <c r="A47" s="37"/>
      <c r="B47" s="69"/>
      <c r="C47" s="69"/>
      <c r="D47" s="70" t="s">
        <v>95</v>
      </c>
      <c r="E47" s="70" t="s">
        <v>96</v>
      </c>
      <c r="F47" s="109" t="s">
        <v>166</v>
      </c>
      <c r="G47" s="84" t="s">
        <v>167</v>
      </c>
      <c r="H47" s="97">
        <v>135000.0</v>
      </c>
      <c r="I47" s="111">
        <v>2.0</v>
      </c>
      <c r="J47" s="73">
        <f>H47*I47/2</f>
        <v>135000</v>
      </c>
      <c r="K47" s="73">
        <f>H47*I47/2</f>
        <v>135000</v>
      </c>
      <c r="L47" s="75"/>
      <c r="M47" s="73">
        <f t="shared" ref="M47:N47" si="24">J47/0.9</f>
        <v>150000</v>
      </c>
      <c r="N47" s="73">
        <f t="shared" si="24"/>
        <v>150000</v>
      </c>
      <c r="O47" s="76">
        <f t="shared" ref="O47:P47" si="25">M47/$I$58</f>
        <v>38.96103896</v>
      </c>
      <c r="P47" s="76">
        <f t="shared" si="25"/>
        <v>38.96103896</v>
      </c>
      <c r="Q47" s="47"/>
      <c r="R47" s="77">
        <v>120000.0</v>
      </c>
      <c r="S47" s="77">
        <v>110000.0</v>
      </c>
      <c r="T47" s="78">
        <v>0.0</v>
      </c>
      <c r="U47" s="78">
        <f t="shared" ref="U47:U49" si="28">R47+S47-T47</f>
        <v>230000</v>
      </c>
      <c r="V47" s="32"/>
      <c r="W47" s="79">
        <f>J47+K47</f>
        <v>270000</v>
      </c>
      <c r="X47" s="80">
        <f>W47-U47</f>
        <v>40000</v>
      </c>
      <c r="Y47" s="32"/>
      <c r="Z47" s="84" t="s">
        <v>167</v>
      </c>
      <c r="AA47" s="72"/>
      <c r="AB47" s="99">
        <v>45763.0</v>
      </c>
      <c r="AC47" s="100">
        <v>230000.0</v>
      </c>
      <c r="AD47" s="84" t="s">
        <v>100</v>
      </c>
      <c r="AE47" s="84" t="s">
        <v>101</v>
      </c>
      <c r="AF47" s="84" t="s">
        <v>102</v>
      </c>
      <c r="AG47" s="32"/>
      <c r="AH47" s="32"/>
      <c r="AI47" s="32"/>
      <c r="AJ47" s="32"/>
      <c r="AK47" s="32"/>
      <c r="AL47" s="32"/>
      <c r="AM47" s="32"/>
    </row>
    <row r="48">
      <c r="A48" s="37"/>
      <c r="B48" s="69"/>
      <c r="C48" s="69"/>
      <c r="D48" s="70" t="s">
        <v>95</v>
      </c>
      <c r="E48" s="70" t="s">
        <v>96</v>
      </c>
      <c r="F48" s="114" t="s">
        <v>168</v>
      </c>
      <c r="G48" s="84" t="s">
        <v>169</v>
      </c>
      <c r="H48" s="97">
        <f>79000-7900</f>
        <v>71100</v>
      </c>
      <c r="I48" s="111">
        <v>1.0</v>
      </c>
      <c r="J48" s="73">
        <f t="shared" ref="J48:J52" si="29">H48*I48</f>
        <v>71100</v>
      </c>
      <c r="K48" s="73">
        <f t="shared" ref="K48:K49" si="30">H48*I48</f>
        <v>71100</v>
      </c>
      <c r="L48" s="75"/>
      <c r="M48" s="73">
        <f t="shared" ref="M48:N48" si="26">J48/0.9</f>
        <v>79000</v>
      </c>
      <c r="N48" s="73">
        <f t="shared" si="26"/>
        <v>79000</v>
      </c>
      <c r="O48" s="76">
        <f t="shared" ref="O48:P48" si="27">M48/$I$58</f>
        <v>20.51948052</v>
      </c>
      <c r="P48" s="76">
        <f t="shared" si="27"/>
        <v>20.51948052</v>
      </c>
      <c r="Q48" s="47"/>
      <c r="R48" s="78">
        <f>J48+J49</f>
        <v>160200</v>
      </c>
      <c r="S48" s="115"/>
      <c r="T48" s="78">
        <v>0.0</v>
      </c>
      <c r="U48" s="78">
        <f t="shared" si="28"/>
        <v>160200</v>
      </c>
      <c r="V48" s="32"/>
      <c r="W48" s="79">
        <f t="shared" ref="W48:W49" si="33">U48</f>
        <v>160200</v>
      </c>
      <c r="X48" s="116">
        <v>0.0</v>
      </c>
      <c r="Y48" s="32"/>
      <c r="Z48" s="84" t="s">
        <v>169</v>
      </c>
      <c r="AA48" s="72"/>
      <c r="AB48" s="99">
        <v>45763.0</v>
      </c>
      <c r="AC48" s="100">
        <v>160200.0</v>
      </c>
      <c r="AD48" s="84" t="s">
        <v>100</v>
      </c>
      <c r="AE48" s="84" t="s">
        <v>101</v>
      </c>
      <c r="AF48" s="84" t="s">
        <v>102</v>
      </c>
      <c r="AG48" s="32"/>
      <c r="AH48" s="32"/>
      <c r="AI48" s="32"/>
      <c r="AJ48" s="32"/>
      <c r="AK48" s="32"/>
      <c r="AL48" s="32"/>
      <c r="AM48" s="32"/>
    </row>
    <row r="49">
      <c r="A49" s="37"/>
      <c r="B49" s="69"/>
      <c r="C49" s="69"/>
      <c r="D49" s="70" t="s">
        <v>95</v>
      </c>
      <c r="E49" s="70" t="s">
        <v>96</v>
      </c>
      <c r="F49" s="114" t="s">
        <v>170</v>
      </c>
      <c r="G49" s="84" t="s">
        <v>169</v>
      </c>
      <c r="H49" s="97">
        <f>99000-9900</f>
        <v>89100</v>
      </c>
      <c r="I49" s="111">
        <v>1.0</v>
      </c>
      <c r="J49" s="73">
        <f t="shared" si="29"/>
        <v>89100</v>
      </c>
      <c r="K49" s="73">
        <f t="shared" si="30"/>
        <v>89100</v>
      </c>
      <c r="L49" s="75"/>
      <c r="M49" s="73">
        <f t="shared" ref="M49:N49" si="31">J49/0.9</f>
        <v>99000</v>
      </c>
      <c r="N49" s="73">
        <f t="shared" si="31"/>
        <v>99000</v>
      </c>
      <c r="O49" s="76">
        <f t="shared" ref="O49:P49" si="32">M49/$I$58</f>
        <v>25.71428571</v>
      </c>
      <c r="P49" s="76">
        <f t="shared" si="32"/>
        <v>25.71428571</v>
      </c>
      <c r="Q49" s="47"/>
      <c r="R49" s="115"/>
      <c r="S49" s="78">
        <f>K48+K49</f>
        <v>160200</v>
      </c>
      <c r="T49" s="78">
        <v>0.0</v>
      </c>
      <c r="U49" s="78">
        <f t="shared" si="28"/>
        <v>160200</v>
      </c>
      <c r="V49" s="32"/>
      <c r="W49" s="79">
        <f t="shared" si="33"/>
        <v>160200</v>
      </c>
      <c r="X49" s="116">
        <v>0.0</v>
      </c>
      <c r="Y49" s="32"/>
      <c r="Z49" s="84" t="s">
        <v>169</v>
      </c>
      <c r="AA49" s="72"/>
      <c r="AB49" s="99">
        <v>45789.0</v>
      </c>
      <c r="AC49" s="100">
        <f>160200+35000</f>
        <v>195200</v>
      </c>
      <c r="AD49" s="84" t="s">
        <v>171</v>
      </c>
      <c r="AE49" s="84" t="s">
        <v>101</v>
      </c>
      <c r="AF49" s="105" t="s">
        <v>153</v>
      </c>
      <c r="AG49" s="32"/>
      <c r="AH49" s="32"/>
      <c r="AI49" s="32"/>
      <c r="AJ49" s="32"/>
      <c r="AK49" s="32"/>
      <c r="AL49" s="32"/>
      <c r="AM49" s="32"/>
    </row>
    <row r="50">
      <c r="A50" s="37"/>
      <c r="B50" s="69"/>
      <c r="C50" s="69"/>
      <c r="D50" s="33" t="s">
        <v>172</v>
      </c>
      <c r="E50" s="70" t="s">
        <v>96</v>
      </c>
      <c r="F50" s="114" t="s">
        <v>173</v>
      </c>
      <c r="G50" s="72" t="s">
        <v>174</v>
      </c>
      <c r="H50" s="73">
        <v>250000.0</v>
      </c>
      <c r="I50" s="74">
        <v>0.5</v>
      </c>
      <c r="J50" s="73">
        <f t="shared" si="29"/>
        <v>125000</v>
      </c>
      <c r="K50" s="73"/>
      <c r="L50" s="75"/>
      <c r="M50" s="73">
        <f t="shared" ref="M50:N50" si="34">J50/0.98</f>
        <v>127551.0204</v>
      </c>
      <c r="N50" s="73">
        <f t="shared" si="34"/>
        <v>0</v>
      </c>
      <c r="O50" s="76">
        <f t="shared" ref="O50:P50" si="35">M50/$I$58</f>
        <v>33.13013517</v>
      </c>
      <c r="P50" s="76">
        <f t="shared" si="35"/>
        <v>0</v>
      </c>
      <c r="Q50" s="47"/>
      <c r="R50" s="78"/>
      <c r="S50" s="78"/>
      <c r="T50" s="107"/>
      <c r="U50" s="107"/>
      <c r="V50" s="32"/>
      <c r="W50" s="79"/>
      <c r="X50" s="79"/>
      <c r="Y50" s="32"/>
      <c r="Z50" s="72"/>
      <c r="AA50" s="72"/>
      <c r="AB50" s="107"/>
      <c r="AC50" s="72"/>
      <c r="AD50" s="72"/>
      <c r="AE50" s="72"/>
      <c r="AF50" s="32"/>
      <c r="AG50" s="32"/>
      <c r="AH50" s="32"/>
      <c r="AI50" s="32"/>
      <c r="AJ50" s="32"/>
      <c r="AK50" s="32"/>
      <c r="AL50" s="32"/>
      <c r="AM50" s="32"/>
    </row>
    <row r="51">
      <c r="A51" s="37"/>
      <c r="B51" s="69"/>
      <c r="C51" s="69"/>
      <c r="D51" s="70" t="s">
        <v>131</v>
      </c>
      <c r="E51" s="70" t="s">
        <v>96</v>
      </c>
      <c r="F51" s="117" t="s">
        <v>175</v>
      </c>
      <c r="G51" s="118" t="s">
        <v>176</v>
      </c>
      <c r="H51" s="73">
        <v>180000.0</v>
      </c>
      <c r="I51" s="111">
        <v>2.0</v>
      </c>
      <c r="J51" s="73">
        <f t="shared" si="29"/>
        <v>360000</v>
      </c>
      <c r="K51" s="73"/>
      <c r="L51" s="75"/>
      <c r="M51" s="73">
        <f t="shared" ref="M51:N51" si="36">J51/0.98</f>
        <v>367346.9388</v>
      </c>
      <c r="N51" s="73">
        <f t="shared" si="36"/>
        <v>0</v>
      </c>
      <c r="O51" s="76">
        <f t="shared" ref="O51:P51" si="37">M51/$I$58</f>
        <v>95.41478929</v>
      </c>
      <c r="P51" s="76">
        <f t="shared" si="37"/>
        <v>0</v>
      </c>
      <c r="Q51" s="47"/>
      <c r="R51" s="78"/>
      <c r="S51" s="78"/>
      <c r="T51" s="107"/>
      <c r="U51" s="107"/>
      <c r="V51" s="32"/>
      <c r="W51" s="79"/>
      <c r="X51" s="79"/>
      <c r="Y51" s="32"/>
      <c r="Z51" s="72"/>
      <c r="AA51" s="72"/>
      <c r="AB51" s="107"/>
      <c r="AC51" s="72"/>
      <c r="AD51" s="72"/>
      <c r="AE51" s="72"/>
      <c r="AF51" s="32"/>
      <c r="AG51" s="32"/>
      <c r="AH51" s="32"/>
      <c r="AI51" s="32"/>
      <c r="AJ51" s="32"/>
      <c r="AK51" s="32"/>
      <c r="AL51" s="32"/>
      <c r="AM51" s="32"/>
    </row>
    <row r="52">
      <c r="A52" s="37"/>
      <c r="B52" s="69"/>
      <c r="C52" s="69"/>
      <c r="D52" s="70" t="s">
        <v>131</v>
      </c>
      <c r="E52" s="70" t="s">
        <v>96</v>
      </c>
      <c r="F52" s="117" t="s">
        <v>177</v>
      </c>
      <c r="G52" s="118"/>
      <c r="H52" s="73">
        <v>15000.0</v>
      </c>
      <c r="I52" s="74">
        <v>1.0</v>
      </c>
      <c r="J52" s="73">
        <f t="shared" si="29"/>
        <v>15000</v>
      </c>
      <c r="K52" s="73"/>
      <c r="L52" s="75"/>
      <c r="M52" s="115"/>
      <c r="N52" s="115"/>
      <c r="O52" s="115"/>
      <c r="P52" s="115"/>
      <c r="Q52" s="47"/>
      <c r="R52" s="78"/>
      <c r="S52" s="78"/>
      <c r="T52" s="107"/>
      <c r="U52" s="107"/>
      <c r="V52" s="32"/>
      <c r="W52" s="79"/>
      <c r="X52" s="79"/>
      <c r="Y52" s="32"/>
      <c r="Z52" s="119"/>
      <c r="AA52" s="72"/>
      <c r="AB52" s="99">
        <v>45763.0</v>
      </c>
      <c r="AC52" s="100">
        <v>250000.0</v>
      </c>
      <c r="AD52" s="84" t="s">
        <v>100</v>
      </c>
      <c r="AE52" s="84" t="s">
        <v>178</v>
      </c>
      <c r="AF52" s="84" t="s">
        <v>179</v>
      </c>
      <c r="AG52" s="32"/>
      <c r="AH52" s="32"/>
      <c r="AI52" s="32"/>
      <c r="AJ52" s="32"/>
      <c r="AK52" s="32"/>
      <c r="AL52" s="32"/>
      <c r="AM52" s="32"/>
    </row>
    <row r="53" ht="18.75" customHeight="1">
      <c r="A53" s="37"/>
      <c r="B53" s="32"/>
      <c r="C53" s="32"/>
      <c r="D53" s="32"/>
      <c r="E53" s="32"/>
      <c r="F53" s="37"/>
      <c r="G53" s="37"/>
      <c r="H53" s="120"/>
      <c r="I53" s="121" t="s">
        <v>180</v>
      </c>
      <c r="J53" s="121">
        <f t="shared" ref="J53:K53" si="38">SUM(J6:J52)</f>
        <v>3719200</v>
      </c>
      <c r="K53" s="121">
        <f t="shared" si="38"/>
        <v>336700</v>
      </c>
      <c r="L53" s="121"/>
      <c r="M53" s="40"/>
      <c r="N53" s="40"/>
      <c r="O53" s="121">
        <f t="shared" ref="O53:P53" si="39">SUM(O6:O52)</f>
        <v>1226.420272</v>
      </c>
      <c r="P53" s="121">
        <f t="shared" si="39"/>
        <v>101.6959511</v>
      </c>
      <c r="Q53" s="47"/>
      <c r="R53" s="37"/>
      <c r="S53" s="37"/>
      <c r="T53" s="122"/>
      <c r="U53" s="122"/>
      <c r="V53" s="32"/>
      <c r="W53" s="32"/>
      <c r="X53" s="32"/>
      <c r="Y53" s="32"/>
      <c r="Z53" s="32"/>
      <c r="AA53" s="32"/>
      <c r="AB53" s="34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ht="18.75" customHeight="1">
      <c r="A54" s="37"/>
      <c r="B54" s="32"/>
      <c r="C54" s="32"/>
      <c r="D54" s="32"/>
      <c r="E54" s="32"/>
      <c r="F54" s="37"/>
      <c r="G54" s="37"/>
      <c r="H54" s="34"/>
      <c r="I54" s="123">
        <v>0.2</v>
      </c>
      <c r="J54" s="121">
        <f>J53/0.79</f>
        <v>4707848.101</v>
      </c>
      <c r="K54" s="121">
        <f>K53/0.92</f>
        <v>365978.2609</v>
      </c>
      <c r="L54" s="121"/>
      <c r="M54" s="121"/>
      <c r="N54" s="121"/>
      <c r="O54" s="124"/>
      <c r="P54" s="124"/>
      <c r="Q54" s="47"/>
      <c r="R54" s="125"/>
      <c r="S54" s="32"/>
      <c r="T54" s="122"/>
      <c r="U54" s="122"/>
      <c r="V54" s="32"/>
      <c r="W54" s="32"/>
      <c r="X54" s="32"/>
      <c r="Y54" s="32"/>
      <c r="Z54" s="32"/>
      <c r="AA54" s="32"/>
      <c r="AB54" s="34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ht="18.75" customHeight="1">
      <c r="A55" s="37"/>
      <c r="B55" s="32"/>
      <c r="C55" s="32"/>
      <c r="D55" s="32"/>
      <c r="E55" s="32"/>
      <c r="F55" s="37"/>
      <c r="G55" s="37"/>
      <c r="H55" s="34" t="s">
        <v>181</v>
      </c>
      <c r="I55" s="121" t="s">
        <v>182</v>
      </c>
      <c r="J55" s="121">
        <f t="shared" ref="J55:K55" si="40">J54*4/1000</f>
        <v>18831.39241</v>
      </c>
      <c r="K55" s="121">
        <f t="shared" si="40"/>
        <v>1463.913043</v>
      </c>
      <c r="L55" s="121"/>
      <c r="M55" s="126"/>
      <c r="N55" s="126"/>
      <c r="O55" s="126">
        <f t="shared" ref="O55:P55" si="41">J55/I58</f>
        <v>4.891270755</v>
      </c>
      <c r="P55" s="126">
        <f t="shared" si="41"/>
        <v>0.0003081481387</v>
      </c>
      <c r="Q55" s="47"/>
      <c r="R55" s="125"/>
      <c r="S55" s="32"/>
      <c r="T55" s="122"/>
      <c r="U55" s="122"/>
      <c r="V55" s="32"/>
      <c r="W55" s="32"/>
      <c r="X55" s="32"/>
      <c r="Y55" s="32"/>
      <c r="Z55" s="32"/>
      <c r="AA55" s="32"/>
      <c r="AB55" s="34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ht="25.5" customHeight="1">
      <c r="A56" s="37"/>
      <c r="B56" s="32"/>
      <c r="C56" s="32"/>
      <c r="D56" s="32"/>
      <c r="E56" s="32"/>
      <c r="F56" s="37"/>
      <c r="G56" s="37"/>
      <c r="H56" s="34" t="s">
        <v>181</v>
      </c>
      <c r="I56" s="127" t="s">
        <v>183</v>
      </c>
      <c r="J56" s="121">
        <f>(6000*4)</f>
        <v>24000</v>
      </c>
      <c r="K56" s="121"/>
      <c r="L56" s="121"/>
      <c r="M56" s="126"/>
      <c r="N56" s="126"/>
      <c r="O56" s="126">
        <f t="shared" ref="O56:P56" si="42">J56/I58</f>
        <v>6.233766234</v>
      </c>
      <c r="P56" s="126">
        <f t="shared" si="42"/>
        <v>0</v>
      </c>
      <c r="Q56" s="47"/>
      <c r="R56" s="125"/>
      <c r="S56" s="32"/>
      <c r="T56" s="122"/>
      <c r="U56" s="122"/>
      <c r="V56" s="32"/>
      <c r="W56" s="32"/>
      <c r="X56" s="32"/>
      <c r="Y56" s="32"/>
      <c r="Z56" s="32"/>
      <c r="AA56" s="32"/>
      <c r="AB56" s="34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ht="24.0" customHeight="1">
      <c r="A57" s="37"/>
      <c r="B57" s="32"/>
      <c r="C57" s="32"/>
      <c r="D57" s="32"/>
      <c r="E57" s="32"/>
      <c r="F57" s="37"/>
      <c r="G57" s="37"/>
      <c r="H57" s="34" t="s">
        <v>181</v>
      </c>
      <c r="I57" s="127" t="s">
        <v>184</v>
      </c>
      <c r="J57" s="121"/>
      <c r="K57" s="121"/>
      <c r="L57" s="121"/>
      <c r="M57" s="126"/>
      <c r="N57" s="126"/>
      <c r="O57" s="126"/>
      <c r="P57" s="126"/>
      <c r="Q57" s="47"/>
      <c r="R57" s="125"/>
      <c r="S57" s="32"/>
      <c r="T57" s="122"/>
      <c r="U57" s="122"/>
      <c r="V57" s="32"/>
      <c r="W57" s="32"/>
      <c r="X57" s="32"/>
      <c r="Y57" s="32"/>
      <c r="Z57" s="32"/>
      <c r="AA57" s="32"/>
      <c r="AB57" s="34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</row>
    <row r="58" ht="18.75" customHeight="1">
      <c r="A58" s="37"/>
      <c r="B58" s="32"/>
      <c r="C58" s="32"/>
      <c r="D58" s="32"/>
      <c r="E58" s="32"/>
      <c r="F58" s="37"/>
      <c r="G58" s="37"/>
      <c r="H58" s="34" t="s">
        <v>185</v>
      </c>
      <c r="I58" s="121">
        <v>3850.0</v>
      </c>
      <c r="J58" s="128">
        <f t="shared" ref="J58:K58" si="43">SUM(J54:J57)</f>
        <v>4750679.494</v>
      </c>
      <c r="K58" s="128">
        <f t="shared" si="43"/>
        <v>367442.1739</v>
      </c>
      <c r="L58" s="121"/>
      <c r="M58" s="37"/>
      <c r="N58" s="37"/>
      <c r="O58" s="126">
        <f t="shared" ref="O58:P58" si="44">SUM(O53:O57)</f>
        <v>1237.545309</v>
      </c>
      <c r="P58" s="126">
        <f t="shared" si="44"/>
        <v>101.6962593</v>
      </c>
      <c r="Q58" s="47"/>
      <c r="R58" s="125"/>
      <c r="S58" s="32"/>
      <c r="T58" s="122"/>
      <c r="U58" s="122"/>
      <c r="V58" s="32"/>
      <c r="W58" s="32"/>
      <c r="X58" s="32"/>
      <c r="Y58" s="32"/>
      <c r="Z58" s="32"/>
      <c r="AA58" s="32"/>
      <c r="AB58" s="34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ht="18.75" customHeight="1">
      <c r="A59" s="37"/>
      <c r="B59" s="32"/>
      <c r="C59" s="32"/>
      <c r="D59" s="32"/>
      <c r="E59" s="40"/>
      <c r="F59" s="37"/>
      <c r="G59" s="37"/>
      <c r="H59" s="37"/>
      <c r="I59" s="40"/>
      <c r="J59" s="129">
        <f>J58/I58</f>
        <v>1233.942726</v>
      </c>
      <c r="K59" s="129">
        <f>K58/I58</f>
        <v>95.43952569</v>
      </c>
      <c r="L59" s="121"/>
      <c r="M59" s="121"/>
      <c r="N59" s="121"/>
      <c r="O59" s="126"/>
      <c r="P59" s="126"/>
      <c r="Q59" s="47"/>
      <c r="R59" s="125"/>
      <c r="S59" s="32"/>
      <c r="T59" s="122"/>
      <c r="U59" s="122"/>
      <c r="V59" s="32"/>
      <c r="W59" s="32"/>
      <c r="X59" s="32"/>
      <c r="Y59" s="32"/>
      <c r="Z59" s="32"/>
      <c r="AA59" s="32"/>
      <c r="AB59" s="130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</row>
    <row r="60" ht="18.75" customHeight="1">
      <c r="A60" s="37"/>
      <c r="B60" s="32"/>
      <c r="C60" s="32"/>
      <c r="D60" s="32"/>
      <c r="E60" s="40"/>
      <c r="F60" s="132"/>
      <c r="G60" s="37"/>
      <c r="H60" s="40"/>
      <c r="I60" s="40"/>
      <c r="J60" s="40"/>
      <c r="K60" s="40"/>
      <c r="L60" s="121"/>
      <c r="M60" s="121"/>
      <c r="N60" s="121"/>
      <c r="O60" s="124"/>
      <c r="P60" s="124"/>
      <c r="Q60" s="47"/>
      <c r="R60" s="125"/>
      <c r="S60" s="32"/>
      <c r="T60" s="122"/>
      <c r="U60" s="122"/>
      <c r="V60" s="32"/>
      <c r="W60" s="32"/>
      <c r="X60" s="32"/>
      <c r="Y60" s="32"/>
      <c r="Z60" s="32"/>
      <c r="AA60" s="32"/>
      <c r="AB60" s="34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</row>
    <row r="61" ht="18.75" customHeight="1">
      <c r="A61" s="37"/>
      <c r="B61" s="32"/>
      <c r="C61" s="32"/>
      <c r="D61" s="32"/>
      <c r="E61" s="40"/>
      <c r="F61" s="132"/>
      <c r="G61" s="37"/>
      <c r="H61" s="40"/>
      <c r="I61" s="40"/>
      <c r="J61" s="133"/>
      <c r="K61" s="37"/>
      <c r="L61" s="37"/>
      <c r="M61" s="134"/>
      <c r="N61" s="134"/>
      <c r="O61" s="124"/>
      <c r="P61" s="124"/>
      <c r="Q61" s="47"/>
      <c r="R61" s="34"/>
      <c r="S61" s="32"/>
      <c r="T61" s="122"/>
      <c r="U61" s="122"/>
      <c r="V61" s="32"/>
      <c r="W61" s="135"/>
      <c r="X61" s="135"/>
      <c r="Y61" s="32"/>
      <c r="Z61" s="32"/>
      <c r="AA61" s="32"/>
      <c r="AB61" s="34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</row>
    <row r="62" ht="18.75" customHeight="1">
      <c r="A62" s="37"/>
      <c r="B62" s="32"/>
      <c r="C62" s="32"/>
      <c r="D62" s="32"/>
      <c r="E62" s="136"/>
      <c r="F62" s="136"/>
      <c r="G62" s="37"/>
      <c r="H62" s="40"/>
      <c r="I62" s="40"/>
      <c r="J62" s="40"/>
      <c r="K62" s="40"/>
      <c r="L62" s="37"/>
      <c r="M62" s="121"/>
      <c r="N62" s="121"/>
      <c r="O62" s="32"/>
      <c r="P62" s="32"/>
      <c r="Q62" s="47"/>
      <c r="R62" s="34"/>
      <c r="S62" s="32"/>
      <c r="T62" s="122"/>
      <c r="U62" s="122"/>
      <c r="V62" s="32"/>
      <c r="W62" s="32"/>
      <c r="X62" s="32"/>
      <c r="Y62" s="32"/>
      <c r="Z62" s="32"/>
      <c r="AA62" s="32"/>
      <c r="AB62" s="34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</row>
    <row r="63" ht="18.75" customHeight="1">
      <c r="A63" s="37"/>
      <c r="B63" s="32"/>
      <c r="C63" s="32"/>
      <c r="D63" s="32"/>
      <c r="E63" s="136"/>
      <c r="F63" s="136"/>
      <c r="G63" s="37"/>
      <c r="H63" s="40"/>
      <c r="I63" s="40"/>
      <c r="J63" s="40"/>
      <c r="K63" s="121"/>
      <c r="L63" s="121"/>
      <c r="M63" s="121"/>
      <c r="N63" s="121"/>
      <c r="O63" s="32"/>
      <c r="P63" s="32"/>
      <c r="Q63" s="47"/>
      <c r="R63" s="37"/>
      <c r="S63" s="37"/>
      <c r="T63" s="37"/>
      <c r="U63" s="37"/>
      <c r="V63" s="32"/>
      <c r="W63" s="32"/>
      <c r="X63" s="32"/>
      <c r="Y63" s="32"/>
      <c r="Z63" s="32"/>
      <c r="AA63" s="32"/>
      <c r="AB63" s="34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</row>
    <row r="64" ht="18.75" customHeight="1">
      <c r="A64" s="37"/>
      <c r="B64" s="32"/>
      <c r="C64" s="32"/>
      <c r="D64" s="32"/>
      <c r="E64" s="40"/>
      <c r="F64" s="37"/>
      <c r="G64" s="37"/>
      <c r="H64" s="40"/>
      <c r="I64" s="40"/>
      <c r="J64" s="40"/>
      <c r="K64" s="37"/>
      <c r="L64" s="37"/>
      <c r="M64" s="126"/>
      <c r="N64" s="126"/>
      <c r="O64" s="124"/>
      <c r="P64" s="124"/>
      <c r="Q64" s="47"/>
      <c r="R64" s="125"/>
      <c r="S64" s="32"/>
      <c r="T64" s="34"/>
      <c r="U64" s="34"/>
      <c r="V64" s="32"/>
      <c r="W64" s="32"/>
      <c r="X64" s="32"/>
      <c r="Y64" s="32"/>
      <c r="Z64" s="32"/>
      <c r="AA64" s="32"/>
      <c r="AB64" s="34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</row>
    <row r="65" ht="18.75" customHeight="1">
      <c r="A65" s="37"/>
      <c r="B65" s="32"/>
      <c r="C65" s="32"/>
      <c r="D65" s="32"/>
      <c r="E65" s="40"/>
      <c r="F65" s="37"/>
      <c r="G65" s="37"/>
      <c r="H65" s="40"/>
      <c r="I65" s="40"/>
      <c r="J65" s="40"/>
      <c r="K65" s="37"/>
      <c r="L65" s="37"/>
      <c r="M65" s="126"/>
      <c r="N65" s="126"/>
      <c r="O65" s="124"/>
      <c r="P65" s="124"/>
      <c r="Q65" s="47"/>
      <c r="R65" s="125"/>
      <c r="S65" s="32"/>
      <c r="T65" s="34"/>
      <c r="U65" s="34"/>
      <c r="V65" s="32"/>
      <c r="W65" s="32"/>
      <c r="X65" s="32"/>
      <c r="Y65" s="32"/>
      <c r="Z65" s="32"/>
      <c r="AA65" s="32"/>
      <c r="AB65" s="34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</row>
    <row r="66" ht="18.75" customHeight="1">
      <c r="A66" s="37"/>
      <c r="B66" s="37"/>
      <c r="C66" s="37"/>
      <c r="D66" s="37"/>
      <c r="E66" s="40"/>
      <c r="F66" s="37"/>
      <c r="G66" s="37"/>
      <c r="H66" s="40"/>
      <c r="I66" s="40"/>
      <c r="J66" s="40"/>
      <c r="K66" s="133"/>
      <c r="L66" s="133"/>
      <c r="M66" s="35"/>
      <c r="N66" s="35"/>
      <c r="O66" s="35"/>
      <c r="P66" s="35"/>
      <c r="Q66" s="47"/>
      <c r="R66" s="35"/>
      <c r="S66" s="35"/>
      <c r="T66" s="35"/>
      <c r="U66" s="35"/>
      <c r="V66" s="32"/>
      <c r="W66" s="35"/>
      <c r="X66" s="35"/>
      <c r="Y66" s="35"/>
      <c r="Z66" s="35"/>
      <c r="AA66" s="35"/>
      <c r="AB66" s="126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</row>
    <row r="67" ht="18.75" customHeight="1">
      <c r="A67" s="32"/>
      <c r="B67" s="32"/>
      <c r="C67" s="32"/>
      <c r="D67" s="32"/>
      <c r="E67" s="40"/>
      <c r="F67" s="37"/>
      <c r="G67" s="37"/>
      <c r="H67" s="40"/>
      <c r="I67" s="40"/>
      <c r="J67" s="40"/>
      <c r="K67" s="34"/>
      <c r="L67" s="34"/>
      <c r="M67" s="35"/>
      <c r="N67" s="35"/>
      <c r="O67" s="32"/>
      <c r="P67" s="32"/>
      <c r="Q67" s="47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4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</row>
  </sheetData>
  <mergeCells count="2">
    <mergeCell ref="Z3:AC3"/>
    <mergeCell ref="AH3:AJ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1.75"/>
  </cols>
  <sheetData>
    <row r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37"/>
      <c r="B4" s="138" t="s">
        <v>186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37"/>
      <c r="B5" s="139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140" t="s">
        <v>187</v>
      </c>
      <c r="B6" s="140" t="s">
        <v>188</v>
      </c>
      <c r="C6" s="140" t="s">
        <v>189</v>
      </c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40" t="s">
        <v>187</v>
      </c>
      <c r="B7" s="140" t="s">
        <v>190</v>
      </c>
      <c r="C7" s="140" t="s">
        <v>189</v>
      </c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40" t="s">
        <v>187</v>
      </c>
      <c r="B8" s="140" t="s">
        <v>191</v>
      </c>
      <c r="C8" s="140" t="s">
        <v>189</v>
      </c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37"/>
      <c r="B9" s="141"/>
      <c r="C9" s="142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137"/>
      <c r="B10" s="141" t="s">
        <v>192</v>
      </c>
      <c r="C10" s="140" t="s">
        <v>189</v>
      </c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140" t="s">
        <v>187</v>
      </c>
      <c r="B11" s="140" t="s">
        <v>193</v>
      </c>
      <c r="C11" s="140" t="s">
        <v>189</v>
      </c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137"/>
      <c r="B12" s="141"/>
      <c r="C12" s="142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140" t="s">
        <v>187</v>
      </c>
      <c r="B13" s="141" t="s">
        <v>194</v>
      </c>
      <c r="C13" s="140" t="s">
        <v>189</v>
      </c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>
      <c r="A14" s="140" t="s">
        <v>187</v>
      </c>
      <c r="B14" s="140" t="s">
        <v>195</v>
      </c>
      <c r="C14" s="140" t="s">
        <v>189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>
      <c r="A15" s="140" t="s">
        <v>187</v>
      </c>
      <c r="B15" s="140" t="s">
        <v>196</v>
      </c>
      <c r="C15" s="140" t="s">
        <v>189</v>
      </c>
      <c r="D15" s="137"/>
      <c r="E15" s="139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140" t="s">
        <v>187</v>
      </c>
      <c r="B16" s="140" t="s">
        <v>197</v>
      </c>
      <c r="C16" s="140" t="s">
        <v>189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137"/>
      <c r="B17" s="139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140" t="s">
        <v>187</v>
      </c>
      <c r="B18" s="141" t="s">
        <v>198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140" t="s">
        <v>187</v>
      </c>
      <c r="B19" s="140" t="s">
        <v>199</v>
      </c>
      <c r="C19" s="140" t="s">
        <v>189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40" t="s">
        <v>187</v>
      </c>
      <c r="B20" s="140" t="s">
        <v>200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40" t="s">
        <v>187</v>
      </c>
      <c r="B21" s="140" t="s">
        <v>201</v>
      </c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37"/>
      <c r="B22" s="139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37"/>
      <c r="B23" s="138" t="s">
        <v>202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37"/>
      <c r="B24" s="143" t="s">
        <v>203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37"/>
      <c r="B25" s="143" t="s">
        <v>204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37"/>
      <c r="B26" s="139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9.88"/>
    <col customWidth="1" min="4" max="4" width="31.13"/>
    <col customWidth="1" min="5" max="5" width="72.0"/>
    <col customWidth="1" min="6" max="7" width="11.0"/>
    <col customWidth="1" min="8" max="8" width="30.63"/>
  </cols>
  <sheetData>
    <row r="1" ht="23.25" customHeight="1">
      <c r="A1" s="144"/>
      <c r="B1" s="144"/>
      <c r="C1" s="144"/>
      <c r="D1" s="144"/>
      <c r="E1" s="144"/>
      <c r="F1" s="144"/>
      <c r="G1" s="144"/>
      <c r="H1" s="144"/>
    </row>
    <row r="2" ht="23.25" customHeight="1">
      <c r="A2" s="144"/>
      <c r="B2" s="144"/>
      <c r="C2" s="144"/>
      <c r="D2" s="144"/>
      <c r="E2" s="144"/>
      <c r="F2" s="144"/>
      <c r="G2" s="144"/>
      <c r="H2" s="144"/>
    </row>
    <row r="3" ht="23.25" customHeight="1">
      <c r="A3" s="144"/>
      <c r="B3" s="145" t="s">
        <v>205</v>
      </c>
      <c r="C3" s="146"/>
      <c r="D3" s="146"/>
      <c r="E3" s="146"/>
      <c r="F3" s="146"/>
      <c r="G3" s="146"/>
      <c r="H3" s="147"/>
    </row>
    <row r="4">
      <c r="A4" s="144"/>
      <c r="B4" s="148" t="s">
        <v>206</v>
      </c>
      <c r="C4" s="149" t="s">
        <v>16</v>
      </c>
      <c r="D4" s="150" t="s">
        <v>207</v>
      </c>
      <c r="E4" s="149" t="s">
        <v>208</v>
      </c>
      <c r="F4" s="151" t="s">
        <v>209</v>
      </c>
      <c r="G4" s="151" t="s">
        <v>210</v>
      </c>
      <c r="H4" s="152"/>
    </row>
    <row r="5">
      <c r="A5" s="144"/>
      <c r="B5" s="153">
        <v>1.0</v>
      </c>
      <c r="C5" s="154">
        <v>45764.0</v>
      </c>
      <c r="D5" s="155" t="s">
        <v>211</v>
      </c>
      <c r="E5" s="156" t="s">
        <v>212</v>
      </c>
      <c r="F5" s="157"/>
      <c r="G5" s="157"/>
      <c r="H5" s="158"/>
    </row>
    <row r="6">
      <c r="A6" s="144"/>
      <c r="B6" s="159"/>
      <c r="C6" s="160"/>
      <c r="D6" s="161" t="s">
        <v>213</v>
      </c>
      <c r="E6" s="161" t="s">
        <v>214</v>
      </c>
      <c r="F6" s="162"/>
      <c r="G6" s="162"/>
      <c r="H6" s="158"/>
    </row>
    <row r="7">
      <c r="A7" s="144"/>
      <c r="B7" s="159"/>
      <c r="C7" s="160"/>
      <c r="D7" s="161" t="s">
        <v>215</v>
      </c>
      <c r="E7" s="163" t="s">
        <v>216</v>
      </c>
      <c r="F7" s="162"/>
      <c r="G7" s="162"/>
      <c r="H7" s="158"/>
    </row>
    <row r="8">
      <c r="A8" s="144"/>
      <c r="B8" s="159"/>
      <c r="C8" s="159"/>
      <c r="D8" s="164" t="s">
        <v>217</v>
      </c>
      <c r="E8" s="161" t="s">
        <v>218</v>
      </c>
      <c r="F8" s="162"/>
      <c r="G8" s="162"/>
      <c r="H8" s="158"/>
    </row>
    <row r="9">
      <c r="A9" s="144"/>
      <c r="B9" s="153">
        <v>2.0</v>
      </c>
      <c r="C9" s="154">
        <v>45765.0</v>
      </c>
      <c r="D9" s="155" t="s">
        <v>219</v>
      </c>
      <c r="E9" s="156" t="s">
        <v>212</v>
      </c>
      <c r="F9" s="156"/>
      <c r="G9" s="156"/>
      <c r="H9" s="158"/>
    </row>
    <row r="10">
      <c r="A10" s="144"/>
      <c r="B10" s="165"/>
      <c r="C10" s="166"/>
      <c r="D10" s="167"/>
      <c r="E10" s="161" t="s">
        <v>220</v>
      </c>
      <c r="F10" s="161"/>
      <c r="G10" s="161"/>
      <c r="H10" s="158"/>
    </row>
    <row r="11">
      <c r="A11" s="144"/>
      <c r="B11" s="165"/>
      <c r="C11" s="166"/>
      <c r="D11" s="164" t="s">
        <v>221</v>
      </c>
      <c r="E11" s="161" t="s">
        <v>222</v>
      </c>
      <c r="F11" s="161"/>
      <c r="G11" s="161"/>
      <c r="H11" s="158"/>
    </row>
    <row r="12">
      <c r="A12" s="144"/>
      <c r="B12" s="165"/>
      <c r="C12" s="166"/>
      <c r="D12" s="164" t="s">
        <v>223</v>
      </c>
      <c r="E12" s="168" t="s">
        <v>224</v>
      </c>
      <c r="F12" s="161"/>
      <c r="G12" s="161"/>
      <c r="H12" s="158"/>
    </row>
    <row r="13">
      <c r="A13" s="144"/>
      <c r="B13" s="153">
        <v>3.0</v>
      </c>
      <c r="C13" s="154">
        <v>45766.0</v>
      </c>
      <c r="D13" s="155" t="s">
        <v>225</v>
      </c>
      <c r="E13" s="156"/>
      <c r="F13" s="156"/>
      <c r="G13" s="156"/>
      <c r="H13" s="158"/>
    </row>
    <row r="14">
      <c r="A14" s="144"/>
      <c r="B14" s="159"/>
      <c r="C14" s="160"/>
      <c r="D14" s="161"/>
      <c r="E14" s="161" t="s">
        <v>226</v>
      </c>
      <c r="F14" s="161"/>
      <c r="G14" s="162"/>
      <c r="H14" s="158"/>
    </row>
    <row r="15">
      <c r="A15" s="144"/>
      <c r="B15" s="159"/>
      <c r="C15" s="159"/>
      <c r="D15" s="164" t="s">
        <v>227</v>
      </c>
      <c r="E15" s="169" t="s">
        <v>228</v>
      </c>
      <c r="F15" s="164"/>
      <c r="G15" s="162"/>
      <c r="H15" s="158"/>
    </row>
    <row r="16">
      <c r="A16" s="144"/>
      <c r="B16" s="159"/>
      <c r="C16" s="159"/>
      <c r="D16" s="164"/>
      <c r="E16" s="161" t="s">
        <v>229</v>
      </c>
      <c r="F16" s="159"/>
      <c r="G16" s="162"/>
      <c r="H16" s="158"/>
    </row>
    <row r="17">
      <c r="A17" s="144"/>
      <c r="B17" s="159"/>
      <c r="C17" s="159"/>
      <c r="D17" s="164" t="s">
        <v>230</v>
      </c>
      <c r="E17" s="163" t="s">
        <v>231</v>
      </c>
      <c r="F17" s="170">
        <v>0.5</v>
      </c>
      <c r="G17" s="171">
        <v>1.0</v>
      </c>
      <c r="H17" s="158"/>
    </row>
    <row r="18">
      <c r="A18" s="144"/>
      <c r="B18" s="159"/>
      <c r="C18" s="159"/>
      <c r="D18" s="164" t="s">
        <v>232</v>
      </c>
      <c r="E18" s="172" t="str">
        <f>COSTEO!F39</f>
        <v>Tomografía Axial Computarizada (TAC) Pelvis</v>
      </c>
      <c r="F18" s="173"/>
      <c r="G18" s="174"/>
      <c r="H18" s="158"/>
    </row>
    <row r="19">
      <c r="A19" s="144"/>
      <c r="B19" s="159"/>
      <c r="C19" s="159"/>
      <c r="D19" s="164" t="s">
        <v>217</v>
      </c>
      <c r="E19" s="163" t="s">
        <v>233</v>
      </c>
      <c r="F19" s="175"/>
      <c r="G19" s="171">
        <v>1.0</v>
      </c>
      <c r="H19" s="158"/>
    </row>
    <row r="20">
      <c r="A20" s="144"/>
      <c r="B20" s="165"/>
      <c r="C20" s="160"/>
      <c r="D20" s="167"/>
      <c r="E20" s="161" t="s">
        <v>234</v>
      </c>
      <c r="F20" s="170"/>
      <c r="G20" s="170"/>
      <c r="H20" s="158"/>
    </row>
    <row r="21">
      <c r="A21" s="144"/>
      <c r="B21" s="165"/>
      <c r="C21" s="160"/>
      <c r="D21" s="164" t="s">
        <v>235</v>
      </c>
      <c r="E21" s="161" t="s">
        <v>222</v>
      </c>
      <c r="F21" s="170"/>
      <c r="G21" s="170"/>
      <c r="H21" s="158"/>
    </row>
    <row r="22">
      <c r="A22" s="144"/>
      <c r="B22" s="165"/>
      <c r="C22" s="160"/>
      <c r="D22" s="164" t="s">
        <v>236</v>
      </c>
      <c r="E22" s="168" t="s">
        <v>237</v>
      </c>
      <c r="F22" s="161"/>
      <c r="G22" s="161"/>
      <c r="H22" s="158"/>
    </row>
    <row r="23">
      <c r="A23" s="144"/>
      <c r="B23" s="153">
        <v>4.0</v>
      </c>
      <c r="C23" s="176">
        <v>45767.0</v>
      </c>
      <c r="D23" s="177" t="s">
        <v>238</v>
      </c>
      <c r="E23" s="178"/>
      <c r="F23" s="156"/>
      <c r="G23" s="156"/>
      <c r="H23" s="158"/>
    </row>
    <row r="24">
      <c r="A24" s="144"/>
      <c r="B24" s="165"/>
      <c r="C24" s="160"/>
      <c r="D24" s="179"/>
      <c r="E24" s="164" t="s">
        <v>239</v>
      </c>
      <c r="F24" s="161"/>
      <c r="G24" s="161"/>
      <c r="H24" s="158"/>
    </row>
    <row r="25">
      <c r="A25" s="144"/>
      <c r="B25" s="153">
        <v>5.0</v>
      </c>
      <c r="C25" s="176">
        <v>45768.0</v>
      </c>
      <c r="D25" s="177" t="s">
        <v>240</v>
      </c>
      <c r="E25" s="178"/>
      <c r="F25" s="156"/>
      <c r="G25" s="156"/>
      <c r="H25" s="158"/>
    </row>
    <row r="26">
      <c r="A26" s="144"/>
      <c r="B26" s="180"/>
      <c r="C26" s="160"/>
      <c r="D26" s="181"/>
      <c r="E26" s="161" t="s">
        <v>226</v>
      </c>
      <c r="F26" s="182"/>
      <c r="G26" s="161"/>
      <c r="H26" s="158"/>
    </row>
    <row r="27">
      <c r="A27" s="144"/>
      <c r="B27" s="180"/>
      <c r="C27" s="160"/>
      <c r="D27" s="183" t="s">
        <v>241</v>
      </c>
      <c r="E27" s="184" t="s">
        <v>242</v>
      </c>
      <c r="F27" s="161">
        <v>0.5</v>
      </c>
      <c r="G27" s="161">
        <v>1.0</v>
      </c>
      <c r="H27" s="158"/>
    </row>
    <row r="28">
      <c r="A28" s="144"/>
      <c r="B28" s="180"/>
      <c r="C28" s="160"/>
      <c r="D28" s="183" t="s">
        <v>227</v>
      </c>
      <c r="E28" s="169" t="s">
        <v>243</v>
      </c>
      <c r="F28" s="182"/>
      <c r="G28" s="182"/>
      <c r="H28" s="158"/>
    </row>
    <row r="29">
      <c r="A29" s="144"/>
      <c r="B29" s="180"/>
      <c r="C29" s="160"/>
      <c r="D29" s="165" t="s">
        <v>244</v>
      </c>
      <c r="E29" s="169" t="s">
        <v>245</v>
      </c>
      <c r="F29" s="182"/>
      <c r="G29" s="182"/>
      <c r="H29" s="158"/>
    </row>
    <row r="30">
      <c r="A30" s="144"/>
      <c r="B30" s="180"/>
      <c r="C30" s="160"/>
      <c r="D30" s="165" t="s">
        <v>246</v>
      </c>
      <c r="E30" s="163" t="s">
        <v>247</v>
      </c>
      <c r="F30" s="182"/>
      <c r="G30" s="182"/>
      <c r="H30" s="158"/>
    </row>
    <row r="31">
      <c r="A31" s="144"/>
      <c r="B31" s="180"/>
      <c r="C31" s="160"/>
      <c r="D31" s="165" t="s">
        <v>248</v>
      </c>
      <c r="E31" s="185" t="str">
        <f>COSTEO!F36</f>
        <v>Doppler arterial miembros inferiores</v>
      </c>
      <c r="F31" s="182"/>
      <c r="G31" s="161"/>
      <c r="H31" s="158"/>
    </row>
    <row r="32">
      <c r="A32" s="144"/>
      <c r="B32" s="180"/>
      <c r="C32" s="160"/>
      <c r="D32" s="165" t="s">
        <v>249</v>
      </c>
      <c r="E32" s="185" t="str">
        <f>COSTEO!F37</f>
        <v>Doppler venoso de miembros inferiores</v>
      </c>
      <c r="F32" s="182"/>
      <c r="G32" s="161"/>
      <c r="H32" s="158"/>
    </row>
    <row r="33">
      <c r="A33" s="144"/>
      <c r="B33" s="180"/>
      <c r="C33" s="160"/>
      <c r="D33" s="183" t="s">
        <v>230</v>
      </c>
      <c r="E33" s="186" t="s">
        <v>250</v>
      </c>
      <c r="F33" s="187"/>
      <c r="G33" s="161">
        <v>1.0</v>
      </c>
      <c r="H33" s="158"/>
    </row>
    <row r="34">
      <c r="A34" s="144"/>
      <c r="B34" s="180"/>
      <c r="C34" s="160"/>
      <c r="D34" s="183"/>
      <c r="E34" s="183" t="s">
        <v>251</v>
      </c>
      <c r="F34" s="187"/>
      <c r="G34" s="187"/>
      <c r="H34" s="158"/>
    </row>
    <row r="35">
      <c r="A35" s="144"/>
      <c r="B35" s="180"/>
      <c r="C35" s="160"/>
      <c r="D35" s="183"/>
      <c r="E35" s="183" t="s">
        <v>252</v>
      </c>
      <c r="F35" s="187"/>
      <c r="G35" s="182"/>
      <c r="H35" s="158"/>
    </row>
    <row r="36">
      <c r="A36" s="144"/>
      <c r="B36" s="180"/>
      <c r="C36" s="160"/>
      <c r="D36" s="183" t="s">
        <v>253</v>
      </c>
      <c r="E36" s="163" t="s">
        <v>231</v>
      </c>
      <c r="F36" s="187"/>
      <c r="G36" s="182">
        <v>1.0</v>
      </c>
      <c r="H36" s="158"/>
    </row>
    <row r="37">
      <c r="A37" s="144"/>
      <c r="B37" s="180"/>
      <c r="C37" s="160"/>
      <c r="D37" s="183" t="s">
        <v>254</v>
      </c>
      <c r="E37" s="172" t="str">
        <f>COSTEO!F38</f>
        <v>Prueba de esfuerzo</v>
      </c>
      <c r="F37" s="170">
        <v>0.5</v>
      </c>
      <c r="G37" s="182"/>
      <c r="H37" s="158"/>
    </row>
    <row r="38">
      <c r="A38" s="144"/>
      <c r="B38" s="180"/>
      <c r="C38" s="160"/>
      <c r="D38" s="183" t="s">
        <v>255</v>
      </c>
      <c r="E38" s="172" t="s">
        <v>147</v>
      </c>
      <c r="F38" s="187"/>
      <c r="G38" s="182"/>
      <c r="H38" s="158"/>
    </row>
    <row r="39">
      <c r="A39" s="144"/>
      <c r="B39" s="167"/>
      <c r="C39" s="160"/>
      <c r="D39" s="187"/>
      <c r="E39" s="163" t="s">
        <v>233</v>
      </c>
      <c r="F39" s="174"/>
      <c r="G39" s="188">
        <v>1.0</v>
      </c>
      <c r="H39" s="158"/>
    </row>
    <row r="40">
      <c r="A40" s="144"/>
      <c r="B40" s="189">
        <v>6.0</v>
      </c>
      <c r="C40" s="176">
        <v>45769.0</v>
      </c>
      <c r="D40" s="177" t="s">
        <v>256</v>
      </c>
      <c r="E40" s="190"/>
      <c r="F40" s="191"/>
      <c r="G40" s="191"/>
      <c r="H40" s="158"/>
    </row>
    <row r="41">
      <c r="A41" s="144"/>
      <c r="B41" s="192"/>
      <c r="C41" s="193"/>
      <c r="D41" s="182" t="s">
        <v>241</v>
      </c>
      <c r="E41" s="194" t="s">
        <v>257</v>
      </c>
      <c r="F41" s="195">
        <v>1.0</v>
      </c>
      <c r="G41" s="182">
        <v>1.0</v>
      </c>
      <c r="H41" s="158"/>
    </row>
    <row r="42" ht="23.25" customHeight="1">
      <c r="A42" s="144"/>
      <c r="B42" s="192"/>
      <c r="C42" s="192"/>
      <c r="D42" s="192"/>
      <c r="E42" s="172" t="str">
        <f>COSTEO!E40</f>
        <v>Confirmada</v>
      </c>
      <c r="F42" s="192"/>
      <c r="G42" s="192"/>
      <c r="H42" s="144"/>
    </row>
    <row r="43" ht="23.25" customHeight="1">
      <c r="A43" s="144"/>
      <c r="B43" s="192"/>
      <c r="C43" s="192"/>
      <c r="D43" s="192"/>
      <c r="E43" s="172" t="str">
        <f>COSTEO!E41</f>
        <v>Confirmada</v>
      </c>
      <c r="F43" s="192"/>
      <c r="G43" s="192"/>
      <c r="H43" s="144"/>
    </row>
    <row r="44" ht="23.25" customHeight="1">
      <c r="A44" s="144"/>
      <c r="B44" s="196"/>
      <c r="C44" s="197"/>
      <c r="D44" s="167" t="s">
        <v>232</v>
      </c>
      <c r="E44" s="172" t="s">
        <v>258</v>
      </c>
      <c r="F44" s="196"/>
      <c r="G44" s="196"/>
      <c r="H44" s="144"/>
    </row>
    <row r="45">
      <c r="A45" s="144"/>
      <c r="B45" s="192"/>
      <c r="C45" s="192"/>
      <c r="D45" s="192"/>
      <c r="E45" s="184" t="s">
        <v>259</v>
      </c>
      <c r="F45" s="192"/>
      <c r="G45" s="167">
        <v>1.0</v>
      </c>
      <c r="H45" s="144"/>
    </row>
    <row r="46" ht="23.25" customHeight="1">
      <c r="A46" s="144"/>
      <c r="B46" s="192"/>
      <c r="C46" s="192"/>
      <c r="D46" s="198" t="s">
        <v>260</v>
      </c>
      <c r="E46" s="184" t="s">
        <v>257</v>
      </c>
      <c r="F46" s="192"/>
      <c r="G46" s="167">
        <v>1.0</v>
      </c>
      <c r="H46" s="144"/>
    </row>
    <row r="47" ht="23.25" customHeight="1">
      <c r="A47" s="144"/>
      <c r="B47" s="196"/>
      <c r="C47" s="197"/>
      <c r="D47" s="167" t="s">
        <v>261</v>
      </c>
      <c r="E47" s="172" t="str">
        <f>COSTEO!E43</f>
        <v>Emitido</v>
      </c>
      <c r="F47" s="196"/>
      <c r="G47" s="196"/>
      <c r="H47" s="144"/>
    </row>
    <row r="48" ht="23.25" customHeight="1">
      <c r="A48" s="144"/>
      <c r="B48" s="192"/>
      <c r="C48" s="192"/>
      <c r="D48" s="196"/>
      <c r="E48" s="199" t="str">
        <f>COSTEO!E44</f>
        <v>Comprado</v>
      </c>
      <c r="F48" s="192"/>
      <c r="G48" s="192"/>
      <c r="H48" s="144"/>
    </row>
    <row r="49" ht="23.25" customHeight="1">
      <c r="A49" s="144"/>
      <c r="B49" s="192"/>
      <c r="C49" s="192"/>
      <c r="D49" s="196"/>
      <c r="E49" s="194" t="s">
        <v>259</v>
      </c>
      <c r="F49" s="192"/>
      <c r="G49" s="167">
        <v>1.0</v>
      </c>
      <c r="H49" s="144"/>
    </row>
    <row r="50" ht="23.25" customHeight="1">
      <c r="A50" s="144"/>
      <c r="B50" s="200">
        <v>7.0</v>
      </c>
      <c r="C50" s="176">
        <v>45770.0</v>
      </c>
      <c r="D50" s="201" t="s">
        <v>262</v>
      </c>
      <c r="E50" s="202"/>
      <c r="F50" s="203"/>
      <c r="G50" s="203"/>
      <c r="H50" s="144"/>
    </row>
    <row r="51" ht="23.25" customHeight="1">
      <c r="A51" s="144"/>
      <c r="B51" s="192"/>
      <c r="C51" s="193"/>
      <c r="D51" s="204" t="s">
        <v>263</v>
      </c>
      <c r="E51" s="194" t="s">
        <v>257</v>
      </c>
      <c r="F51" s="205">
        <v>0.5</v>
      </c>
      <c r="G51" s="205">
        <v>1.0</v>
      </c>
      <c r="H51" s="144"/>
    </row>
    <row r="52" ht="23.25" customHeight="1">
      <c r="A52" s="144"/>
      <c r="B52" s="192"/>
      <c r="C52" s="193"/>
      <c r="D52" s="205" t="s">
        <v>217</v>
      </c>
      <c r="E52" s="172" t="str">
        <f>COSTEO!E45</f>
        <v>Recargado</v>
      </c>
      <c r="F52" s="206"/>
      <c r="G52" s="206"/>
      <c r="H52" s="144"/>
    </row>
    <row r="53" ht="23.25" customHeight="1">
      <c r="A53" s="144"/>
      <c r="B53" s="192"/>
      <c r="C53" s="193"/>
      <c r="D53" s="205" t="s">
        <v>253</v>
      </c>
      <c r="E53" s="184" t="s">
        <v>259</v>
      </c>
      <c r="F53" s="206"/>
      <c r="G53" s="205">
        <v>1.0</v>
      </c>
      <c r="H53" s="144"/>
    </row>
    <row r="54" ht="23.25" customHeight="1">
      <c r="A54" s="144"/>
      <c r="B54" s="192"/>
      <c r="C54" s="193"/>
      <c r="D54" s="206"/>
      <c r="E54" s="205" t="s">
        <v>264</v>
      </c>
      <c r="F54" s="206"/>
      <c r="G54" s="206"/>
      <c r="H54" s="144"/>
    </row>
    <row r="55" ht="23.25" customHeight="1">
      <c r="A55" s="144"/>
      <c r="B55" s="144"/>
      <c r="C55" s="144"/>
      <c r="D55" s="144"/>
      <c r="E55" s="144"/>
      <c r="F55" s="144"/>
      <c r="G55" s="144"/>
      <c r="H55" s="144"/>
    </row>
    <row r="56" ht="23.25" customHeight="1">
      <c r="A56" s="144"/>
      <c r="B56" s="144"/>
      <c r="C56" s="144"/>
      <c r="D56" s="144"/>
      <c r="E56" s="144"/>
      <c r="F56" s="144"/>
      <c r="G56" s="144"/>
      <c r="H56" s="144"/>
    </row>
    <row r="57" ht="23.25" customHeight="1">
      <c r="A57" s="144"/>
      <c r="B57" s="144"/>
      <c r="C57" s="144"/>
      <c r="D57" s="144"/>
      <c r="E57" s="144"/>
      <c r="F57" s="144"/>
      <c r="G57" s="144"/>
      <c r="H57" s="144"/>
    </row>
    <row r="58" ht="23.25" customHeight="1">
      <c r="A58" s="144"/>
      <c r="B58" s="144"/>
      <c r="C58" s="144"/>
      <c r="D58" s="144"/>
      <c r="E58" s="144"/>
      <c r="F58" s="144"/>
      <c r="G58" s="144"/>
      <c r="H58" s="144"/>
    </row>
    <row r="59" ht="23.25" customHeight="1">
      <c r="A59" s="144"/>
      <c r="B59" s="144"/>
      <c r="C59" s="144"/>
      <c r="D59" s="144"/>
      <c r="E59" s="144"/>
      <c r="F59" s="144"/>
      <c r="G59" s="144"/>
      <c r="H59" s="144"/>
    </row>
    <row r="60" ht="23.25" customHeight="1">
      <c r="A60" s="144"/>
      <c r="B60" s="144"/>
      <c r="C60" s="144"/>
      <c r="D60" s="144"/>
      <c r="E60" s="144"/>
      <c r="F60" s="144"/>
      <c r="G60" s="144"/>
      <c r="H60" s="144"/>
    </row>
    <row r="61" ht="23.25" customHeight="1">
      <c r="A61" s="144"/>
      <c r="B61" s="144"/>
      <c r="C61" s="144"/>
      <c r="D61" s="144"/>
      <c r="E61" s="144"/>
      <c r="F61" s="144"/>
      <c r="G61" s="144"/>
      <c r="H61" s="1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3.88"/>
    <col customWidth="1" min="6" max="6" width="37.38"/>
  </cols>
  <sheetData>
    <row r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139"/>
      <c r="B2" s="139"/>
      <c r="C2" s="139"/>
      <c r="D2" s="139"/>
      <c r="E2" s="139"/>
      <c r="F2" s="143" t="s">
        <v>265</v>
      </c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>
      <c r="A3" s="139"/>
      <c r="B3" s="139"/>
      <c r="C3" s="207" t="s">
        <v>266</v>
      </c>
      <c r="D3" s="143" t="s">
        <v>134</v>
      </c>
      <c r="E3" s="139"/>
      <c r="F3" s="139" t="str">
        <f>COSTEO!F38</f>
        <v>Prueba de esfuerzo</v>
      </c>
      <c r="G3" s="208">
        <v>204000.0</v>
      </c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>
      <c r="A4" s="139"/>
      <c r="B4" s="209" t="str">
        <f>COSTEO!F5</f>
        <v>Domicilio</v>
      </c>
      <c r="C4" s="210">
        <f>COSTEO!R5</f>
        <v>21600</v>
      </c>
      <c r="D4" s="139"/>
      <c r="E4" s="139"/>
      <c r="G4" s="211">
        <f>G3*2%</f>
        <v>4080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>
      <c r="A5" s="143">
        <v>1.0</v>
      </c>
      <c r="B5" s="209" t="str">
        <f>COSTEO!F6</f>
        <v>Ferritina</v>
      </c>
      <c r="C5" s="210">
        <f>COSTEO!R6</f>
        <v>27300</v>
      </c>
      <c r="D5" s="139"/>
      <c r="E5" s="139"/>
      <c r="G5" s="211">
        <f>G3-G4</f>
        <v>199920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>
      <c r="A6" s="143">
        <v>2.0</v>
      </c>
      <c r="B6" s="209" t="str">
        <f>COSTEO!F7</f>
        <v>Hemograma completo</v>
      </c>
      <c r="C6" s="210">
        <f>COSTEO!R7</f>
        <v>11550</v>
      </c>
      <c r="D6" s="139"/>
      <c r="E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>
      <c r="A7" s="143">
        <v>3.0</v>
      </c>
      <c r="B7" s="209" t="str">
        <f>COSTEO!F8</f>
        <v>T3 libre</v>
      </c>
      <c r="C7" s="210">
        <f>COSTEO!R8</f>
        <v>17847</v>
      </c>
      <c r="D7" s="139"/>
      <c r="E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>
      <c r="A8" s="143">
        <v>4.0</v>
      </c>
      <c r="B8" s="209" t="str">
        <f>COSTEO!F9</f>
        <v>T4 libre</v>
      </c>
      <c r="C8" s="210">
        <f>COSTEO!R9</f>
        <v>15200</v>
      </c>
      <c r="D8" s="139"/>
      <c r="E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>
      <c r="A9" s="143">
        <v>5.0</v>
      </c>
      <c r="B9" s="209" t="str">
        <f>COSTEO!F10</f>
        <v>Vitamina D 25 hidroxi</v>
      </c>
      <c r="C9" s="210">
        <f>COSTEO!R10</f>
        <v>31500</v>
      </c>
      <c r="D9" s="139"/>
      <c r="E9" s="139"/>
      <c r="F9" s="139" t="str">
        <f>COSTEO!F36</f>
        <v>Doppler arterial miembros inferiores</v>
      </c>
      <c r="G9" s="208">
        <v>255000.0</v>
      </c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>
      <c r="A10" s="143">
        <v>6.0</v>
      </c>
      <c r="B10" s="209" t="str">
        <f>COSTEO!F11</f>
        <v>Uroanálisis</v>
      </c>
      <c r="C10" s="210">
        <f>COSTEO!R11</f>
        <v>6300</v>
      </c>
      <c r="D10" s="139"/>
      <c r="E10" s="139"/>
      <c r="F10" s="139" t="str">
        <f>COSTEO!F37</f>
        <v>Doppler venoso de miembros inferiores</v>
      </c>
      <c r="G10" s="208">
        <v>221000.0</v>
      </c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>
      <c r="A11" s="143">
        <v>7.0</v>
      </c>
      <c r="B11" s="209" t="str">
        <f>COSTEO!F12</f>
        <v>ALT- Alanina transferasa</v>
      </c>
      <c r="C11" s="210">
        <f>COSTEO!R12</f>
        <v>6715</v>
      </c>
      <c r="D11" s="139"/>
      <c r="E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>
      <c r="A12" s="143">
        <v>8.0</v>
      </c>
      <c r="B12" s="209" t="str">
        <f>COSTEO!F13</f>
        <v>AST - aspartato transferasa</v>
      </c>
      <c r="C12" s="210">
        <f>COSTEO!R13</f>
        <v>6712</v>
      </c>
      <c r="D12" s="139"/>
      <c r="E12" s="139"/>
      <c r="F12" s="212" t="s">
        <v>267</v>
      </c>
      <c r="G12" s="213">
        <f>SUM(G9:G10)</f>
        <v>476000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>
      <c r="A13" s="143">
        <v>9.0</v>
      </c>
      <c r="B13" s="209" t="str">
        <f>COSTEO!F14</f>
        <v>Bilirrubina total y directa</v>
      </c>
      <c r="C13" s="210">
        <f>COSTEO!R14</f>
        <v>8858</v>
      </c>
      <c r="D13" s="139"/>
      <c r="E13" s="139"/>
      <c r="F13" s="143" t="s">
        <v>268</v>
      </c>
      <c r="G13" s="214">
        <f>G12*2%</f>
        <v>9520</v>
      </c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>
      <c r="A14" s="143">
        <v>10.0</v>
      </c>
      <c r="B14" s="207" t="s">
        <v>269</v>
      </c>
      <c r="C14" s="210">
        <f>COSTEO!R15</f>
        <v>22464</v>
      </c>
      <c r="D14" s="139"/>
      <c r="E14" s="139"/>
      <c r="F14" s="215" t="s">
        <v>270</v>
      </c>
      <c r="G14" s="216">
        <f>G12-G13</f>
        <v>466480</v>
      </c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>
      <c r="A15" s="143">
        <v>11.0</v>
      </c>
      <c r="B15" s="209" t="str">
        <f>COSTEO!F18</f>
        <v>Creatinina</v>
      </c>
      <c r="C15" s="210">
        <f>COSTEO!R18</f>
        <v>5783</v>
      </c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>
      <c r="A16" s="143">
        <v>12.0</v>
      </c>
      <c r="B16" s="209" t="str">
        <f>COSTEO!F19</f>
        <v>Gamma glutamil transferasa</v>
      </c>
      <c r="C16" s="210">
        <f>COSTEO!R19</f>
        <v>9239</v>
      </c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>
      <c r="A17" s="143">
        <v>13.0</v>
      </c>
      <c r="B17" s="209" t="str">
        <f>COSTEO!F20</f>
        <v>Glucosa sérica</v>
      </c>
      <c r="C17" s="210">
        <f>COSTEO!R20</f>
        <v>5322</v>
      </c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>
      <c r="A18" s="143">
        <v>14.0</v>
      </c>
      <c r="B18" s="209" t="str">
        <f>COSTEO!F22</f>
        <v>TSH</v>
      </c>
      <c r="C18" s="210">
        <f>COSTEO!R22</f>
        <v>24047</v>
      </c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>
      <c r="A19" s="143">
        <v>15.0</v>
      </c>
      <c r="B19" s="209" t="str">
        <f>COSTEO!F23</f>
        <v>Anticuerpos de peroxidasa tiroidea (TPO Ab) -  Tiroideos AC Microsomales </v>
      </c>
      <c r="C19" s="210">
        <f>COSTEO!R23</f>
        <v>34050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>
      <c r="A20" s="143">
        <v>16.0</v>
      </c>
      <c r="B20" s="209" t="str">
        <f>COSTEO!F24</f>
        <v>Anticuerpos del receptor de tirotropina (TRAb)</v>
      </c>
      <c r="C20" s="210">
        <f>COSTEO!R24</f>
        <v>114270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>
      <c r="A21" s="143">
        <v>17.0</v>
      </c>
      <c r="B21" s="209" t="str">
        <f>COSTEO!F25</f>
        <v>Autoanticuerpos de tiroglobulina (Tg Ab)  Tiroides AC Tiroglobulinicos </v>
      </c>
      <c r="C21" s="210">
        <f>COSTEO!R25</f>
        <v>34500</v>
      </c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>
      <c r="A22" s="143">
        <v>18.0</v>
      </c>
      <c r="B22" s="209" t="str">
        <f>COSTEO!F26</f>
        <v>CA 19-9 Antígeno de cáncer de tubo digestivo</v>
      </c>
      <c r="C22" s="210">
        <f>COSTEO!R26</f>
        <v>38400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>
      <c r="A23" s="143">
        <v>19.0</v>
      </c>
      <c r="B23" s="209" t="str">
        <f>COSTEO!F27</f>
        <v>CA-125 - Antígeno de cáncer de ovario</v>
      </c>
      <c r="C23" s="210">
        <f>COSTEO!R27</f>
        <v>31500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>
      <c r="A24" s="143">
        <v>20.0</v>
      </c>
      <c r="B24" s="209" t="str">
        <f>COSTEO!F28</f>
        <v>Dimero D</v>
      </c>
      <c r="C24" s="210">
        <f>COSTEO!R28</f>
        <v>26000</v>
      </c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>
      <c r="A25" s="143">
        <v>21.0</v>
      </c>
      <c r="B25" s="209" t="str">
        <f>COSTEO!F29</f>
        <v>Homocisteína sérica  (HCYSP)</v>
      </c>
      <c r="C25" s="207">
        <v>104976.0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>
      <c r="A26" s="143">
        <v>22.0</v>
      </c>
      <c r="B26" s="209" t="str">
        <f>COSTEO!F30</f>
        <v>Nitrógeno Ureico en Sangre  (BUN)</v>
      </c>
      <c r="C26" s="210">
        <f>COSTEO!R30</f>
        <v>5520</v>
      </c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>
      <c r="A27" s="143">
        <v>23.0</v>
      </c>
      <c r="B27" s="209" t="str">
        <f>COSTEO!F31</f>
        <v>CEA (carcinoembrionario Antígeno)</v>
      </c>
      <c r="C27" s="210">
        <f>COSTEO!R31</f>
        <v>31141</v>
      </c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>
      <c r="A28" s="139"/>
      <c r="B28" s="215" t="s">
        <v>271</v>
      </c>
      <c r="C28" s="217">
        <f>SUM(C4:C27)</f>
        <v>640794</v>
      </c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</row>
    <row r="29">
      <c r="A29" s="139"/>
      <c r="B29" s="139"/>
      <c r="C29" s="143"/>
      <c r="D29" s="218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</row>
    <row r="30">
      <c r="A30" s="139"/>
      <c r="B30" s="139"/>
      <c r="C30" s="143"/>
      <c r="D30" s="218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>
      <c r="A31" s="139"/>
      <c r="B31" s="209" t="str">
        <f>COSTEO!F33</f>
        <v>CA 15-3  Antígeno de cáncer de mama</v>
      </c>
      <c r="C31" s="210">
        <v>33600.0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>
      <c r="A32" s="139"/>
      <c r="B32" s="209" t="str">
        <f>COSTEO!F34</f>
        <v>Antígeno leucocitario humano B27 (HLA-B27)</v>
      </c>
      <c r="C32" s="210">
        <v>100000.0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>
      <c r="A33" s="139"/>
      <c r="B33" s="209" t="str">
        <f>COSTEO!F35</f>
        <v>Hemoglobina Glicosilada</v>
      </c>
      <c r="C33" s="219">
        <v>16100.0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>
      <c r="A34" s="139"/>
      <c r="B34" s="215" t="s">
        <v>272</v>
      </c>
      <c r="C34" s="217">
        <f>SUM(C31:C33)</f>
        <v>149700</v>
      </c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>
      <c r="A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>
      <c r="A36" s="139"/>
      <c r="B36" s="220">
        <v>3.043733052E9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>
      <c r="A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>
      <c r="A43" s="139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>
      <c r="A49" s="139"/>
      <c r="B49" s="139" t="str">
        <f>COSTEO!F36</f>
        <v>Doppler arterial miembros inferiores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>
      <c r="A50" s="139"/>
      <c r="B50" s="139" t="str">
        <f>COSTEO!F37</f>
        <v>Doppler venoso de miembros inferiores</v>
      </c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>
      <c r="A51" s="139"/>
      <c r="B51" s="139" t="str">
        <f>COSTEO!F38</f>
        <v>Prueba de esfuerzo</v>
      </c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>
      <c r="A52" s="139"/>
      <c r="B52" s="139" t="str">
        <f>COSTEO!F39</f>
        <v>Tomografía Axial Computarizada (TAC) Pelvis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>
      <c r="A53" s="139"/>
      <c r="B53" s="139" t="str">
        <f>COSTEO!F40</f>
        <v>Consulta con especialista en Urología</v>
      </c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>
      <c r="A54" s="139"/>
      <c r="B54" s="139" t="str">
        <f>COSTEO!F41</f>
        <v>Consulta con Medicina general - entrevista virtual planeación</v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>
      <c r="A55" s="139"/>
      <c r="B55" s="139" t="str">
        <f>COSTEO!F42</f>
        <v>Consulta con Medicina general - entrevista virtual revisión</v>
      </c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>
      <c r="A56" s="139"/>
      <c r="B56" s="139" t="str">
        <f>COSTEO!F43</f>
        <v>Póliza de asistencia médica al viajero - producto visitor  por 05 días</v>
      </c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>
      <c r="A57" s="139"/>
      <c r="B57" s="139" t="str">
        <f>COSTEO!F44</f>
        <v>Sim card </v>
      </c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>
      <c r="A58" s="139"/>
      <c r="B58" s="139" t="str">
        <f>COSTEO!F45</f>
        <v>Recarga de datos 10 GB * 7 días</v>
      </c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>
      <c r="A59" s="139"/>
      <c r="B59" s="139" t="str">
        <f>COSTEO!F46</f>
        <v>08 Traslados one way para consultas médicas </v>
      </c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>
      <c r="A60" s="139"/>
      <c r="B60" s="139" t="str">
        <f>COSTEO!F47</f>
        <v>Traslado aeropuerto - hotel - aeropuerto</v>
      </c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>
      <c r="A61" s="139"/>
      <c r="B61" s="139" t="str">
        <f>COSTEO!F50</f>
        <v>Medical Trip Colombia SAS - Acompañamiento virtual permanente en Español</v>
      </c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>
      <c r="A62" s="139"/>
      <c r="B62" s="139" t="str">
        <f>COSTEO!F51</f>
        <v>Acompañamiento presencial en español para citas y exámenes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>
      <c r="A63" s="139"/>
      <c r="B63" s="139" t="str">
        <f>COSTEO!F52</f>
        <v>Caja menor</v>
      </c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>
      <c r="A64" s="139"/>
      <c r="B64" s="139" t="str">
        <f>COSTEO!F53</f>
        <v/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>
      <c r="A65" s="139"/>
      <c r="B65" s="139" t="str">
        <f>COSTEO!F54</f>
        <v/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>
      <c r="A66" s="139"/>
      <c r="B66" s="139" t="str">
        <f>COSTEO!F55</f>
        <v/>
      </c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>
      <c r="A67" s="139"/>
      <c r="B67" s="139" t="str">
        <f>COSTEO!F56</f>
        <v/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>
      <c r="A68" s="139"/>
      <c r="B68" s="139" t="str">
        <f>COSTEO!F57</f>
        <v/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>
      <c r="A69" s="139"/>
      <c r="B69" s="139" t="str">
        <f>COSTEO!F58</f>
        <v/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>
      <c r="A70" s="139"/>
      <c r="B70" s="139" t="str">
        <f>COSTEO!F59</f>
        <v/>
      </c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>
      <c r="A71" s="139"/>
      <c r="B71" s="221" t="str">
        <f>COSTEO!F60</f>
        <v/>
      </c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>
      <c r="A72" s="139"/>
      <c r="B72" s="221" t="str">
        <f>COSTEO!F61</f>
        <v/>
      </c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>
      <c r="A73" s="139"/>
      <c r="B73" s="139" t="str">
        <f>COSTEO!F62</f>
        <v/>
      </c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>
      <c r="A74" s="139"/>
      <c r="B74" s="139" t="str">
        <f>COSTEO!F63</f>
        <v/>
      </c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>
      <c r="A75" s="139"/>
      <c r="B75" s="139" t="str">
        <f>COSTEO!F64</f>
        <v/>
      </c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>
      <c r="A76" s="139"/>
      <c r="B76" s="139" t="str">
        <f>COSTEO!F65</f>
        <v/>
      </c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>
      <c r="A77" s="139"/>
      <c r="B77" s="139" t="str">
        <f>COSTEO!F66</f>
        <v/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>
      <c r="A78" s="139"/>
      <c r="B78" s="139" t="str">
        <f>COSTEO!F67</f>
        <v/>
      </c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>
      <c r="A79" s="139"/>
      <c r="B79" s="139" t="str">
        <f>COSTEO!F68</f>
        <v/>
      </c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>
      <c r="A80" s="139"/>
      <c r="B80" s="139" t="str">
        <f>COSTEO!F69</f>
        <v/>
      </c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>
      <c r="A81" s="139"/>
      <c r="B81" s="139" t="str">
        <f>COSTEO!F70</f>
        <v/>
      </c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>
      <c r="A82" s="139"/>
      <c r="B82" s="139" t="str">
        <f>COSTEO!F71</f>
        <v/>
      </c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>
      <c r="A83" s="139"/>
      <c r="B83" s="139" t="str">
        <f>COSTEO!F72</f>
        <v/>
      </c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>
      <c r="A84" s="139"/>
      <c r="B84" s="139" t="str">
        <f>COSTEO!F73</f>
        <v/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>
      <c r="A85" s="139"/>
      <c r="B85" s="139" t="str">
        <f>COSTEO!F74</f>
        <v/>
      </c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>
      <c r="A86" s="139"/>
      <c r="B86" s="139" t="str">
        <f>COSTEO!F75</f>
        <v/>
      </c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>
      <c r="A87" s="139"/>
      <c r="B87" s="139" t="str">
        <f>COSTEO!F76</f>
        <v/>
      </c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>
      <c r="A88" s="139"/>
      <c r="B88" s="139" t="str">
        <f>COSTEO!F77</f>
        <v/>
      </c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>
      <c r="A89" s="139"/>
      <c r="B89" s="139" t="str">
        <f>COSTEO!F78</f>
        <v/>
      </c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>
      <c r="A90" s="139"/>
      <c r="B90" s="139" t="str">
        <f>COSTEO!F79</f>
        <v/>
      </c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>
      <c r="A91" s="139"/>
      <c r="B91" s="139" t="str">
        <f>COSTEO!F80</f>
        <v/>
      </c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>
      <c r="A92" s="139"/>
      <c r="B92" s="139" t="str">
        <f>COSTEO!F81</f>
        <v/>
      </c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>
      <c r="A93" s="139"/>
      <c r="B93" s="139" t="str">
        <f>COSTEO!F82</f>
        <v/>
      </c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>
      <c r="A94" s="139"/>
      <c r="B94" s="139" t="str">
        <f>COSTEO!F83</f>
        <v/>
      </c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>
      <c r="A95" s="139"/>
      <c r="B95" s="139" t="str">
        <f>COSTEO!F84</f>
        <v/>
      </c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>
      <c r="A96" s="139"/>
      <c r="B96" s="139" t="str">
        <f>COSTEO!F85</f>
        <v/>
      </c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>
      <c r="A97" s="139"/>
      <c r="B97" s="139" t="str">
        <f>COSTEO!F86</f>
        <v/>
      </c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>
      <c r="A98" s="139"/>
      <c r="B98" s="139" t="str">
        <f>COSTEO!F87</f>
        <v/>
      </c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>
      <c r="A99" s="139"/>
      <c r="B99" s="139" t="str">
        <f>COSTEO!F88</f>
        <v/>
      </c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>
      <c r="A100" s="139"/>
      <c r="B100" s="139" t="str">
        <f>COSTEO!F89</f>
        <v/>
      </c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>
      <c r="A101" s="139"/>
      <c r="B101" s="139" t="str">
        <f>COSTEO!F90</f>
        <v/>
      </c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>
      <c r="A102" s="139"/>
      <c r="B102" s="139" t="str">
        <f>COSTEO!F91</f>
        <v/>
      </c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>
      <c r="A103" s="139"/>
      <c r="B103" s="139" t="str">
        <f>COSTEO!F92</f>
        <v/>
      </c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>
      <c r="A104" s="139"/>
      <c r="B104" s="139" t="str">
        <f>COSTEO!F93</f>
        <v/>
      </c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>
      <c r="A105" s="139"/>
      <c r="B105" s="139" t="str">
        <f>COSTEO!F94</f>
        <v/>
      </c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>
      <c r="A106" s="139"/>
      <c r="B106" s="139" t="str">
        <f>COSTEO!F95</f>
        <v/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>
      <c r="A107" s="139"/>
      <c r="B107" s="139" t="str">
        <f>COSTEO!F96</f>
        <v/>
      </c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>
      <c r="A108" s="139"/>
      <c r="B108" s="139" t="str">
        <f>COSTEO!F97</f>
        <v/>
      </c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>
      <c r="A109" s="139"/>
      <c r="B109" s="139" t="str">
        <f>COSTEO!F98</f>
        <v/>
      </c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>
      <c r="A242" s="139"/>
      <c r="B242" s="139"/>
      <c r="C242" s="139"/>
      <c r="D242" s="139"/>
      <c r="E242" s="139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>
      <c r="A243" s="139"/>
      <c r="B243" s="139"/>
      <c r="C243" s="139"/>
      <c r="D243" s="139"/>
      <c r="E243" s="139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>
      <c r="A245" s="139"/>
      <c r="B245" s="139"/>
      <c r="C245" s="139"/>
      <c r="D245" s="139"/>
      <c r="E245" s="139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>
      <c r="A246" s="139"/>
      <c r="B246" s="139"/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>
      <c r="A249" s="139"/>
      <c r="B249" s="139"/>
      <c r="C249" s="139"/>
      <c r="D249" s="139"/>
      <c r="E249" s="139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>
      <c r="A250" s="139"/>
      <c r="B250" s="139"/>
      <c r="C250" s="139"/>
      <c r="D250" s="139"/>
      <c r="E250" s="139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>
      <c r="A252" s="139"/>
      <c r="B252" s="139"/>
      <c r="C252" s="139"/>
      <c r="D252" s="139"/>
      <c r="E252" s="139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>
      <c r="A253" s="139"/>
      <c r="B253" s="139"/>
      <c r="C253" s="139"/>
      <c r="D253" s="139"/>
      <c r="E253" s="139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>
      <c r="A254" s="139"/>
      <c r="B254" s="139"/>
      <c r="C254" s="139"/>
      <c r="D254" s="139"/>
      <c r="E254" s="139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>
      <c r="A256" s="139"/>
      <c r="B256" s="139"/>
      <c r="C256" s="139"/>
      <c r="D256" s="139"/>
      <c r="E256" s="139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>
      <c r="A258" s="139"/>
      <c r="B258" s="139"/>
      <c r="C258" s="139"/>
      <c r="D258" s="139"/>
      <c r="E258" s="139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>
      <c r="A259" s="139"/>
      <c r="B259" s="139"/>
      <c r="C259" s="139"/>
      <c r="D259" s="139"/>
      <c r="E259" s="139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>
      <c r="A269" s="139"/>
      <c r="B269" s="139"/>
      <c r="C269" s="139"/>
      <c r="D269" s="139"/>
      <c r="E269" s="139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>
      <c r="A270" s="139"/>
      <c r="B270" s="139"/>
      <c r="C270" s="139"/>
      <c r="D270" s="139"/>
      <c r="E270" s="139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>
      <c r="A271" s="139"/>
      <c r="B271" s="139"/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>
      <c r="A272" s="139"/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>
      <c r="A273" s="139"/>
      <c r="B273" s="139"/>
      <c r="C273" s="139"/>
      <c r="D273" s="139"/>
      <c r="E273" s="139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>
      <c r="A274" s="139"/>
      <c r="B274" s="139"/>
      <c r="C274" s="139"/>
      <c r="D274" s="139"/>
      <c r="E274" s="139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>
      <c r="A275" s="139"/>
      <c r="B275" s="139"/>
      <c r="C275" s="139"/>
      <c r="D275" s="139"/>
      <c r="E275" s="139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>
      <c r="A276" s="139"/>
      <c r="B276" s="139"/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>
      <c r="A277" s="139"/>
      <c r="B277" s="139"/>
      <c r="C277" s="139"/>
      <c r="D277" s="139"/>
      <c r="E277" s="139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>
      <c r="A278" s="139"/>
      <c r="B278" s="139"/>
      <c r="C278" s="139"/>
      <c r="D278" s="139"/>
      <c r="E278" s="139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>
      <c r="A279" s="139"/>
      <c r="B279" s="139"/>
      <c r="C279" s="139"/>
      <c r="D279" s="139"/>
      <c r="E279" s="139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>
      <c r="A280" s="139"/>
      <c r="B280" s="139"/>
      <c r="C280" s="139"/>
      <c r="D280" s="139"/>
      <c r="E280" s="139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>
      <c r="A281" s="139"/>
      <c r="B281" s="139"/>
      <c r="C281" s="139"/>
      <c r="D281" s="139"/>
      <c r="E281" s="139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>
      <c r="A282" s="139"/>
      <c r="B282" s="139"/>
      <c r="C282" s="139"/>
      <c r="D282" s="139"/>
      <c r="E282" s="139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>
      <c r="A283" s="139"/>
      <c r="B283" s="139"/>
      <c r="C283" s="139"/>
      <c r="D283" s="139"/>
      <c r="E283" s="139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>
      <c r="A284" s="139"/>
      <c r="B284" s="139"/>
      <c r="C284" s="139"/>
      <c r="D284" s="139"/>
      <c r="E284" s="139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>
      <c r="A285" s="139"/>
      <c r="B285" s="139"/>
      <c r="C285" s="139"/>
      <c r="D285" s="139"/>
      <c r="E285" s="139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>
      <c r="A286" s="139"/>
      <c r="B286" s="139"/>
      <c r="C286" s="139"/>
      <c r="D286" s="139"/>
      <c r="E286" s="139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>
      <c r="A287" s="139"/>
      <c r="B287" s="139"/>
      <c r="C287" s="139"/>
      <c r="D287" s="139"/>
      <c r="E287" s="139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>
      <c r="A288" s="139"/>
      <c r="B288" s="139"/>
      <c r="C288" s="139"/>
      <c r="D288" s="139"/>
      <c r="E288" s="139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>
      <c r="A289" s="139"/>
      <c r="B289" s="139"/>
      <c r="C289" s="139"/>
      <c r="D289" s="139"/>
      <c r="E289" s="139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>
      <c r="A290" s="139"/>
      <c r="B290" s="139"/>
      <c r="C290" s="139"/>
      <c r="D290" s="139"/>
      <c r="E290" s="139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>
      <c r="A291" s="139"/>
      <c r="B291" s="139"/>
      <c r="C291" s="139"/>
      <c r="D291" s="139"/>
      <c r="E291" s="139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>
      <c r="A292" s="139"/>
      <c r="B292" s="139"/>
      <c r="C292" s="139"/>
      <c r="D292" s="139"/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>
      <c r="A293" s="139"/>
      <c r="B293" s="139"/>
      <c r="C293" s="139"/>
      <c r="D293" s="139"/>
      <c r="E293" s="139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>
      <c r="A294" s="139"/>
      <c r="B294" s="139"/>
      <c r="C294" s="139"/>
      <c r="D294" s="139"/>
      <c r="E294" s="139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>
      <c r="A295" s="139"/>
      <c r="B295" s="139"/>
      <c r="C295" s="139"/>
      <c r="D295" s="139"/>
      <c r="E295" s="139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>
      <c r="A296" s="139"/>
      <c r="B296" s="139"/>
      <c r="C296" s="139"/>
      <c r="D296" s="139"/>
      <c r="E296" s="139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>
      <c r="A297" s="139"/>
      <c r="B297" s="139"/>
      <c r="C297" s="139"/>
      <c r="D297" s="139"/>
      <c r="E297" s="139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>
      <c r="A298" s="139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>
      <c r="A299" s="139"/>
      <c r="B299" s="139"/>
      <c r="C299" s="139"/>
      <c r="D299" s="139"/>
      <c r="E299" s="139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>
      <c r="A300" s="139"/>
      <c r="B300" s="139"/>
      <c r="C300" s="139"/>
      <c r="D300" s="139"/>
      <c r="E300" s="139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>
      <c r="A301" s="139"/>
      <c r="B301" s="139"/>
      <c r="C301" s="139"/>
      <c r="D301" s="139"/>
      <c r="E301" s="139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>
      <c r="A302" s="139"/>
      <c r="B302" s="139"/>
      <c r="C302" s="139"/>
      <c r="D302" s="139"/>
      <c r="E302" s="139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>
      <c r="A303" s="139"/>
      <c r="B303" s="139"/>
      <c r="C303" s="139"/>
      <c r="D303" s="139"/>
      <c r="E303" s="139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>
      <c r="A304" s="139"/>
      <c r="B304" s="139"/>
      <c r="C304" s="139"/>
      <c r="D304" s="139"/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>
      <c r="A305" s="139"/>
      <c r="B305" s="139"/>
      <c r="C305" s="139"/>
      <c r="D305" s="139"/>
      <c r="E305" s="139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>
      <c r="A306" s="139"/>
      <c r="B306" s="139"/>
      <c r="C306" s="139"/>
      <c r="D306" s="139"/>
      <c r="E306" s="139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>
      <c r="A307" s="139"/>
      <c r="B307" s="139"/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>
      <c r="A308" s="139"/>
      <c r="B308" s="139"/>
      <c r="C308" s="139"/>
      <c r="D308" s="139"/>
      <c r="E308" s="139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>
      <c r="A309" s="139"/>
      <c r="B309" s="139"/>
      <c r="C309" s="139"/>
      <c r="D309" s="139"/>
      <c r="E309" s="139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>
      <c r="A310" s="139"/>
      <c r="B310" s="139"/>
      <c r="C310" s="139"/>
      <c r="D310" s="139"/>
      <c r="E310" s="139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>
      <c r="A311" s="139"/>
      <c r="B311" s="139"/>
      <c r="C311" s="139"/>
      <c r="D311" s="139"/>
      <c r="E311" s="139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>
      <c r="A312" s="139"/>
      <c r="B312" s="139"/>
      <c r="C312" s="139"/>
      <c r="D312" s="139"/>
      <c r="E312" s="139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>
      <c r="A313" s="139"/>
      <c r="B313" s="139"/>
      <c r="C313" s="139"/>
      <c r="D313" s="139"/>
      <c r="E313" s="139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>
      <c r="A314" s="139"/>
      <c r="B314" s="139"/>
      <c r="C314" s="139"/>
      <c r="D314" s="139"/>
      <c r="E314" s="139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>
      <c r="A315" s="139"/>
      <c r="B315" s="139"/>
      <c r="C315" s="139"/>
      <c r="D315" s="139"/>
      <c r="E315" s="139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>
      <c r="A316" s="139"/>
      <c r="B316" s="139"/>
      <c r="C316" s="139"/>
      <c r="D316" s="139"/>
      <c r="E316" s="139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>
      <c r="A317" s="139"/>
      <c r="B317" s="139"/>
      <c r="C317" s="139"/>
      <c r="D317" s="139"/>
      <c r="E317" s="139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>
      <c r="A318" s="139"/>
      <c r="B318" s="139"/>
      <c r="C318" s="139"/>
      <c r="D318" s="139"/>
      <c r="E318" s="139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>
      <c r="A319" s="139"/>
      <c r="B319" s="139"/>
      <c r="C319" s="139"/>
      <c r="D319" s="139"/>
      <c r="E319" s="139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>
      <c r="A320" s="139"/>
      <c r="B320" s="139"/>
      <c r="C320" s="139"/>
      <c r="D320" s="139"/>
      <c r="E320" s="139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>
      <c r="A321" s="139"/>
      <c r="B321" s="139"/>
      <c r="C321" s="139"/>
      <c r="D321" s="139"/>
      <c r="E321" s="139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>
      <c r="A322" s="139"/>
      <c r="B322" s="139"/>
      <c r="C322" s="139"/>
      <c r="D322" s="139"/>
      <c r="E322" s="139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>
      <c r="A323" s="139"/>
      <c r="B323" s="139"/>
      <c r="C323" s="139"/>
      <c r="D323" s="139"/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>
      <c r="A324" s="139"/>
      <c r="B324" s="139"/>
      <c r="C324" s="139"/>
      <c r="D324" s="139"/>
      <c r="E324" s="139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>
      <c r="A325" s="139"/>
      <c r="B325" s="139"/>
      <c r="C325" s="139"/>
      <c r="D325" s="139"/>
      <c r="E325" s="139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>
      <c r="A326" s="139"/>
      <c r="B326" s="139"/>
      <c r="C326" s="139"/>
      <c r="D326" s="139"/>
      <c r="E326" s="139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>
      <c r="A327" s="139"/>
      <c r="B327" s="139"/>
      <c r="C327" s="139"/>
      <c r="D327" s="139"/>
      <c r="E327" s="139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>
      <c r="A328" s="139"/>
      <c r="B328" s="139"/>
      <c r="C328" s="139"/>
      <c r="D328" s="139"/>
      <c r="E328" s="139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>
      <c r="A329" s="139"/>
      <c r="B329" s="139"/>
      <c r="C329" s="139"/>
      <c r="D329" s="139"/>
      <c r="E329" s="139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>
      <c r="A330" s="139"/>
      <c r="B330" s="139"/>
      <c r="C330" s="139"/>
      <c r="D330" s="139"/>
      <c r="E330" s="139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>
      <c r="A331" s="139"/>
      <c r="B331" s="139"/>
      <c r="C331" s="139"/>
      <c r="D331" s="139"/>
      <c r="E331" s="139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>
      <c r="A332" s="139"/>
      <c r="B332" s="139"/>
      <c r="C332" s="139"/>
      <c r="D332" s="139"/>
      <c r="E332" s="139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>
      <c r="A333" s="139"/>
      <c r="B333" s="139"/>
      <c r="C333" s="139"/>
      <c r="D333" s="139"/>
      <c r="E333" s="139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>
      <c r="A334" s="139"/>
      <c r="B334" s="139"/>
      <c r="C334" s="139"/>
      <c r="D334" s="139"/>
      <c r="E334" s="139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>
      <c r="A335" s="139"/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>
      <c r="A336" s="139"/>
      <c r="B336" s="139"/>
      <c r="C336" s="139"/>
      <c r="D336" s="139"/>
      <c r="E336" s="139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>
      <c r="A337" s="139"/>
      <c r="B337" s="139"/>
      <c r="C337" s="139"/>
      <c r="D337" s="139"/>
      <c r="E337" s="139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>
      <c r="A338" s="139"/>
      <c r="B338" s="139"/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>
      <c r="A339" s="139"/>
      <c r="B339" s="139"/>
      <c r="C339" s="139"/>
      <c r="D339" s="139"/>
      <c r="E339" s="139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>
      <c r="A340" s="139"/>
      <c r="B340" s="139"/>
      <c r="C340" s="139"/>
      <c r="D340" s="139"/>
      <c r="E340" s="139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>
      <c r="A341" s="139"/>
      <c r="B341" s="139"/>
      <c r="C341" s="139"/>
      <c r="D341" s="139"/>
      <c r="E341" s="139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>
      <c r="A342" s="139"/>
      <c r="B342" s="139"/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>
      <c r="A343" s="139"/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>
      <c r="A344" s="139"/>
      <c r="B344" s="139"/>
      <c r="C344" s="139"/>
      <c r="D344" s="139"/>
      <c r="E344" s="139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>
      <c r="A345" s="139"/>
      <c r="B345" s="139"/>
      <c r="C345" s="139"/>
      <c r="D345" s="139"/>
      <c r="E345" s="139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>
      <c r="A346" s="139"/>
      <c r="B346" s="139"/>
      <c r="C346" s="139"/>
      <c r="D346" s="139"/>
      <c r="E346" s="139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>
      <c r="A347" s="139"/>
      <c r="B347" s="139"/>
      <c r="C347" s="139"/>
      <c r="D347" s="139"/>
      <c r="E347" s="139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>
      <c r="A348" s="139"/>
      <c r="B348" s="139"/>
      <c r="C348" s="139"/>
      <c r="D348" s="139"/>
      <c r="E348" s="139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>
      <c r="A349" s="139"/>
      <c r="B349" s="139"/>
      <c r="C349" s="139"/>
      <c r="D349" s="139"/>
      <c r="E349" s="139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>
      <c r="A350" s="139"/>
      <c r="B350" s="139"/>
      <c r="C350" s="139"/>
      <c r="D350" s="139"/>
      <c r="E350" s="139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>
      <c r="A351" s="139"/>
      <c r="B351" s="139"/>
      <c r="C351" s="139"/>
      <c r="D351" s="139"/>
      <c r="E351" s="139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>
      <c r="A352" s="139"/>
      <c r="B352" s="139"/>
      <c r="C352" s="139"/>
      <c r="D352" s="139"/>
      <c r="E352" s="139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>
      <c r="A353" s="139"/>
      <c r="B353" s="139"/>
      <c r="C353" s="139"/>
      <c r="D353" s="139"/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>
      <c r="A354" s="139"/>
      <c r="B354" s="139"/>
      <c r="C354" s="139"/>
      <c r="D354" s="139"/>
      <c r="E354" s="139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>
      <c r="A355" s="139"/>
      <c r="B355" s="139"/>
      <c r="C355" s="139"/>
      <c r="D355" s="139"/>
      <c r="E355" s="139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>
      <c r="A356" s="139"/>
      <c r="B356" s="139"/>
      <c r="C356" s="139"/>
      <c r="D356" s="139"/>
      <c r="E356" s="139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>
      <c r="A357" s="139"/>
      <c r="B357" s="139"/>
      <c r="C357" s="139"/>
      <c r="D357" s="139"/>
      <c r="E357" s="139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>
      <c r="A358" s="139"/>
      <c r="B358" s="139"/>
      <c r="C358" s="139"/>
      <c r="D358" s="139"/>
      <c r="E358" s="139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>
      <c r="A359" s="139"/>
      <c r="B359" s="139"/>
      <c r="C359" s="139"/>
      <c r="D359" s="139"/>
      <c r="E359" s="139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>
      <c r="A360" s="139"/>
      <c r="B360" s="139"/>
      <c r="C360" s="139"/>
      <c r="D360" s="139"/>
      <c r="E360" s="139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>
      <c r="A361" s="139"/>
      <c r="B361" s="139"/>
      <c r="C361" s="139"/>
      <c r="D361" s="139"/>
      <c r="E361" s="139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>
      <c r="A362" s="139"/>
      <c r="B362" s="139"/>
      <c r="C362" s="139"/>
      <c r="D362" s="139"/>
      <c r="E362" s="139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>
      <c r="A363" s="139"/>
      <c r="B363" s="139"/>
      <c r="C363" s="139"/>
      <c r="D363" s="139"/>
      <c r="E363" s="139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>
      <c r="A364" s="139"/>
      <c r="B364" s="139"/>
      <c r="C364" s="139"/>
      <c r="D364" s="139"/>
      <c r="E364" s="139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>
      <c r="A365" s="139"/>
      <c r="B365" s="139"/>
      <c r="C365" s="139"/>
      <c r="D365" s="139"/>
      <c r="E365" s="139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>
      <c r="A366" s="139"/>
      <c r="B366" s="139"/>
      <c r="C366" s="139"/>
      <c r="D366" s="139"/>
      <c r="E366" s="139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>
      <c r="A367" s="139"/>
      <c r="B367" s="139"/>
      <c r="C367" s="139"/>
      <c r="D367" s="139"/>
      <c r="E367" s="139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>
      <c r="A368" s="139"/>
      <c r="B368" s="139"/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>
      <c r="A369" s="139"/>
      <c r="B369" s="139"/>
      <c r="C369" s="139"/>
      <c r="D369" s="139"/>
      <c r="E369" s="139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>
      <c r="A370" s="139"/>
      <c r="B370" s="139"/>
      <c r="C370" s="139"/>
      <c r="D370" s="139"/>
      <c r="E370" s="139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>
      <c r="A371" s="139"/>
      <c r="B371" s="139"/>
      <c r="C371" s="139"/>
      <c r="D371" s="139"/>
      <c r="E371" s="139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>
      <c r="A372" s="139"/>
      <c r="B372" s="139"/>
      <c r="C372" s="139"/>
      <c r="D372" s="139"/>
      <c r="E372" s="139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>
      <c r="A373" s="139"/>
      <c r="B373" s="139"/>
      <c r="C373" s="139"/>
      <c r="D373" s="139"/>
      <c r="E373" s="139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>
      <c r="A374" s="139"/>
      <c r="B374" s="139"/>
      <c r="C374" s="139"/>
      <c r="D374" s="139"/>
      <c r="E374" s="139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>
      <c r="A375" s="139"/>
      <c r="B375" s="139"/>
      <c r="C375" s="139"/>
      <c r="D375" s="139"/>
      <c r="E375" s="139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>
      <c r="A376" s="139"/>
      <c r="B376" s="139"/>
      <c r="C376" s="139"/>
      <c r="D376" s="139"/>
      <c r="E376" s="139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>
      <c r="A377" s="139"/>
      <c r="B377" s="139"/>
      <c r="C377" s="139"/>
      <c r="D377" s="139"/>
      <c r="E377" s="139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>
      <c r="A378" s="139"/>
      <c r="B378" s="139"/>
      <c r="C378" s="139"/>
      <c r="D378" s="139"/>
      <c r="E378" s="139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>
      <c r="A379" s="139"/>
      <c r="B379" s="139"/>
      <c r="C379" s="139"/>
      <c r="D379" s="139"/>
      <c r="E379" s="139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>
      <c r="A380" s="139"/>
      <c r="B380" s="139"/>
      <c r="C380" s="139"/>
      <c r="D380" s="139"/>
      <c r="E380" s="139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>
      <c r="A381" s="139"/>
      <c r="B381" s="139"/>
      <c r="C381" s="139"/>
      <c r="D381" s="139"/>
      <c r="E381" s="139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>
      <c r="A382" s="139"/>
      <c r="B382" s="139"/>
      <c r="C382" s="139"/>
      <c r="D382" s="139"/>
      <c r="E382" s="139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>
      <c r="A383" s="139"/>
      <c r="B383" s="139"/>
      <c r="C383" s="139"/>
      <c r="D383" s="139"/>
      <c r="E383" s="139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>
      <c r="A384" s="139"/>
      <c r="B384" s="139"/>
      <c r="C384" s="139"/>
      <c r="D384" s="139"/>
      <c r="E384" s="139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>
      <c r="A385" s="139"/>
      <c r="B385" s="139"/>
      <c r="C385" s="139"/>
      <c r="D385" s="139"/>
      <c r="E385" s="139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>
      <c r="A386" s="139"/>
      <c r="B386" s="139"/>
      <c r="C386" s="139"/>
      <c r="D386" s="139"/>
      <c r="E386" s="139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>
      <c r="A387" s="139"/>
      <c r="B387" s="139"/>
      <c r="C387" s="139"/>
      <c r="D387" s="139"/>
      <c r="E387" s="139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>
      <c r="A388" s="139"/>
      <c r="B388" s="139"/>
      <c r="C388" s="139"/>
      <c r="D388" s="139"/>
      <c r="E388" s="139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>
      <c r="A389" s="139"/>
      <c r="B389" s="139"/>
      <c r="C389" s="139"/>
      <c r="D389" s="139"/>
      <c r="E389" s="139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>
      <c r="A390" s="139"/>
      <c r="B390" s="139"/>
      <c r="C390" s="139"/>
      <c r="D390" s="139"/>
      <c r="E390" s="139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>
      <c r="A391" s="139"/>
      <c r="B391" s="139"/>
      <c r="C391" s="139"/>
      <c r="D391" s="139"/>
      <c r="E391" s="139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>
      <c r="A392" s="139"/>
      <c r="B392" s="139"/>
      <c r="C392" s="139"/>
      <c r="D392" s="139"/>
      <c r="E392" s="139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>
      <c r="A393" s="139"/>
      <c r="B393" s="139"/>
      <c r="C393" s="139"/>
      <c r="D393" s="139"/>
      <c r="E393" s="139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>
      <c r="A394" s="139"/>
      <c r="B394" s="139"/>
      <c r="C394" s="139"/>
      <c r="D394" s="139"/>
      <c r="E394" s="139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>
      <c r="A395" s="139"/>
      <c r="B395" s="139"/>
      <c r="C395" s="139"/>
      <c r="D395" s="139"/>
      <c r="E395" s="139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>
      <c r="A396" s="139"/>
      <c r="B396" s="139"/>
      <c r="C396" s="139"/>
      <c r="D396" s="139"/>
      <c r="E396" s="139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>
      <c r="A397" s="139"/>
      <c r="B397" s="139"/>
      <c r="C397" s="139"/>
      <c r="D397" s="139"/>
      <c r="E397" s="139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>
      <c r="A398" s="139"/>
      <c r="B398" s="139"/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>
      <c r="A399" s="139"/>
      <c r="B399" s="139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>
      <c r="A400" s="139"/>
      <c r="B400" s="139"/>
      <c r="C400" s="139"/>
      <c r="D400" s="139"/>
      <c r="E400" s="139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>
      <c r="A401" s="139"/>
      <c r="B401" s="139"/>
      <c r="C401" s="139"/>
      <c r="D401" s="139"/>
      <c r="E401" s="139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>
      <c r="A402" s="139"/>
      <c r="B402" s="139"/>
      <c r="C402" s="139"/>
      <c r="D402" s="139"/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>
      <c r="A403" s="139"/>
      <c r="B403" s="139"/>
      <c r="C403" s="139"/>
      <c r="D403" s="139"/>
      <c r="E403" s="139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>
      <c r="A404" s="139"/>
      <c r="B404" s="139"/>
      <c r="C404" s="139"/>
      <c r="D404" s="139"/>
      <c r="E404" s="139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>
      <c r="A405" s="139"/>
      <c r="B405" s="139"/>
      <c r="C405" s="139"/>
      <c r="D405" s="139"/>
      <c r="E405" s="139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>
      <c r="A406" s="139"/>
      <c r="B406" s="139"/>
      <c r="C406" s="139"/>
      <c r="D406" s="139"/>
      <c r="E406" s="139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>
      <c r="A407" s="139"/>
      <c r="B407" s="139"/>
      <c r="C407" s="139"/>
      <c r="D407" s="139"/>
      <c r="E407" s="139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>
      <c r="A408" s="139"/>
      <c r="B408" s="139"/>
      <c r="C408" s="139"/>
      <c r="D408" s="139"/>
      <c r="E408" s="139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>
      <c r="A409" s="139"/>
      <c r="B409" s="139"/>
      <c r="C409" s="139"/>
      <c r="D409" s="139"/>
      <c r="E409" s="139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>
      <c r="A410" s="139"/>
      <c r="B410" s="139"/>
      <c r="C410" s="139"/>
      <c r="D410" s="139"/>
      <c r="E410" s="139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>
      <c r="A411" s="139"/>
      <c r="B411" s="139"/>
      <c r="C411" s="139"/>
      <c r="D411" s="139"/>
      <c r="E411" s="139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>
      <c r="A412" s="139"/>
      <c r="B412" s="139"/>
      <c r="C412" s="139"/>
      <c r="D412" s="139"/>
      <c r="E412" s="139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>
      <c r="A413" s="139"/>
      <c r="B413" s="139"/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>
      <c r="A414" s="139"/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>
      <c r="A415" s="139"/>
      <c r="B415" s="139"/>
      <c r="C415" s="139"/>
      <c r="D415" s="139"/>
      <c r="E415" s="139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>
      <c r="A416" s="139"/>
      <c r="B416" s="139"/>
      <c r="C416" s="139"/>
      <c r="D416" s="139"/>
      <c r="E416" s="139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>
      <c r="A417" s="139"/>
      <c r="B417" s="139"/>
      <c r="C417" s="139"/>
      <c r="D417" s="139"/>
      <c r="E417" s="139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>
      <c r="A418" s="139"/>
      <c r="B418" s="139"/>
      <c r="C418" s="139"/>
      <c r="D418" s="139"/>
      <c r="E418" s="139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>
      <c r="A419" s="139"/>
      <c r="B419" s="139"/>
      <c r="C419" s="139"/>
      <c r="D419" s="139"/>
      <c r="E419" s="139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>
      <c r="A420" s="139"/>
      <c r="B420" s="139"/>
      <c r="C420" s="139"/>
      <c r="D420" s="139"/>
      <c r="E420" s="139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>
      <c r="A421" s="139"/>
      <c r="B421" s="139"/>
      <c r="C421" s="139"/>
      <c r="D421" s="139"/>
      <c r="E421" s="139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>
      <c r="A422" s="139"/>
      <c r="B422" s="139"/>
      <c r="C422" s="139"/>
      <c r="D422" s="139"/>
      <c r="E422" s="139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>
      <c r="A423" s="139"/>
      <c r="B423" s="139"/>
      <c r="C423" s="139"/>
      <c r="D423" s="139"/>
      <c r="E423" s="139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>
      <c r="A424" s="139"/>
      <c r="B424" s="139"/>
      <c r="C424" s="139"/>
      <c r="D424" s="139"/>
      <c r="E424" s="139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>
      <c r="A425" s="139"/>
      <c r="B425" s="139"/>
      <c r="C425" s="139"/>
      <c r="D425" s="139"/>
      <c r="E425" s="139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>
      <c r="A426" s="139"/>
      <c r="B426" s="139"/>
      <c r="C426" s="139"/>
      <c r="D426" s="139"/>
      <c r="E426" s="139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>
      <c r="A427" s="139"/>
      <c r="B427" s="139"/>
      <c r="C427" s="139"/>
      <c r="D427" s="139"/>
      <c r="E427" s="139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>
      <c r="A428" s="139"/>
      <c r="B428" s="139"/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>
      <c r="A429" s="139"/>
      <c r="B429" s="139"/>
      <c r="C429" s="139"/>
      <c r="D429" s="139"/>
      <c r="E429" s="139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>
      <c r="A430" s="139"/>
      <c r="B430" s="139"/>
      <c r="C430" s="139"/>
      <c r="D430" s="139"/>
      <c r="E430" s="139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>
      <c r="A431" s="139"/>
      <c r="B431" s="139"/>
      <c r="C431" s="139"/>
      <c r="D431" s="139"/>
      <c r="E431" s="139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>
      <c r="A432" s="139"/>
      <c r="B432" s="139"/>
      <c r="C432" s="139"/>
      <c r="D432" s="139"/>
      <c r="E432" s="139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>
      <c r="A433" s="139"/>
      <c r="B433" s="139"/>
      <c r="C433" s="139"/>
      <c r="D433" s="139"/>
      <c r="E433" s="139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>
      <c r="A434" s="139"/>
      <c r="B434" s="139"/>
      <c r="C434" s="139"/>
      <c r="D434" s="139"/>
      <c r="E434" s="139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>
      <c r="A435" s="139"/>
      <c r="B435" s="139"/>
      <c r="C435" s="139"/>
      <c r="D435" s="139"/>
      <c r="E435" s="139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>
      <c r="A436" s="139"/>
      <c r="B436" s="139"/>
      <c r="C436" s="139"/>
      <c r="D436" s="139"/>
      <c r="E436" s="139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>
      <c r="A437" s="139"/>
      <c r="B437" s="139"/>
      <c r="C437" s="139"/>
      <c r="D437" s="139"/>
      <c r="E437" s="139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>
      <c r="A438" s="139"/>
      <c r="B438" s="139"/>
      <c r="C438" s="139"/>
      <c r="D438" s="139"/>
      <c r="E438" s="139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>
      <c r="A439" s="139"/>
      <c r="B439" s="139"/>
      <c r="C439" s="139"/>
      <c r="D439" s="139"/>
      <c r="E439" s="139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>
      <c r="A440" s="139"/>
      <c r="B440" s="139"/>
      <c r="C440" s="139"/>
      <c r="D440" s="139"/>
      <c r="E440" s="139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>
      <c r="A441" s="139"/>
      <c r="B441" s="139"/>
      <c r="C441" s="139"/>
      <c r="D441" s="139"/>
      <c r="E441" s="139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>
      <c r="A442" s="139"/>
      <c r="B442" s="139"/>
      <c r="C442" s="139"/>
      <c r="D442" s="139"/>
      <c r="E442" s="139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>
      <c r="A443" s="139"/>
      <c r="B443" s="139"/>
      <c r="C443" s="139"/>
      <c r="D443" s="139"/>
      <c r="E443" s="139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>
      <c r="A444" s="139"/>
      <c r="B444" s="139"/>
      <c r="C444" s="139"/>
      <c r="D444" s="139"/>
      <c r="E444" s="139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>
      <c r="A445" s="139"/>
      <c r="B445" s="139"/>
      <c r="C445" s="139"/>
      <c r="D445" s="139"/>
      <c r="E445" s="139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>
      <c r="A446" s="139"/>
      <c r="B446" s="139"/>
      <c r="C446" s="139"/>
      <c r="D446" s="139"/>
      <c r="E446" s="139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>
      <c r="A447" s="139"/>
      <c r="B447" s="139"/>
      <c r="C447" s="139"/>
      <c r="D447" s="139"/>
      <c r="E447" s="139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>
      <c r="A448" s="139"/>
      <c r="B448" s="139"/>
      <c r="C448" s="139"/>
      <c r="D448" s="139"/>
      <c r="E448" s="139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>
      <c r="A449" s="139"/>
      <c r="B449" s="139"/>
      <c r="C449" s="139"/>
      <c r="D449" s="139"/>
      <c r="E449" s="139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>
      <c r="A450" s="139"/>
      <c r="B450" s="139"/>
      <c r="C450" s="139"/>
      <c r="D450" s="139"/>
      <c r="E450" s="139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>
      <c r="A451" s="139"/>
      <c r="B451" s="139"/>
      <c r="C451" s="139"/>
      <c r="D451" s="139"/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>
      <c r="A452" s="139"/>
      <c r="B452" s="139"/>
      <c r="C452" s="139"/>
      <c r="D452" s="139"/>
      <c r="E452" s="139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>
      <c r="A453" s="139"/>
      <c r="B453" s="139"/>
      <c r="C453" s="139"/>
      <c r="D453" s="139"/>
      <c r="E453" s="139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>
      <c r="A454" s="139"/>
      <c r="B454" s="139"/>
      <c r="C454" s="139"/>
      <c r="D454" s="139"/>
      <c r="E454" s="139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>
      <c r="A455" s="139"/>
      <c r="B455" s="139"/>
      <c r="C455" s="139"/>
      <c r="D455" s="139"/>
      <c r="E455" s="139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>
      <c r="A456" s="139"/>
      <c r="B456" s="139"/>
      <c r="C456" s="139"/>
      <c r="D456" s="139"/>
      <c r="E456" s="139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>
      <c r="A457" s="139"/>
      <c r="B457" s="139"/>
      <c r="C457" s="139"/>
      <c r="D457" s="139"/>
      <c r="E457" s="139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>
      <c r="A458" s="139"/>
      <c r="B458" s="139"/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>
      <c r="A459" s="139"/>
      <c r="B459" s="139"/>
      <c r="C459" s="139"/>
      <c r="D459" s="139"/>
      <c r="E459" s="139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>
      <c r="A460" s="139"/>
      <c r="B460" s="139"/>
      <c r="C460" s="139"/>
      <c r="D460" s="139"/>
      <c r="E460" s="139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>
      <c r="A461" s="139"/>
      <c r="B461" s="139"/>
      <c r="C461" s="139"/>
      <c r="D461" s="139"/>
      <c r="E461" s="139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>
      <c r="A462" s="139"/>
      <c r="B462" s="139"/>
      <c r="C462" s="139"/>
      <c r="D462" s="139"/>
      <c r="E462" s="139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>
      <c r="A463" s="139"/>
      <c r="B463" s="139"/>
      <c r="C463" s="139"/>
      <c r="D463" s="139"/>
      <c r="E463" s="139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>
      <c r="A464" s="139"/>
      <c r="B464" s="139"/>
      <c r="C464" s="139"/>
      <c r="D464" s="139"/>
      <c r="E464" s="139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>
      <c r="A465" s="139"/>
      <c r="B465" s="139"/>
      <c r="C465" s="139"/>
      <c r="D465" s="139"/>
      <c r="E465" s="139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>
      <c r="A466" s="139"/>
      <c r="B466" s="139"/>
      <c r="C466" s="139"/>
      <c r="D466" s="139"/>
      <c r="E466" s="139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>
      <c r="A467" s="139"/>
      <c r="B467" s="139"/>
      <c r="C467" s="139"/>
      <c r="D467" s="139"/>
      <c r="E467" s="139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>
      <c r="A468" s="139"/>
      <c r="B468" s="139"/>
      <c r="C468" s="139"/>
      <c r="D468" s="139"/>
      <c r="E468" s="139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>
      <c r="A469" s="139"/>
      <c r="B469" s="139"/>
      <c r="C469" s="139"/>
      <c r="D469" s="139"/>
      <c r="E469" s="139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>
      <c r="A470" s="139"/>
      <c r="B470" s="139"/>
      <c r="C470" s="139"/>
      <c r="D470" s="139"/>
      <c r="E470" s="139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>
      <c r="A471" s="139"/>
      <c r="B471" s="139"/>
      <c r="C471" s="139"/>
      <c r="D471" s="139"/>
      <c r="E471" s="139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>
      <c r="A472" s="139"/>
      <c r="B472" s="139"/>
      <c r="C472" s="139"/>
      <c r="D472" s="139"/>
      <c r="E472" s="139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>
      <c r="A473" s="139"/>
      <c r="B473" s="139"/>
      <c r="C473" s="139"/>
      <c r="D473" s="139"/>
      <c r="E473" s="139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>
      <c r="A474" s="139"/>
      <c r="B474" s="139"/>
      <c r="C474" s="139"/>
      <c r="D474" s="139"/>
      <c r="E474" s="139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>
      <c r="A475" s="139"/>
      <c r="B475" s="139"/>
      <c r="C475" s="139"/>
      <c r="D475" s="139"/>
      <c r="E475" s="139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>
      <c r="A476" s="139"/>
      <c r="B476" s="139"/>
      <c r="C476" s="139"/>
      <c r="D476" s="139"/>
      <c r="E476" s="139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>
      <c r="A477" s="139"/>
      <c r="B477" s="139"/>
      <c r="C477" s="139"/>
      <c r="D477" s="139"/>
      <c r="E477" s="139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>
      <c r="A478" s="139"/>
      <c r="B478" s="139"/>
      <c r="C478" s="139"/>
      <c r="D478" s="139"/>
      <c r="E478" s="139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>
      <c r="A479" s="139"/>
      <c r="B479" s="139"/>
      <c r="C479" s="139"/>
      <c r="D479" s="139"/>
      <c r="E479" s="139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>
      <c r="A480" s="139"/>
      <c r="B480" s="139"/>
      <c r="C480" s="139"/>
      <c r="D480" s="139"/>
      <c r="E480" s="139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>
      <c r="A481" s="139"/>
      <c r="B481" s="139"/>
      <c r="C481" s="139"/>
      <c r="D481" s="139"/>
      <c r="E481" s="139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>
      <c r="A482" s="139"/>
      <c r="B482" s="139"/>
      <c r="C482" s="139"/>
      <c r="D482" s="139"/>
      <c r="E482" s="139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>
      <c r="A483" s="139"/>
      <c r="B483" s="139"/>
      <c r="C483" s="139"/>
      <c r="D483" s="139"/>
      <c r="E483" s="139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>
      <c r="A484" s="139"/>
      <c r="B484" s="139"/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>
      <c r="A485" s="139"/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>
      <c r="A486" s="139"/>
      <c r="B486" s="139"/>
      <c r="C486" s="139"/>
      <c r="D486" s="139"/>
      <c r="E486" s="139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>
      <c r="A487" s="139"/>
      <c r="B487" s="139"/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>
      <c r="A488" s="139"/>
      <c r="B488" s="139"/>
      <c r="C488" s="139"/>
      <c r="D488" s="139"/>
      <c r="E488" s="139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>
      <c r="A489" s="139"/>
      <c r="B489" s="139"/>
      <c r="C489" s="139"/>
      <c r="D489" s="139"/>
      <c r="E489" s="139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>
      <c r="A490" s="139"/>
      <c r="B490" s="139"/>
      <c r="C490" s="139"/>
      <c r="D490" s="139"/>
      <c r="E490" s="139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>
      <c r="A491" s="139"/>
      <c r="B491" s="139"/>
      <c r="C491" s="139"/>
      <c r="D491" s="139"/>
      <c r="E491" s="139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>
      <c r="A492" s="139"/>
      <c r="B492" s="139"/>
      <c r="C492" s="139"/>
      <c r="D492" s="139"/>
      <c r="E492" s="139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>
      <c r="A493" s="139"/>
      <c r="B493" s="139"/>
      <c r="C493" s="139"/>
      <c r="D493" s="139"/>
      <c r="E493" s="139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>
      <c r="A494" s="139"/>
      <c r="B494" s="139"/>
      <c r="C494" s="139"/>
      <c r="D494" s="139"/>
      <c r="E494" s="139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>
      <c r="A495" s="139"/>
      <c r="B495" s="139"/>
      <c r="C495" s="139"/>
      <c r="D495" s="139"/>
      <c r="E495" s="139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>
      <c r="A496" s="139"/>
      <c r="B496" s="139"/>
      <c r="C496" s="139"/>
      <c r="D496" s="139"/>
      <c r="E496" s="139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>
      <c r="A497" s="139"/>
      <c r="B497" s="139"/>
      <c r="C497" s="139"/>
      <c r="D497" s="139"/>
      <c r="E497" s="139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>
      <c r="A498" s="139"/>
      <c r="B498" s="139"/>
      <c r="C498" s="139"/>
      <c r="D498" s="139"/>
      <c r="E498" s="139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>
      <c r="A499" s="139"/>
      <c r="B499" s="139"/>
      <c r="C499" s="139"/>
      <c r="D499" s="139"/>
      <c r="E499" s="139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>
      <c r="A500" s="139"/>
      <c r="B500" s="139"/>
      <c r="C500" s="139"/>
      <c r="D500" s="139"/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>
      <c r="A501" s="139"/>
      <c r="B501" s="139"/>
      <c r="C501" s="139"/>
      <c r="D501" s="139"/>
      <c r="E501" s="139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>
      <c r="A502" s="139"/>
      <c r="B502" s="139"/>
      <c r="C502" s="139"/>
      <c r="D502" s="139"/>
      <c r="E502" s="139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>
      <c r="A503" s="139"/>
      <c r="B503" s="139"/>
      <c r="C503" s="139"/>
      <c r="D503" s="139"/>
      <c r="E503" s="139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>
      <c r="A504" s="139"/>
      <c r="B504" s="139"/>
      <c r="C504" s="139"/>
      <c r="D504" s="139"/>
      <c r="E504" s="139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>
      <c r="A505" s="139"/>
      <c r="B505" s="139"/>
      <c r="C505" s="139"/>
      <c r="D505" s="139"/>
      <c r="E505" s="139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>
      <c r="A506" s="139"/>
      <c r="B506" s="139"/>
      <c r="C506" s="139"/>
      <c r="D506" s="139"/>
      <c r="E506" s="139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>
      <c r="A507" s="139"/>
      <c r="B507" s="139"/>
      <c r="C507" s="139"/>
      <c r="D507" s="139"/>
      <c r="E507" s="139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>
      <c r="A508" s="139"/>
      <c r="B508" s="139"/>
      <c r="C508" s="139"/>
      <c r="D508" s="139"/>
      <c r="E508" s="139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>
      <c r="A509" s="139"/>
      <c r="B509" s="139"/>
      <c r="C509" s="139"/>
      <c r="D509" s="139"/>
      <c r="E509" s="139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>
      <c r="A510" s="139"/>
      <c r="B510" s="139"/>
      <c r="C510" s="139"/>
      <c r="D510" s="139"/>
      <c r="E510" s="139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>
      <c r="A511" s="139"/>
      <c r="B511" s="139"/>
      <c r="C511" s="139"/>
      <c r="D511" s="139"/>
      <c r="E511" s="139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>
      <c r="A512" s="139"/>
      <c r="B512" s="139"/>
      <c r="C512" s="139"/>
      <c r="D512" s="139"/>
      <c r="E512" s="139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>
      <c r="A513" s="139"/>
      <c r="B513" s="139"/>
      <c r="C513" s="139"/>
      <c r="D513" s="139"/>
      <c r="E513" s="139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>
      <c r="A514" s="139"/>
      <c r="B514" s="139"/>
      <c r="C514" s="139"/>
      <c r="D514" s="139"/>
      <c r="E514" s="139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>
      <c r="A515" s="139"/>
      <c r="B515" s="139"/>
      <c r="C515" s="139"/>
      <c r="D515" s="139"/>
      <c r="E515" s="139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>
      <c r="A516" s="139"/>
      <c r="B516" s="139"/>
      <c r="C516" s="139"/>
      <c r="D516" s="139"/>
      <c r="E516" s="139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>
      <c r="A517" s="139"/>
      <c r="B517" s="139"/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>
      <c r="A518" s="139"/>
      <c r="B518" s="139"/>
      <c r="C518" s="139"/>
      <c r="D518" s="139"/>
      <c r="E518" s="139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>
      <c r="A519" s="139"/>
      <c r="B519" s="139"/>
      <c r="C519" s="139"/>
      <c r="D519" s="139"/>
      <c r="E519" s="139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>
      <c r="A520" s="139"/>
      <c r="B520" s="139"/>
      <c r="C520" s="139"/>
      <c r="D520" s="139"/>
      <c r="E520" s="139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>
      <c r="A521" s="139"/>
      <c r="B521" s="139"/>
      <c r="C521" s="139"/>
      <c r="D521" s="139"/>
      <c r="E521" s="139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>
      <c r="A522" s="139"/>
      <c r="B522" s="139"/>
      <c r="C522" s="139"/>
      <c r="D522" s="139"/>
      <c r="E522" s="139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>
      <c r="A523" s="139"/>
      <c r="B523" s="139"/>
      <c r="C523" s="139"/>
      <c r="D523" s="139"/>
      <c r="E523" s="139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>
      <c r="A524" s="139"/>
      <c r="B524" s="139"/>
      <c r="C524" s="139"/>
      <c r="D524" s="139"/>
      <c r="E524" s="139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>
      <c r="A525" s="139"/>
      <c r="B525" s="139"/>
      <c r="C525" s="139"/>
      <c r="D525" s="139"/>
      <c r="E525" s="139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>
      <c r="A526" s="139"/>
      <c r="B526" s="139"/>
      <c r="C526" s="139"/>
      <c r="D526" s="139"/>
      <c r="E526" s="139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>
      <c r="A527" s="139"/>
      <c r="B527" s="139"/>
      <c r="C527" s="139"/>
      <c r="D527" s="139"/>
      <c r="E527" s="139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>
      <c r="A528" s="139"/>
      <c r="B528" s="139"/>
      <c r="C528" s="139"/>
      <c r="D528" s="139"/>
      <c r="E528" s="139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>
      <c r="A529" s="139"/>
      <c r="B529" s="139"/>
      <c r="C529" s="139"/>
      <c r="D529" s="139"/>
      <c r="E529" s="139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>
      <c r="A530" s="139"/>
      <c r="B530" s="139"/>
      <c r="C530" s="139"/>
      <c r="D530" s="139"/>
      <c r="E530" s="139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>
      <c r="A531" s="139"/>
      <c r="B531" s="139"/>
      <c r="C531" s="139"/>
      <c r="D531" s="139"/>
      <c r="E531" s="139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>
      <c r="A532" s="139"/>
      <c r="B532" s="139"/>
      <c r="C532" s="139"/>
      <c r="D532" s="139"/>
      <c r="E532" s="139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>
      <c r="A533" s="139"/>
      <c r="B533" s="139"/>
      <c r="C533" s="139"/>
      <c r="D533" s="139"/>
      <c r="E533" s="139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>
      <c r="A534" s="139"/>
      <c r="B534" s="139"/>
      <c r="C534" s="139"/>
      <c r="D534" s="139"/>
      <c r="E534" s="139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>
      <c r="A535" s="139"/>
      <c r="B535" s="139"/>
      <c r="C535" s="139"/>
      <c r="D535" s="139"/>
      <c r="E535" s="139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>
      <c r="A536" s="139"/>
      <c r="B536" s="139"/>
      <c r="C536" s="139"/>
      <c r="D536" s="139"/>
      <c r="E536" s="139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>
      <c r="A537" s="139"/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>
      <c r="A538" s="139"/>
      <c r="B538" s="139"/>
      <c r="C538" s="139"/>
      <c r="D538" s="139"/>
      <c r="E538" s="139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>
      <c r="A539" s="139"/>
      <c r="B539" s="139"/>
      <c r="C539" s="139"/>
      <c r="D539" s="139"/>
      <c r="E539" s="139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>
      <c r="A540" s="139"/>
      <c r="B540" s="139"/>
      <c r="C540" s="139"/>
      <c r="D540" s="139"/>
      <c r="E540" s="139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>
      <c r="A541" s="139"/>
      <c r="B541" s="139"/>
      <c r="C541" s="139"/>
      <c r="D541" s="139"/>
      <c r="E541" s="139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>
      <c r="A542" s="139"/>
      <c r="B542" s="139"/>
      <c r="C542" s="139"/>
      <c r="D542" s="139"/>
      <c r="E542" s="139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>
      <c r="A543" s="139"/>
      <c r="B543" s="139"/>
      <c r="C543" s="139"/>
      <c r="D543" s="139"/>
      <c r="E543" s="139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>
      <c r="A544" s="139"/>
      <c r="B544" s="139"/>
      <c r="C544" s="139"/>
      <c r="D544" s="139"/>
      <c r="E544" s="139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>
      <c r="A545" s="139"/>
      <c r="B545" s="139"/>
      <c r="C545" s="139"/>
      <c r="D545" s="139"/>
      <c r="E545" s="139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>
      <c r="A546" s="139"/>
      <c r="B546" s="139"/>
      <c r="C546" s="139"/>
      <c r="D546" s="139"/>
      <c r="E546" s="139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>
      <c r="A547" s="139"/>
      <c r="B547" s="139"/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>
      <c r="A548" s="139"/>
      <c r="B548" s="139"/>
      <c r="C548" s="139"/>
      <c r="D548" s="139"/>
      <c r="E548" s="139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>
      <c r="A549" s="139"/>
      <c r="B549" s="139"/>
      <c r="C549" s="139"/>
      <c r="D549" s="139"/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>
      <c r="A550" s="139"/>
      <c r="B550" s="139"/>
      <c r="C550" s="139"/>
      <c r="D550" s="139"/>
      <c r="E550" s="139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>
      <c r="A551" s="139"/>
      <c r="B551" s="139"/>
      <c r="C551" s="139"/>
      <c r="D551" s="139"/>
      <c r="E551" s="139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>
      <c r="A552" s="139"/>
      <c r="B552" s="139"/>
      <c r="C552" s="139"/>
      <c r="D552" s="139"/>
      <c r="E552" s="139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>
      <c r="A553" s="139"/>
      <c r="B553" s="139"/>
      <c r="C553" s="139"/>
      <c r="D553" s="139"/>
      <c r="E553" s="139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>
      <c r="A554" s="139"/>
      <c r="B554" s="139"/>
      <c r="C554" s="139"/>
      <c r="D554" s="139"/>
      <c r="E554" s="139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>
      <c r="A555" s="139"/>
      <c r="B555" s="139"/>
      <c r="C555" s="139"/>
      <c r="D555" s="139"/>
      <c r="E555" s="139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>
      <c r="A556" s="139"/>
      <c r="B556" s="139"/>
      <c r="C556" s="139"/>
      <c r="D556" s="139"/>
      <c r="E556" s="139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>
      <c r="A557" s="139"/>
      <c r="B557" s="139"/>
      <c r="C557" s="139"/>
      <c r="D557" s="139"/>
      <c r="E557" s="139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>
      <c r="A558" s="139"/>
      <c r="B558" s="139"/>
      <c r="C558" s="139"/>
      <c r="D558" s="139"/>
      <c r="E558" s="139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>
      <c r="A559" s="139"/>
      <c r="B559" s="139"/>
      <c r="C559" s="139"/>
      <c r="D559" s="139"/>
      <c r="E559" s="139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>
      <c r="A560" s="139"/>
      <c r="B560" s="139"/>
      <c r="C560" s="139"/>
      <c r="D560" s="139"/>
      <c r="E560" s="139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>
      <c r="A561" s="139"/>
      <c r="B561" s="139"/>
      <c r="C561" s="139"/>
      <c r="D561" s="139"/>
      <c r="E561" s="139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>
      <c r="A562" s="139"/>
      <c r="B562" s="139"/>
      <c r="C562" s="139"/>
      <c r="D562" s="139"/>
      <c r="E562" s="139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>
      <c r="A563" s="139"/>
      <c r="B563" s="139"/>
      <c r="C563" s="139"/>
      <c r="D563" s="139"/>
      <c r="E563" s="139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>
      <c r="A564" s="139"/>
      <c r="B564" s="139"/>
      <c r="C564" s="139"/>
      <c r="D564" s="139"/>
      <c r="E564" s="139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>
      <c r="A565" s="139"/>
      <c r="B565" s="139"/>
      <c r="C565" s="139"/>
      <c r="D565" s="139"/>
      <c r="E565" s="139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>
      <c r="A566" s="139"/>
      <c r="B566" s="139"/>
      <c r="C566" s="139"/>
      <c r="D566" s="139"/>
      <c r="E566" s="139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>
      <c r="A567" s="139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>
      <c r="A568" s="139"/>
      <c r="B568" s="139"/>
      <c r="C568" s="139"/>
      <c r="D568" s="139"/>
      <c r="E568" s="139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>
      <c r="A569" s="139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>
      <c r="A570" s="139"/>
      <c r="B570" s="139"/>
      <c r="C570" s="139"/>
      <c r="D570" s="139"/>
      <c r="E570" s="139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>
      <c r="A571" s="139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>
      <c r="A572" s="139"/>
      <c r="B572" s="139"/>
      <c r="C572" s="139"/>
      <c r="D572" s="139"/>
      <c r="E572" s="139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>
      <c r="A573" s="139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>
      <c r="A574" s="139"/>
      <c r="B574" s="139"/>
      <c r="C574" s="139"/>
      <c r="D574" s="139"/>
      <c r="E574" s="139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>
      <c r="A575" s="139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>
      <c r="A576" s="139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>
      <c r="A577" s="139"/>
      <c r="B577" s="139"/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>
      <c r="A578" s="139"/>
      <c r="B578" s="139"/>
      <c r="C578" s="139"/>
      <c r="D578" s="139"/>
      <c r="E578" s="139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>
      <c r="A579" s="139"/>
      <c r="B579" s="139"/>
      <c r="C579" s="139"/>
      <c r="D579" s="139"/>
      <c r="E579" s="139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>
      <c r="A580" s="139"/>
      <c r="B580" s="139"/>
      <c r="C580" s="139"/>
      <c r="D580" s="139"/>
      <c r="E580" s="139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>
      <c r="A581" s="139"/>
      <c r="B581" s="139"/>
      <c r="C581" s="139"/>
      <c r="D581" s="139"/>
      <c r="E581" s="139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>
      <c r="A582" s="139"/>
      <c r="B582" s="139"/>
      <c r="C582" s="139"/>
      <c r="D582" s="139"/>
      <c r="E582" s="139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>
      <c r="A583" s="139"/>
      <c r="B583" s="139"/>
      <c r="C583" s="139"/>
      <c r="D583" s="139"/>
      <c r="E583" s="139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>
      <c r="A584" s="139"/>
      <c r="B584" s="139"/>
      <c r="C584" s="139"/>
      <c r="D584" s="139"/>
      <c r="E584" s="139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>
      <c r="A585" s="139"/>
      <c r="B585" s="139"/>
      <c r="C585" s="139"/>
      <c r="D585" s="139"/>
      <c r="E585" s="139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>
      <c r="A586" s="139"/>
      <c r="B586" s="139"/>
      <c r="C586" s="139"/>
      <c r="D586" s="139"/>
      <c r="E586" s="139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>
      <c r="A587" s="139"/>
      <c r="B587" s="139"/>
      <c r="C587" s="139"/>
      <c r="D587" s="139"/>
      <c r="E587" s="139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>
      <c r="A588" s="139"/>
      <c r="B588" s="139"/>
      <c r="C588" s="139"/>
      <c r="D588" s="139"/>
      <c r="E588" s="139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>
      <c r="A589" s="139"/>
      <c r="B589" s="139"/>
      <c r="C589" s="139"/>
      <c r="D589" s="139"/>
      <c r="E589" s="139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>
      <c r="A590" s="139"/>
      <c r="B590" s="139"/>
      <c r="C590" s="139"/>
      <c r="D590" s="139"/>
      <c r="E590" s="139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>
      <c r="A591" s="139"/>
      <c r="B591" s="139"/>
      <c r="C591" s="139"/>
      <c r="D591" s="139"/>
      <c r="E591" s="139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>
      <c r="A592" s="139"/>
      <c r="B592" s="139"/>
      <c r="C592" s="139"/>
      <c r="D592" s="139"/>
      <c r="E592" s="139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>
      <c r="A593" s="139"/>
      <c r="B593" s="139"/>
      <c r="C593" s="139"/>
      <c r="D593" s="139"/>
      <c r="E593" s="139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>
      <c r="A594" s="139"/>
      <c r="B594" s="139"/>
      <c r="C594" s="139"/>
      <c r="D594" s="139"/>
      <c r="E594" s="139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>
      <c r="A595" s="139"/>
      <c r="B595" s="139"/>
      <c r="C595" s="139"/>
      <c r="D595" s="139"/>
      <c r="E595" s="139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>
      <c r="A596" s="139"/>
      <c r="B596" s="139"/>
      <c r="C596" s="139"/>
      <c r="D596" s="139"/>
      <c r="E596" s="139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>
      <c r="A597" s="139"/>
      <c r="B597" s="139"/>
      <c r="C597" s="139"/>
      <c r="D597" s="139"/>
      <c r="E597" s="139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>
      <c r="A598" s="139"/>
      <c r="B598" s="139"/>
      <c r="C598" s="139"/>
      <c r="D598" s="139"/>
      <c r="E598" s="139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>
      <c r="A599" s="139"/>
      <c r="B599" s="139"/>
      <c r="C599" s="139"/>
      <c r="D599" s="139"/>
      <c r="E599" s="139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>
      <c r="A600" s="139"/>
      <c r="B600" s="139"/>
      <c r="C600" s="139"/>
      <c r="D600" s="139"/>
      <c r="E600" s="139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>
      <c r="A601" s="139"/>
      <c r="B601" s="139"/>
      <c r="C601" s="139"/>
      <c r="D601" s="139"/>
      <c r="E601" s="139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>
      <c r="A602" s="139"/>
      <c r="B602" s="139"/>
      <c r="C602" s="139"/>
      <c r="D602" s="139"/>
      <c r="E602" s="139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>
      <c r="A603" s="139"/>
      <c r="B603" s="139"/>
      <c r="C603" s="139"/>
      <c r="D603" s="139"/>
      <c r="E603" s="139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>
      <c r="A604" s="139"/>
      <c r="B604" s="139"/>
      <c r="C604" s="139"/>
      <c r="D604" s="139"/>
      <c r="E604" s="139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>
      <c r="A605" s="139"/>
      <c r="B605" s="139"/>
      <c r="C605" s="139"/>
      <c r="D605" s="139"/>
      <c r="E605" s="139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>
      <c r="A606" s="139"/>
      <c r="B606" s="139"/>
      <c r="C606" s="139"/>
      <c r="D606" s="139"/>
      <c r="E606" s="139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>
      <c r="A607" s="139"/>
      <c r="B607" s="139"/>
      <c r="C607" s="139"/>
      <c r="D607" s="139"/>
      <c r="E607" s="139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>
      <c r="A608" s="139"/>
      <c r="B608" s="139"/>
      <c r="C608" s="139"/>
      <c r="D608" s="139"/>
      <c r="E608" s="139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>
      <c r="A609" s="139"/>
      <c r="B609" s="139"/>
      <c r="C609" s="139"/>
      <c r="D609" s="139"/>
      <c r="E609" s="139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>
      <c r="A610" s="139"/>
      <c r="B610" s="139"/>
      <c r="C610" s="139"/>
      <c r="D610" s="139"/>
      <c r="E610" s="139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>
      <c r="A611" s="139"/>
      <c r="B611" s="139"/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>
      <c r="A612" s="139"/>
      <c r="B612" s="139"/>
      <c r="C612" s="139"/>
      <c r="D612" s="139"/>
      <c r="E612" s="139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>
      <c r="A613" s="139"/>
      <c r="B613" s="139"/>
      <c r="C613" s="139"/>
      <c r="D613" s="139"/>
      <c r="E613" s="139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>
      <c r="A614" s="139"/>
      <c r="B614" s="139"/>
      <c r="C614" s="139"/>
      <c r="D614" s="139"/>
      <c r="E614" s="139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>
      <c r="A615" s="139"/>
      <c r="B615" s="139"/>
      <c r="C615" s="139"/>
      <c r="D615" s="139"/>
      <c r="E615" s="139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>
      <c r="A616" s="139"/>
      <c r="B616" s="139"/>
      <c r="C616" s="139"/>
      <c r="D616" s="139"/>
      <c r="E616" s="139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>
      <c r="A617" s="139"/>
      <c r="B617" s="139"/>
      <c r="C617" s="139"/>
      <c r="D617" s="139"/>
      <c r="E617" s="139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>
      <c r="A618" s="139"/>
      <c r="B618" s="139"/>
      <c r="C618" s="139"/>
      <c r="D618" s="139"/>
      <c r="E618" s="139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>
      <c r="A619" s="139"/>
      <c r="B619" s="139"/>
      <c r="C619" s="139"/>
      <c r="D619" s="139"/>
      <c r="E619" s="139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>
      <c r="A620" s="139"/>
      <c r="B620" s="139"/>
      <c r="C620" s="139"/>
      <c r="D620" s="139"/>
      <c r="E620" s="139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>
      <c r="A621" s="139"/>
      <c r="B621" s="139"/>
      <c r="C621" s="139"/>
      <c r="D621" s="139"/>
      <c r="E621" s="139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>
      <c r="A622" s="139"/>
      <c r="B622" s="139"/>
      <c r="C622" s="139"/>
      <c r="D622" s="139"/>
      <c r="E622" s="139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>
      <c r="A623" s="139"/>
      <c r="B623" s="139"/>
      <c r="C623" s="139"/>
      <c r="D623" s="139"/>
      <c r="E623" s="139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>
      <c r="A624" s="139"/>
      <c r="B624" s="139"/>
      <c r="C624" s="139"/>
      <c r="D624" s="139"/>
      <c r="E624" s="139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>
      <c r="A625" s="139"/>
      <c r="B625" s="139"/>
      <c r="C625" s="139"/>
      <c r="D625" s="139"/>
      <c r="E625" s="139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>
      <c r="A626" s="139"/>
      <c r="B626" s="139"/>
      <c r="C626" s="139"/>
      <c r="D626" s="139"/>
      <c r="E626" s="139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>
      <c r="A627" s="139"/>
      <c r="B627" s="139"/>
      <c r="C627" s="139"/>
      <c r="D627" s="139"/>
      <c r="E627" s="139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>
      <c r="A628" s="139"/>
      <c r="B628" s="139"/>
      <c r="C628" s="139"/>
      <c r="D628" s="139"/>
      <c r="E628" s="139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>
      <c r="A629" s="139"/>
      <c r="B629" s="139"/>
      <c r="C629" s="139"/>
      <c r="D629" s="139"/>
      <c r="E629" s="139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>
      <c r="A630" s="139"/>
      <c r="B630" s="139"/>
      <c r="C630" s="139"/>
      <c r="D630" s="139"/>
      <c r="E630" s="139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>
      <c r="A631" s="139"/>
      <c r="B631" s="139"/>
      <c r="C631" s="139"/>
      <c r="D631" s="139"/>
      <c r="E631" s="139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>
      <c r="A632" s="139"/>
      <c r="B632" s="139"/>
      <c r="C632" s="139"/>
      <c r="D632" s="139"/>
      <c r="E632" s="139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>
      <c r="A633" s="139"/>
      <c r="B633" s="139"/>
      <c r="C633" s="139"/>
      <c r="D633" s="139"/>
      <c r="E633" s="139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>
      <c r="A634" s="139"/>
      <c r="B634" s="139"/>
      <c r="C634" s="139"/>
      <c r="D634" s="139"/>
      <c r="E634" s="139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>
      <c r="A635" s="139"/>
      <c r="B635" s="139"/>
      <c r="C635" s="139"/>
      <c r="D635" s="139"/>
      <c r="E635" s="139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>
      <c r="A636" s="139"/>
      <c r="B636" s="139"/>
      <c r="C636" s="139"/>
      <c r="D636" s="139"/>
      <c r="E636" s="139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>
      <c r="A637" s="139"/>
      <c r="B637" s="139"/>
      <c r="C637" s="139"/>
      <c r="D637" s="139"/>
      <c r="E637" s="139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>
      <c r="A638" s="139"/>
      <c r="B638" s="139"/>
      <c r="C638" s="139"/>
      <c r="D638" s="139"/>
      <c r="E638" s="139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>
      <c r="A639" s="139"/>
      <c r="B639" s="139"/>
      <c r="C639" s="139"/>
      <c r="D639" s="139"/>
      <c r="E639" s="139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>
      <c r="A640" s="139"/>
      <c r="B640" s="139"/>
      <c r="C640" s="139"/>
      <c r="D640" s="139"/>
      <c r="E640" s="139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>
      <c r="A641" s="139"/>
      <c r="B641" s="139"/>
      <c r="C641" s="139"/>
      <c r="D641" s="139"/>
      <c r="E641" s="139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>
      <c r="A642" s="139"/>
      <c r="B642" s="139"/>
      <c r="C642" s="139"/>
      <c r="D642" s="139"/>
      <c r="E642" s="139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>
      <c r="A643" s="139"/>
      <c r="B643" s="139"/>
      <c r="C643" s="139"/>
      <c r="D643" s="139"/>
      <c r="E643" s="139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>
      <c r="A644" s="139"/>
      <c r="B644" s="139"/>
      <c r="C644" s="139"/>
      <c r="D644" s="139"/>
      <c r="E644" s="139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>
      <c r="A645" s="139"/>
      <c r="B645" s="139"/>
      <c r="C645" s="139"/>
      <c r="D645" s="139"/>
      <c r="E645" s="139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>
      <c r="A646" s="139"/>
      <c r="B646" s="139"/>
      <c r="C646" s="139"/>
      <c r="D646" s="139"/>
      <c r="E646" s="139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>
      <c r="A647" s="139"/>
      <c r="B647" s="139"/>
      <c r="C647" s="139"/>
      <c r="D647" s="139"/>
      <c r="E647" s="139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>
      <c r="A648" s="139"/>
      <c r="B648" s="139"/>
      <c r="C648" s="139"/>
      <c r="D648" s="139"/>
      <c r="E648" s="139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>
      <c r="A649" s="139"/>
      <c r="B649" s="139"/>
      <c r="C649" s="139"/>
      <c r="D649" s="139"/>
      <c r="E649" s="139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>
      <c r="A650" s="139"/>
      <c r="B650" s="139"/>
      <c r="C650" s="139"/>
      <c r="D650" s="139"/>
      <c r="E650" s="139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>
      <c r="A651" s="139"/>
      <c r="B651" s="139"/>
      <c r="C651" s="139"/>
      <c r="D651" s="139"/>
      <c r="E651" s="139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>
      <c r="A652" s="139"/>
      <c r="B652" s="139"/>
      <c r="C652" s="139"/>
      <c r="D652" s="139"/>
      <c r="E652" s="139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>
      <c r="A653" s="139"/>
      <c r="B653" s="139"/>
      <c r="C653" s="139"/>
      <c r="D653" s="139"/>
      <c r="E653" s="139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>
      <c r="A654" s="139"/>
      <c r="B654" s="139"/>
      <c r="C654" s="139"/>
      <c r="D654" s="139"/>
      <c r="E654" s="139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>
      <c r="A655" s="139"/>
      <c r="B655" s="139"/>
      <c r="C655" s="139"/>
      <c r="D655" s="139"/>
      <c r="E655" s="139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>
      <c r="A656" s="139"/>
      <c r="B656" s="139"/>
      <c r="C656" s="139"/>
      <c r="D656" s="139"/>
      <c r="E656" s="139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>
      <c r="A657" s="139"/>
      <c r="B657" s="139"/>
      <c r="C657" s="139"/>
      <c r="D657" s="139"/>
      <c r="E657" s="139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>
      <c r="A658" s="139"/>
      <c r="B658" s="139"/>
      <c r="C658" s="139"/>
      <c r="D658" s="139"/>
      <c r="E658" s="139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>
      <c r="A659" s="139"/>
      <c r="B659" s="139"/>
      <c r="C659" s="139"/>
      <c r="D659" s="139"/>
      <c r="E659" s="139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>
      <c r="A660" s="139"/>
      <c r="B660" s="139"/>
      <c r="C660" s="139"/>
      <c r="D660" s="139"/>
      <c r="E660" s="139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>
      <c r="A661" s="139"/>
      <c r="B661" s="139"/>
      <c r="C661" s="139"/>
      <c r="D661" s="139"/>
      <c r="E661" s="139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>
      <c r="A662" s="139"/>
      <c r="B662" s="139"/>
      <c r="C662" s="139"/>
      <c r="D662" s="139"/>
      <c r="E662" s="139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>
      <c r="A663" s="139"/>
      <c r="B663" s="139"/>
      <c r="C663" s="139"/>
      <c r="D663" s="139"/>
      <c r="E663" s="139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>
      <c r="A664" s="139"/>
      <c r="B664" s="139"/>
      <c r="C664" s="139"/>
      <c r="D664" s="139"/>
      <c r="E664" s="139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>
      <c r="A665" s="139"/>
      <c r="B665" s="139"/>
      <c r="C665" s="139"/>
      <c r="D665" s="139"/>
      <c r="E665" s="139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>
      <c r="A666" s="139"/>
      <c r="B666" s="139"/>
      <c r="C666" s="139"/>
      <c r="D666" s="139"/>
      <c r="E666" s="139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>
      <c r="A667" s="139"/>
      <c r="B667" s="139"/>
      <c r="C667" s="139"/>
      <c r="D667" s="139"/>
      <c r="E667" s="139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>
      <c r="A668" s="139"/>
      <c r="B668" s="139"/>
      <c r="C668" s="139"/>
      <c r="D668" s="139"/>
      <c r="E668" s="139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>
      <c r="A669" s="139"/>
      <c r="B669" s="139"/>
      <c r="C669" s="139"/>
      <c r="D669" s="139"/>
      <c r="E669" s="139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>
      <c r="A670" s="139"/>
      <c r="B670" s="139"/>
      <c r="C670" s="139"/>
      <c r="D670" s="139"/>
      <c r="E670" s="139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>
      <c r="A671" s="139"/>
      <c r="B671" s="139"/>
      <c r="C671" s="139"/>
      <c r="D671" s="139"/>
      <c r="E671" s="139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>
      <c r="A672" s="139"/>
      <c r="B672" s="139"/>
      <c r="C672" s="139"/>
      <c r="D672" s="139"/>
      <c r="E672" s="139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>
      <c r="A673" s="139"/>
      <c r="B673" s="139"/>
      <c r="C673" s="139"/>
      <c r="D673" s="139"/>
      <c r="E673" s="139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>
      <c r="A674" s="139"/>
      <c r="B674" s="139"/>
      <c r="C674" s="139"/>
      <c r="D674" s="139"/>
      <c r="E674" s="139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>
      <c r="A675" s="139"/>
      <c r="B675" s="139"/>
      <c r="C675" s="139"/>
      <c r="D675" s="139"/>
      <c r="E675" s="139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>
      <c r="A676" s="139"/>
      <c r="B676" s="139"/>
      <c r="C676" s="139"/>
      <c r="D676" s="139"/>
      <c r="E676" s="139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>
      <c r="A677" s="139"/>
      <c r="B677" s="139"/>
      <c r="C677" s="139"/>
      <c r="D677" s="139"/>
      <c r="E677" s="139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>
      <c r="A678" s="139"/>
      <c r="B678" s="139"/>
      <c r="C678" s="139"/>
      <c r="D678" s="139"/>
      <c r="E678" s="139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>
      <c r="A679" s="139"/>
      <c r="B679" s="139"/>
      <c r="C679" s="139"/>
      <c r="D679" s="139"/>
      <c r="E679" s="139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>
      <c r="A680" s="139"/>
      <c r="B680" s="139"/>
      <c r="C680" s="139"/>
      <c r="D680" s="139"/>
      <c r="E680" s="139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>
      <c r="A681" s="139"/>
      <c r="B681" s="139"/>
      <c r="C681" s="139"/>
      <c r="D681" s="139"/>
      <c r="E681" s="139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>
      <c r="A682" s="139"/>
      <c r="B682" s="139"/>
      <c r="C682" s="139"/>
      <c r="D682" s="139"/>
      <c r="E682" s="139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>
      <c r="A683" s="139"/>
      <c r="B683" s="139"/>
      <c r="C683" s="139"/>
      <c r="D683" s="139"/>
      <c r="E683" s="139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>
      <c r="A684" s="139"/>
      <c r="B684" s="139"/>
      <c r="C684" s="139"/>
      <c r="D684" s="139"/>
      <c r="E684" s="139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>
      <c r="A685" s="139"/>
      <c r="B685" s="139"/>
      <c r="C685" s="139"/>
      <c r="D685" s="139"/>
      <c r="E685" s="139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>
      <c r="A686" s="139"/>
      <c r="B686" s="139"/>
      <c r="C686" s="139"/>
      <c r="D686" s="139"/>
      <c r="E686" s="139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>
      <c r="A687" s="139"/>
      <c r="B687" s="139"/>
      <c r="C687" s="139"/>
      <c r="D687" s="139"/>
      <c r="E687" s="139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>
      <c r="A688" s="139"/>
      <c r="B688" s="139"/>
      <c r="C688" s="139"/>
      <c r="D688" s="139"/>
      <c r="E688" s="139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>
      <c r="A689" s="139"/>
      <c r="B689" s="139"/>
      <c r="C689" s="139"/>
      <c r="D689" s="139"/>
      <c r="E689" s="139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>
      <c r="A690" s="139"/>
      <c r="B690" s="139"/>
      <c r="C690" s="139"/>
      <c r="D690" s="139"/>
      <c r="E690" s="139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>
      <c r="A691" s="139"/>
      <c r="B691" s="139"/>
      <c r="C691" s="139"/>
      <c r="D691" s="139"/>
      <c r="E691" s="139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>
      <c r="A692" s="139"/>
      <c r="B692" s="139"/>
      <c r="C692" s="139"/>
      <c r="D692" s="139"/>
      <c r="E692" s="139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>
      <c r="A693" s="139"/>
      <c r="B693" s="139"/>
      <c r="C693" s="139"/>
      <c r="D693" s="139"/>
      <c r="E693" s="139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>
      <c r="A694" s="139"/>
      <c r="B694" s="139"/>
      <c r="C694" s="139"/>
      <c r="D694" s="139"/>
      <c r="E694" s="139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>
      <c r="A695" s="139"/>
      <c r="B695" s="139"/>
      <c r="C695" s="139"/>
      <c r="D695" s="139"/>
      <c r="E695" s="139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>
      <c r="A696" s="139"/>
      <c r="B696" s="139"/>
      <c r="C696" s="139"/>
      <c r="D696" s="139"/>
      <c r="E696" s="139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>
      <c r="A697" s="139"/>
      <c r="B697" s="139"/>
      <c r="C697" s="139"/>
      <c r="D697" s="139"/>
      <c r="E697" s="139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>
      <c r="A698" s="139"/>
      <c r="B698" s="139"/>
      <c r="C698" s="139"/>
      <c r="D698" s="139"/>
      <c r="E698" s="139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>
      <c r="A699" s="139"/>
      <c r="B699" s="139"/>
      <c r="C699" s="139"/>
      <c r="D699" s="139"/>
      <c r="E699" s="139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>
      <c r="A700" s="139"/>
      <c r="B700" s="139"/>
      <c r="C700" s="139"/>
      <c r="D700" s="139"/>
      <c r="E700" s="139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>
      <c r="A701" s="139"/>
      <c r="B701" s="139"/>
      <c r="C701" s="139"/>
      <c r="D701" s="139"/>
      <c r="E701" s="139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>
      <c r="A702" s="139"/>
      <c r="B702" s="139"/>
      <c r="C702" s="139"/>
      <c r="D702" s="139"/>
      <c r="E702" s="139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>
      <c r="A703" s="139"/>
      <c r="B703" s="139"/>
      <c r="C703" s="139"/>
      <c r="D703" s="139"/>
      <c r="E703" s="139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>
      <c r="A704" s="139"/>
      <c r="B704" s="139"/>
      <c r="C704" s="139"/>
      <c r="D704" s="139"/>
      <c r="E704" s="139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>
      <c r="A705" s="139"/>
      <c r="B705" s="139"/>
      <c r="C705" s="139"/>
      <c r="D705" s="139"/>
      <c r="E705" s="139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>
      <c r="A706" s="139"/>
      <c r="B706" s="139"/>
      <c r="C706" s="139"/>
      <c r="D706" s="139"/>
      <c r="E706" s="139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>
      <c r="A707" s="139"/>
      <c r="B707" s="139"/>
      <c r="C707" s="139"/>
      <c r="D707" s="139"/>
      <c r="E707" s="139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>
      <c r="A708" s="139"/>
      <c r="B708" s="139"/>
      <c r="C708" s="139"/>
      <c r="D708" s="139"/>
      <c r="E708" s="139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>
      <c r="A709" s="139"/>
      <c r="B709" s="139"/>
      <c r="C709" s="139"/>
      <c r="D709" s="139"/>
      <c r="E709" s="139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>
      <c r="A710" s="139"/>
      <c r="B710" s="139"/>
      <c r="C710" s="139"/>
      <c r="D710" s="139"/>
      <c r="E710" s="139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>
      <c r="A711" s="139"/>
      <c r="B711" s="139"/>
      <c r="C711" s="139"/>
      <c r="D711" s="139"/>
      <c r="E711" s="139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>
      <c r="A712" s="139"/>
      <c r="B712" s="139"/>
      <c r="C712" s="139"/>
      <c r="D712" s="139"/>
      <c r="E712" s="139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>
      <c r="A713" s="139"/>
      <c r="B713" s="139"/>
      <c r="C713" s="139"/>
      <c r="D713" s="139"/>
      <c r="E713" s="139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>
      <c r="A714" s="139"/>
      <c r="B714" s="139"/>
      <c r="C714" s="139"/>
      <c r="D714" s="139"/>
      <c r="E714" s="139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>
      <c r="A715" s="139"/>
      <c r="B715" s="139"/>
      <c r="C715" s="139"/>
      <c r="D715" s="139"/>
      <c r="E715" s="139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>
      <c r="A716" s="139"/>
      <c r="B716" s="139"/>
      <c r="C716" s="139"/>
      <c r="D716" s="139"/>
      <c r="E716" s="139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>
      <c r="A717" s="139"/>
      <c r="B717" s="139"/>
      <c r="C717" s="139"/>
      <c r="D717" s="139"/>
      <c r="E717" s="139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>
      <c r="A718" s="139"/>
      <c r="B718" s="139"/>
      <c r="C718" s="139"/>
      <c r="D718" s="139"/>
      <c r="E718" s="139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>
      <c r="A719" s="139"/>
      <c r="B719" s="139"/>
      <c r="C719" s="139"/>
      <c r="D719" s="139"/>
      <c r="E719" s="139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>
      <c r="A720" s="139"/>
      <c r="B720" s="139"/>
      <c r="C720" s="139"/>
      <c r="D720" s="139"/>
      <c r="E720" s="139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>
      <c r="A721" s="139"/>
      <c r="B721" s="139"/>
      <c r="C721" s="139"/>
      <c r="D721" s="139"/>
      <c r="E721" s="139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>
      <c r="A722" s="139"/>
      <c r="B722" s="139"/>
      <c r="C722" s="139"/>
      <c r="D722" s="139"/>
      <c r="E722" s="139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>
      <c r="A723" s="139"/>
      <c r="B723" s="139"/>
      <c r="C723" s="139"/>
      <c r="D723" s="139"/>
      <c r="E723" s="139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>
      <c r="A724" s="139"/>
      <c r="B724" s="139"/>
      <c r="C724" s="139"/>
      <c r="D724" s="139"/>
      <c r="E724" s="139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>
      <c r="A725" s="139"/>
      <c r="B725" s="139"/>
      <c r="C725" s="139"/>
      <c r="D725" s="139"/>
      <c r="E725" s="139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>
      <c r="A726" s="139"/>
      <c r="B726" s="139"/>
      <c r="C726" s="139"/>
      <c r="D726" s="139"/>
      <c r="E726" s="139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>
      <c r="A727" s="139"/>
      <c r="B727" s="139"/>
      <c r="C727" s="139"/>
      <c r="D727" s="139"/>
      <c r="E727" s="139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>
      <c r="A728" s="139"/>
      <c r="B728" s="139"/>
      <c r="C728" s="139"/>
      <c r="D728" s="139"/>
      <c r="E728" s="139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>
      <c r="A729" s="139"/>
      <c r="B729" s="139"/>
      <c r="C729" s="139"/>
      <c r="D729" s="139"/>
      <c r="E729" s="139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>
      <c r="A730" s="139"/>
      <c r="B730" s="139"/>
      <c r="C730" s="139"/>
      <c r="D730" s="139"/>
      <c r="E730" s="139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>
      <c r="A731" s="139"/>
      <c r="B731" s="139"/>
      <c r="C731" s="139"/>
      <c r="D731" s="139"/>
      <c r="E731" s="139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>
      <c r="A732" s="139"/>
      <c r="B732" s="139"/>
      <c r="C732" s="139"/>
      <c r="D732" s="139"/>
      <c r="E732" s="139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>
      <c r="A733" s="139"/>
      <c r="B733" s="139"/>
      <c r="C733" s="139"/>
      <c r="D733" s="139"/>
      <c r="E733" s="139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>
      <c r="A734" s="139"/>
      <c r="B734" s="139"/>
      <c r="C734" s="139"/>
      <c r="D734" s="139"/>
      <c r="E734" s="139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>
      <c r="A735" s="139"/>
      <c r="B735" s="139"/>
      <c r="C735" s="139"/>
      <c r="D735" s="139"/>
      <c r="E735" s="139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>
      <c r="A736" s="139"/>
      <c r="B736" s="139"/>
      <c r="C736" s="139"/>
      <c r="D736" s="139"/>
      <c r="E736" s="139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>
      <c r="A737" s="139"/>
      <c r="B737" s="139"/>
      <c r="C737" s="139"/>
      <c r="D737" s="139"/>
      <c r="E737" s="139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>
      <c r="A738" s="139"/>
      <c r="B738" s="139"/>
      <c r="C738" s="139"/>
      <c r="D738" s="139"/>
      <c r="E738" s="139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>
      <c r="A739" s="139"/>
      <c r="B739" s="139"/>
      <c r="C739" s="139"/>
      <c r="D739" s="139"/>
      <c r="E739" s="139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>
      <c r="A740" s="139"/>
      <c r="B740" s="139"/>
      <c r="C740" s="139"/>
      <c r="D740" s="139"/>
      <c r="E740" s="139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>
      <c r="A741" s="139"/>
      <c r="B741" s="139"/>
      <c r="C741" s="139"/>
      <c r="D741" s="139"/>
      <c r="E741" s="139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>
      <c r="A742" s="139"/>
      <c r="B742" s="139"/>
      <c r="C742" s="139"/>
      <c r="D742" s="139"/>
      <c r="E742" s="139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>
      <c r="A743" s="139"/>
      <c r="B743" s="139"/>
      <c r="C743" s="139"/>
      <c r="D743" s="139"/>
      <c r="E743" s="139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>
      <c r="A744" s="139"/>
      <c r="B744" s="139"/>
      <c r="C744" s="139"/>
      <c r="D744" s="139"/>
      <c r="E744" s="139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>
      <c r="A745" s="139"/>
      <c r="B745" s="139"/>
      <c r="C745" s="139"/>
      <c r="D745" s="139"/>
      <c r="E745" s="139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>
      <c r="A746" s="139"/>
      <c r="B746" s="139"/>
      <c r="C746" s="139"/>
      <c r="D746" s="139"/>
      <c r="E746" s="139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>
      <c r="A747" s="139"/>
      <c r="B747" s="139"/>
      <c r="C747" s="139"/>
      <c r="D747" s="139"/>
      <c r="E747" s="139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>
      <c r="A748" s="139"/>
      <c r="B748" s="139"/>
      <c r="C748" s="139"/>
      <c r="D748" s="139"/>
      <c r="E748" s="139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>
      <c r="A749" s="139"/>
      <c r="B749" s="139"/>
      <c r="C749" s="139"/>
      <c r="D749" s="139"/>
      <c r="E749" s="139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>
      <c r="A750" s="139"/>
      <c r="B750" s="139"/>
      <c r="C750" s="139"/>
      <c r="D750" s="139"/>
      <c r="E750" s="139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>
      <c r="A751" s="139"/>
      <c r="B751" s="139"/>
      <c r="C751" s="139"/>
      <c r="D751" s="139"/>
      <c r="E751" s="139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>
      <c r="A752" s="139"/>
      <c r="B752" s="139"/>
      <c r="C752" s="139"/>
      <c r="D752" s="139"/>
      <c r="E752" s="139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>
      <c r="A753" s="139"/>
      <c r="B753" s="139"/>
      <c r="C753" s="139"/>
      <c r="D753" s="139"/>
      <c r="E753" s="139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>
      <c r="A754" s="139"/>
      <c r="B754" s="139"/>
      <c r="C754" s="139"/>
      <c r="D754" s="139"/>
      <c r="E754" s="139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>
      <c r="A755" s="139"/>
      <c r="B755" s="139"/>
      <c r="C755" s="139"/>
      <c r="D755" s="139"/>
      <c r="E755" s="139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>
      <c r="A756" s="139"/>
      <c r="B756" s="139"/>
      <c r="C756" s="139"/>
      <c r="D756" s="139"/>
      <c r="E756" s="139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>
      <c r="A757" s="139"/>
      <c r="B757" s="139"/>
      <c r="C757" s="139"/>
      <c r="D757" s="139"/>
      <c r="E757" s="139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>
      <c r="A758" s="139"/>
      <c r="B758" s="139"/>
      <c r="C758" s="139"/>
      <c r="D758" s="139"/>
      <c r="E758" s="139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>
      <c r="A759" s="139"/>
      <c r="B759" s="139"/>
      <c r="C759" s="139"/>
      <c r="D759" s="139"/>
      <c r="E759" s="139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>
      <c r="A760" s="139"/>
      <c r="B760" s="139"/>
      <c r="C760" s="139"/>
      <c r="D760" s="139"/>
      <c r="E760" s="139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>
      <c r="A761" s="139"/>
      <c r="B761" s="139"/>
      <c r="C761" s="139"/>
      <c r="D761" s="139"/>
      <c r="E761" s="139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>
      <c r="A762" s="139"/>
      <c r="B762" s="139"/>
      <c r="C762" s="139"/>
      <c r="D762" s="139"/>
      <c r="E762" s="139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>
      <c r="A763" s="139"/>
      <c r="B763" s="139"/>
      <c r="C763" s="139"/>
      <c r="D763" s="139"/>
      <c r="E763" s="139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>
      <c r="A764" s="139"/>
      <c r="B764" s="139"/>
      <c r="C764" s="139"/>
      <c r="D764" s="139"/>
      <c r="E764" s="139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>
      <c r="A765" s="139"/>
      <c r="B765" s="139"/>
      <c r="C765" s="139"/>
      <c r="D765" s="139"/>
      <c r="E765" s="139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>
      <c r="A766" s="139"/>
      <c r="B766" s="139"/>
      <c r="C766" s="139"/>
      <c r="D766" s="139"/>
      <c r="E766" s="139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>
      <c r="A767" s="139"/>
      <c r="B767" s="139"/>
      <c r="C767" s="139"/>
      <c r="D767" s="139"/>
      <c r="E767" s="139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>
      <c r="A768" s="139"/>
      <c r="B768" s="139"/>
      <c r="C768" s="139"/>
      <c r="D768" s="139"/>
      <c r="E768" s="139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>
      <c r="A769" s="139"/>
      <c r="B769" s="139"/>
      <c r="C769" s="139"/>
      <c r="D769" s="139"/>
      <c r="E769" s="139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>
      <c r="A770" s="139"/>
      <c r="B770" s="139"/>
      <c r="C770" s="139"/>
      <c r="D770" s="139"/>
      <c r="E770" s="139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>
      <c r="A771" s="139"/>
      <c r="B771" s="139"/>
      <c r="C771" s="139"/>
      <c r="D771" s="139"/>
      <c r="E771" s="139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>
      <c r="A772" s="139"/>
      <c r="B772" s="139"/>
      <c r="C772" s="139"/>
      <c r="D772" s="139"/>
      <c r="E772" s="139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>
      <c r="A773" s="139"/>
      <c r="B773" s="139"/>
      <c r="C773" s="139"/>
      <c r="D773" s="139"/>
      <c r="E773" s="139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>
      <c r="A774" s="139"/>
      <c r="B774" s="139"/>
      <c r="C774" s="139"/>
      <c r="D774" s="139"/>
      <c r="E774" s="139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>
      <c r="A775" s="139"/>
      <c r="B775" s="139"/>
      <c r="C775" s="139"/>
      <c r="D775" s="139"/>
      <c r="E775" s="139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>
      <c r="A776" s="139"/>
      <c r="B776" s="139"/>
      <c r="C776" s="139"/>
      <c r="D776" s="139"/>
      <c r="E776" s="139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>
      <c r="A777" s="139"/>
      <c r="B777" s="139"/>
      <c r="C777" s="139"/>
      <c r="D777" s="139"/>
      <c r="E777" s="139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>
      <c r="A778" s="139"/>
      <c r="B778" s="139"/>
      <c r="C778" s="139"/>
      <c r="D778" s="139"/>
      <c r="E778" s="139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>
      <c r="A779" s="139"/>
      <c r="B779" s="139"/>
      <c r="C779" s="139"/>
      <c r="D779" s="139"/>
      <c r="E779" s="139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>
      <c r="A780" s="139"/>
      <c r="B780" s="139"/>
      <c r="C780" s="139"/>
      <c r="D780" s="139"/>
      <c r="E780" s="139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>
      <c r="A781" s="139"/>
      <c r="B781" s="139"/>
      <c r="C781" s="139"/>
      <c r="D781" s="139"/>
      <c r="E781" s="139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>
      <c r="A782" s="139"/>
      <c r="B782" s="139"/>
      <c r="C782" s="139"/>
      <c r="D782" s="139"/>
      <c r="E782" s="139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>
      <c r="A783" s="139"/>
      <c r="B783" s="139"/>
      <c r="C783" s="139"/>
      <c r="D783" s="139"/>
      <c r="E783" s="139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>
      <c r="A784" s="139"/>
      <c r="B784" s="139"/>
      <c r="C784" s="139"/>
      <c r="D784" s="139"/>
      <c r="E784" s="139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>
      <c r="A785" s="139"/>
      <c r="B785" s="139"/>
      <c r="C785" s="139"/>
      <c r="D785" s="139"/>
      <c r="E785" s="139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>
      <c r="A786" s="139"/>
      <c r="B786" s="139"/>
      <c r="C786" s="139"/>
      <c r="D786" s="139"/>
      <c r="E786" s="139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>
      <c r="A787" s="139"/>
      <c r="B787" s="139"/>
      <c r="C787" s="139"/>
      <c r="D787" s="139"/>
      <c r="E787" s="139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>
      <c r="A788" s="139"/>
      <c r="B788" s="139"/>
      <c r="C788" s="139"/>
      <c r="D788" s="139"/>
      <c r="E788" s="139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>
      <c r="A789" s="139"/>
      <c r="B789" s="139"/>
      <c r="C789" s="139"/>
      <c r="D789" s="139"/>
      <c r="E789" s="139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>
      <c r="A790" s="139"/>
      <c r="B790" s="139"/>
      <c r="C790" s="139"/>
      <c r="D790" s="139"/>
      <c r="E790" s="139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>
      <c r="A791" s="139"/>
      <c r="B791" s="139"/>
      <c r="C791" s="139"/>
      <c r="D791" s="139"/>
      <c r="E791" s="139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>
      <c r="A792" s="139"/>
      <c r="B792" s="139"/>
      <c r="C792" s="139"/>
      <c r="D792" s="139"/>
      <c r="E792" s="139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>
      <c r="A793" s="139"/>
      <c r="B793" s="139"/>
      <c r="C793" s="139"/>
      <c r="D793" s="139"/>
      <c r="E793" s="139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>
      <c r="A794" s="139"/>
      <c r="B794" s="139"/>
      <c r="C794" s="139"/>
      <c r="D794" s="139"/>
      <c r="E794" s="139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>
      <c r="A795" s="139"/>
      <c r="B795" s="139"/>
      <c r="C795" s="139"/>
      <c r="D795" s="139"/>
      <c r="E795" s="139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>
      <c r="A796" s="139"/>
      <c r="B796" s="139"/>
      <c r="C796" s="139"/>
      <c r="D796" s="139"/>
      <c r="E796" s="139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>
      <c r="A797" s="139"/>
      <c r="B797" s="139"/>
      <c r="C797" s="139"/>
      <c r="D797" s="139"/>
      <c r="E797" s="139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>
      <c r="A798" s="139"/>
      <c r="B798" s="139"/>
      <c r="C798" s="139"/>
      <c r="D798" s="139"/>
      <c r="E798" s="139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>
      <c r="A799" s="139"/>
      <c r="B799" s="139"/>
      <c r="C799" s="139"/>
      <c r="D799" s="139"/>
      <c r="E799" s="139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>
      <c r="A800" s="139"/>
      <c r="B800" s="139"/>
      <c r="C800" s="139"/>
      <c r="D800" s="139"/>
      <c r="E800" s="139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>
      <c r="A801" s="139"/>
      <c r="B801" s="139"/>
      <c r="C801" s="139"/>
      <c r="D801" s="139"/>
      <c r="E801" s="139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>
      <c r="A802" s="139"/>
      <c r="B802" s="139"/>
      <c r="C802" s="139"/>
      <c r="D802" s="139"/>
      <c r="E802" s="139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>
      <c r="A803" s="139"/>
      <c r="B803" s="139"/>
      <c r="C803" s="139"/>
      <c r="D803" s="139"/>
      <c r="E803" s="139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>
      <c r="A804" s="139"/>
      <c r="B804" s="139"/>
      <c r="C804" s="139"/>
      <c r="D804" s="139"/>
      <c r="E804" s="139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>
      <c r="A805" s="139"/>
      <c r="B805" s="139"/>
      <c r="C805" s="139"/>
      <c r="D805" s="139"/>
      <c r="E805" s="139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>
      <c r="A806" s="139"/>
      <c r="B806" s="139"/>
      <c r="C806" s="139"/>
      <c r="D806" s="139"/>
      <c r="E806" s="139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>
      <c r="A807" s="139"/>
      <c r="B807" s="139"/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>
      <c r="A808" s="139"/>
      <c r="B808" s="139"/>
      <c r="C808" s="139"/>
      <c r="D808" s="139"/>
      <c r="E808" s="139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>
      <c r="A809" s="139"/>
      <c r="B809" s="139"/>
      <c r="C809" s="139"/>
      <c r="D809" s="139"/>
      <c r="E809" s="139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>
      <c r="A810" s="139"/>
      <c r="B810" s="139"/>
      <c r="C810" s="139"/>
      <c r="D810" s="139"/>
      <c r="E810" s="139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>
      <c r="A811" s="139"/>
      <c r="B811" s="139"/>
      <c r="C811" s="139"/>
      <c r="D811" s="139"/>
      <c r="E811" s="139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>
      <c r="A812" s="139"/>
      <c r="B812" s="139"/>
      <c r="C812" s="139"/>
      <c r="D812" s="139"/>
      <c r="E812" s="139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>
      <c r="A813" s="139"/>
      <c r="B813" s="139"/>
      <c r="C813" s="139"/>
      <c r="D813" s="139"/>
      <c r="E813" s="139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>
      <c r="A814" s="139"/>
      <c r="B814" s="139"/>
      <c r="C814" s="139"/>
      <c r="D814" s="139"/>
      <c r="E814" s="139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>
      <c r="A815" s="139"/>
      <c r="B815" s="139"/>
      <c r="C815" s="139"/>
      <c r="D815" s="139"/>
      <c r="E815" s="139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>
      <c r="A816" s="139"/>
      <c r="B816" s="139"/>
      <c r="C816" s="139"/>
      <c r="D816" s="139"/>
      <c r="E816" s="139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>
      <c r="A817" s="139"/>
      <c r="B817" s="139"/>
      <c r="C817" s="139"/>
      <c r="D817" s="139"/>
      <c r="E817" s="139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>
      <c r="A818" s="139"/>
      <c r="B818" s="139"/>
      <c r="C818" s="139"/>
      <c r="D818" s="139"/>
      <c r="E818" s="139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>
      <c r="A819" s="139"/>
      <c r="B819" s="139"/>
      <c r="C819" s="139"/>
      <c r="D819" s="139"/>
      <c r="E819" s="139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>
      <c r="A820" s="139"/>
      <c r="B820" s="139"/>
      <c r="C820" s="139"/>
      <c r="D820" s="139"/>
      <c r="E820" s="139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>
      <c r="A821" s="139"/>
      <c r="B821" s="139"/>
      <c r="C821" s="139"/>
      <c r="D821" s="139"/>
      <c r="E821" s="139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>
      <c r="A822" s="139"/>
      <c r="B822" s="139"/>
      <c r="C822" s="139"/>
      <c r="D822" s="139"/>
      <c r="E822" s="139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>
      <c r="A823" s="139"/>
      <c r="B823" s="139"/>
      <c r="C823" s="139"/>
      <c r="D823" s="139"/>
      <c r="E823" s="139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>
      <c r="A824" s="139"/>
      <c r="B824" s="139"/>
      <c r="C824" s="139"/>
      <c r="D824" s="139"/>
      <c r="E824" s="139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>
      <c r="A825" s="139"/>
      <c r="B825" s="139"/>
      <c r="C825" s="139"/>
      <c r="D825" s="139"/>
      <c r="E825" s="139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>
      <c r="A826" s="139"/>
      <c r="B826" s="139"/>
      <c r="C826" s="139"/>
      <c r="D826" s="139"/>
      <c r="E826" s="139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>
      <c r="A827" s="139"/>
      <c r="B827" s="139"/>
      <c r="C827" s="139"/>
      <c r="D827" s="139"/>
      <c r="E827" s="139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>
      <c r="A828" s="139"/>
      <c r="B828" s="139"/>
      <c r="C828" s="139"/>
      <c r="D828" s="139"/>
      <c r="E828" s="139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>
      <c r="A829" s="139"/>
      <c r="B829" s="139"/>
      <c r="C829" s="139"/>
      <c r="D829" s="139"/>
      <c r="E829" s="139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>
      <c r="A830" s="139"/>
      <c r="B830" s="139"/>
      <c r="C830" s="139"/>
      <c r="D830" s="139"/>
      <c r="E830" s="139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>
      <c r="A831" s="139"/>
      <c r="B831" s="139"/>
      <c r="C831" s="139"/>
      <c r="D831" s="139"/>
      <c r="E831" s="139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>
      <c r="A832" s="139"/>
      <c r="B832" s="139"/>
      <c r="C832" s="139"/>
      <c r="D832" s="139"/>
      <c r="E832" s="139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>
      <c r="A833" s="139"/>
      <c r="B833" s="139"/>
      <c r="C833" s="139"/>
      <c r="D833" s="139"/>
      <c r="E833" s="139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>
      <c r="A834" s="139"/>
      <c r="B834" s="139"/>
      <c r="C834" s="139"/>
      <c r="D834" s="139"/>
      <c r="E834" s="139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>
      <c r="A835" s="139"/>
      <c r="B835" s="139"/>
      <c r="C835" s="139"/>
      <c r="D835" s="139"/>
      <c r="E835" s="139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>
      <c r="A836" s="139"/>
      <c r="B836" s="139"/>
      <c r="C836" s="139"/>
      <c r="D836" s="139"/>
      <c r="E836" s="139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>
      <c r="A837" s="139"/>
      <c r="B837" s="139"/>
      <c r="C837" s="139"/>
      <c r="D837" s="139"/>
      <c r="E837" s="139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>
      <c r="A838" s="139"/>
      <c r="B838" s="139"/>
      <c r="C838" s="139"/>
      <c r="D838" s="139"/>
      <c r="E838" s="139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>
      <c r="A839" s="139"/>
      <c r="B839" s="139"/>
      <c r="C839" s="139"/>
      <c r="D839" s="139"/>
      <c r="E839" s="139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>
      <c r="A840" s="139"/>
      <c r="B840" s="139"/>
      <c r="C840" s="139"/>
      <c r="D840" s="139"/>
      <c r="E840" s="139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>
      <c r="A841" s="139"/>
      <c r="B841" s="139"/>
      <c r="C841" s="139"/>
      <c r="D841" s="139"/>
      <c r="E841" s="139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>
      <c r="A842" s="139"/>
      <c r="B842" s="139"/>
      <c r="C842" s="139"/>
      <c r="D842" s="139"/>
      <c r="E842" s="139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>
      <c r="A843" s="139"/>
      <c r="B843" s="139"/>
      <c r="C843" s="139"/>
      <c r="D843" s="139"/>
      <c r="E843" s="139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>
      <c r="A844" s="139"/>
      <c r="B844" s="139"/>
      <c r="C844" s="139"/>
      <c r="D844" s="139"/>
      <c r="E844" s="139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>
      <c r="A845" s="139"/>
      <c r="B845" s="139"/>
      <c r="C845" s="139"/>
      <c r="D845" s="139"/>
      <c r="E845" s="139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>
      <c r="A846" s="139"/>
      <c r="B846" s="139"/>
      <c r="C846" s="139"/>
      <c r="D846" s="139"/>
      <c r="E846" s="139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>
      <c r="A847" s="139"/>
      <c r="B847" s="139"/>
      <c r="C847" s="139"/>
      <c r="D847" s="139"/>
      <c r="E847" s="139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>
      <c r="A848" s="139"/>
      <c r="B848" s="139"/>
      <c r="C848" s="139"/>
      <c r="D848" s="139"/>
      <c r="E848" s="139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>
      <c r="A849" s="139"/>
      <c r="B849" s="139"/>
      <c r="C849" s="139"/>
      <c r="D849" s="139"/>
      <c r="E849" s="139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>
      <c r="A850" s="139"/>
      <c r="B850" s="139"/>
      <c r="C850" s="139"/>
      <c r="D850" s="139"/>
      <c r="E850" s="139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>
      <c r="A851" s="139"/>
      <c r="B851" s="139"/>
      <c r="C851" s="139"/>
      <c r="D851" s="139"/>
      <c r="E851" s="139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>
      <c r="A852" s="139"/>
      <c r="B852" s="139"/>
      <c r="C852" s="139"/>
      <c r="D852" s="139"/>
      <c r="E852" s="139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>
      <c r="A853" s="139"/>
      <c r="B853" s="139"/>
      <c r="C853" s="139"/>
      <c r="D853" s="139"/>
      <c r="E853" s="139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>
      <c r="A854" s="139"/>
      <c r="B854" s="139"/>
      <c r="C854" s="139"/>
      <c r="D854" s="139"/>
      <c r="E854" s="139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>
      <c r="A855" s="139"/>
      <c r="B855" s="139"/>
      <c r="C855" s="139"/>
      <c r="D855" s="139"/>
      <c r="E855" s="139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>
      <c r="A856" s="139"/>
      <c r="B856" s="139"/>
      <c r="C856" s="139"/>
      <c r="D856" s="139"/>
      <c r="E856" s="139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>
      <c r="A857" s="139"/>
      <c r="B857" s="139"/>
      <c r="C857" s="139"/>
      <c r="D857" s="139"/>
      <c r="E857" s="139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>
      <c r="A858" s="139"/>
      <c r="B858" s="139"/>
      <c r="C858" s="139"/>
      <c r="D858" s="139"/>
      <c r="E858" s="139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>
      <c r="A859" s="139"/>
      <c r="B859" s="139"/>
      <c r="C859" s="139"/>
      <c r="D859" s="139"/>
      <c r="E859" s="139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>
      <c r="A860" s="139"/>
      <c r="B860" s="139"/>
      <c r="C860" s="139"/>
      <c r="D860" s="139"/>
      <c r="E860" s="139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>
      <c r="A861" s="139"/>
      <c r="B861" s="139"/>
      <c r="C861" s="139"/>
      <c r="D861" s="139"/>
      <c r="E861" s="139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>
      <c r="A862" s="139"/>
      <c r="B862" s="139"/>
      <c r="C862" s="139"/>
      <c r="D862" s="139"/>
      <c r="E862" s="139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>
      <c r="A863" s="139"/>
      <c r="B863" s="139"/>
      <c r="C863" s="139"/>
      <c r="D863" s="139"/>
      <c r="E863" s="139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>
      <c r="A864" s="139"/>
      <c r="B864" s="139"/>
      <c r="C864" s="139"/>
      <c r="D864" s="139"/>
      <c r="E864" s="139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>
      <c r="A865" s="139"/>
      <c r="B865" s="139"/>
      <c r="C865" s="139"/>
      <c r="D865" s="139"/>
      <c r="E865" s="139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>
      <c r="A866" s="139"/>
      <c r="B866" s="139"/>
      <c r="C866" s="139"/>
      <c r="D866" s="139"/>
      <c r="E866" s="139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>
      <c r="A867" s="139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>
      <c r="A868" s="139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>
      <c r="A869" s="139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>
      <c r="A870" s="139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>
      <c r="A871" s="139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>
      <c r="A872" s="139"/>
      <c r="B872" s="139"/>
      <c r="C872" s="139"/>
      <c r="D872" s="139"/>
      <c r="E872" s="139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>
      <c r="A873" s="139"/>
      <c r="B873" s="139"/>
      <c r="C873" s="139"/>
      <c r="D873" s="139"/>
      <c r="E873" s="139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>
      <c r="A874" s="139"/>
      <c r="B874" s="139"/>
      <c r="C874" s="139"/>
      <c r="D874" s="139"/>
      <c r="E874" s="139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>
      <c r="A875" s="139"/>
      <c r="B875" s="139"/>
      <c r="C875" s="139"/>
      <c r="D875" s="139"/>
      <c r="E875" s="139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>
      <c r="A876" s="139"/>
      <c r="B876" s="139"/>
      <c r="C876" s="139"/>
      <c r="D876" s="139"/>
      <c r="E876" s="139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>
      <c r="A877" s="139"/>
      <c r="B877" s="139"/>
      <c r="C877" s="139"/>
      <c r="D877" s="139"/>
      <c r="E877" s="139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>
      <c r="A878" s="139"/>
      <c r="B878" s="139"/>
      <c r="C878" s="139"/>
      <c r="D878" s="139"/>
      <c r="E878" s="139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>
      <c r="A879" s="139"/>
      <c r="B879" s="139"/>
      <c r="C879" s="139"/>
      <c r="D879" s="139"/>
      <c r="E879" s="139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>
      <c r="A880" s="139"/>
      <c r="B880" s="139"/>
      <c r="C880" s="139"/>
      <c r="D880" s="139"/>
      <c r="E880" s="139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>
      <c r="A881" s="139"/>
      <c r="B881" s="139"/>
      <c r="C881" s="139"/>
      <c r="D881" s="139"/>
      <c r="E881" s="139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>
      <c r="A882" s="139"/>
      <c r="B882" s="139"/>
      <c r="C882" s="139"/>
      <c r="D882" s="139"/>
      <c r="E882" s="139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>
      <c r="A883" s="139"/>
      <c r="B883" s="139"/>
      <c r="C883" s="139"/>
      <c r="D883" s="139"/>
      <c r="E883" s="139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>
      <c r="A884" s="139"/>
      <c r="B884" s="139"/>
      <c r="C884" s="139"/>
      <c r="D884" s="139"/>
      <c r="E884" s="139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>
      <c r="A885" s="139"/>
      <c r="B885" s="139"/>
      <c r="C885" s="139"/>
      <c r="D885" s="139"/>
      <c r="E885" s="139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>
      <c r="A886" s="139"/>
      <c r="B886" s="139"/>
      <c r="C886" s="139"/>
      <c r="D886" s="139"/>
      <c r="E886" s="139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>
      <c r="A887" s="139"/>
      <c r="B887" s="139"/>
      <c r="C887" s="139"/>
      <c r="D887" s="139"/>
      <c r="E887" s="139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>
      <c r="A888" s="139"/>
      <c r="B888" s="139"/>
      <c r="C888" s="139"/>
      <c r="D888" s="139"/>
      <c r="E888" s="139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>
      <c r="A889" s="139"/>
      <c r="B889" s="139"/>
      <c r="C889" s="139"/>
      <c r="D889" s="139"/>
      <c r="E889" s="139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>
      <c r="A890" s="139"/>
      <c r="B890" s="139"/>
      <c r="C890" s="139"/>
      <c r="D890" s="139"/>
      <c r="E890" s="139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>
      <c r="A891" s="139"/>
      <c r="B891" s="139"/>
      <c r="C891" s="139"/>
      <c r="D891" s="139"/>
      <c r="E891" s="139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>
      <c r="A892" s="139"/>
      <c r="B892" s="139"/>
      <c r="C892" s="139"/>
      <c r="D892" s="139"/>
      <c r="E892" s="139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>
      <c r="A893" s="139"/>
      <c r="B893" s="139"/>
      <c r="C893" s="139"/>
      <c r="D893" s="139"/>
      <c r="E893" s="139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>
      <c r="A894" s="139"/>
      <c r="B894" s="139"/>
      <c r="C894" s="139"/>
      <c r="D894" s="139"/>
      <c r="E894" s="139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>
      <c r="A895" s="139"/>
      <c r="B895" s="139"/>
      <c r="C895" s="139"/>
      <c r="D895" s="139"/>
      <c r="E895" s="139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>
      <c r="A896" s="139"/>
      <c r="B896" s="139"/>
      <c r="C896" s="139"/>
      <c r="D896" s="139"/>
      <c r="E896" s="139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>
      <c r="A897" s="139"/>
      <c r="B897" s="139"/>
      <c r="C897" s="139"/>
      <c r="D897" s="139"/>
      <c r="E897" s="139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>
      <c r="A898" s="139"/>
      <c r="B898" s="139"/>
      <c r="C898" s="139"/>
      <c r="D898" s="139"/>
      <c r="E898" s="139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>
      <c r="A899" s="139"/>
      <c r="B899" s="139"/>
      <c r="C899" s="139"/>
      <c r="D899" s="139"/>
      <c r="E899" s="139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>
      <c r="A900" s="139"/>
      <c r="B900" s="139"/>
      <c r="C900" s="139"/>
      <c r="D900" s="139"/>
      <c r="E900" s="139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>
      <c r="A901" s="139"/>
      <c r="B901" s="139"/>
      <c r="C901" s="139"/>
      <c r="D901" s="139"/>
      <c r="E901" s="139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>
      <c r="A902" s="139"/>
      <c r="B902" s="139"/>
      <c r="C902" s="139"/>
      <c r="D902" s="139"/>
      <c r="E902" s="139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>
      <c r="A903" s="139"/>
      <c r="B903" s="139"/>
      <c r="C903" s="139"/>
      <c r="D903" s="139"/>
      <c r="E903" s="139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>
      <c r="A904" s="139"/>
      <c r="B904" s="139"/>
      <c r="C904" s="139"/>
      <c r="D904" s="139"/>
      <c r="E904" s="139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>
      <c r="A905" s="139"/>
      <c r="B905" s="139"/>
      <c r="C905" s="139"/>
      <c r="D905" s="139"/>
      <c r="E905" s="139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>
      <c r="A906" s="139"/>
      <c r="B906" s="139"/>
      <c r="C906" s="139"/>
      <c r="D906" s="139"/>
      <c r="E906" s="139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>
      <c r="A907" s="139"/>
      <c r="B907" s="139"/>
      <c r="C907" s="139"/>
      <c r="D907" s="139"/>
      <c r="E907" s="139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>
      <c r="A908" s="139"/>
      <c r="B908" s="139"/>
      <c r="C908" s="139"/>
      <c r="D908" s="139"/>
      <c r="E908" s="139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>
      <c r="A909" s="139"/>
      <c r="B909" s="139"/>
      <c r="C909" s="139"/>
      <c r="D909" s="139"/>
      <c r="E909" s="139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>
      <c r="A910" s="139"/>
      <c r="B910" s="139"/>
      <c r="C910" s="139"/>
      <c r="D910" s="139"/>
      <c r="E910" s="139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>
      <c r="A911" s="139"/>
      <c r="B911" s="139"/>
      <c r="C911" s="139"/>
      <c r="D911" s="139"/>
      <c r="E911" s="139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>
      <c r="A912" s="139"/>
      <c r="B912" s="139"/>
      <c r="C912" s="139"/>
      <c r="D912" s="139"/>
      <c r="E912" s="139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>
      <c r="A913" s="139"/>
      <c r="B913" s="139"/>
      <c r="C913" s="139"/>
      <c r="D913" s="139"/>
      <c r="E913" s="139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>
      <c r="A914" s="139"/>
      <c r="B914" s="139"/>
      <c r="C914" s="139"/>
      <c r="D914" s="139"/>
      <c r="E914" s="139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>
      <c r="A915" s="139"/>
      <c r="B915" s="139"/>
      <c r="C915" s="139"/>
      <c r="D915" s="139"/>
      <c r="E915" s="139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>
      <c r="A916" s="139"/>
      <c r="B916" s="139"/>
      <c r="C916" s="139"/>
      <c r="D916" s="139"/>
      <c r="E916" s="139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>
      <c r="A917" s="139"/>
      <c r="B917" s="139"/>
      <c r="C917" s="139"/>
      <c r="D917" s="139"/>
      <c r="E917" s="139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>
      <c r="A918" s="139"/>
      <c r="B918" s="139"/>
      <c r="C918" s="139"/>
      <c r="D918" s="139"/>
      <c r="E918" s="139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>
      <c r="A919" s="139"/>
      <c r="B919" s="139"/>
      <c r="C919" s="139"/>
      <c r="D919" s="139"/>
      <c r="E919" s="139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>
      <c r="A920" s="139"/>
      <c r="B920" s="139"/>
      <c r="C920" s="139"/>
      <c r="D920" s="139"/>
      <c r="E920" s="139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>
      <c r="A921" s="139"/>
      <c r="B921" s="139"/>
      <c r="C921" s="139"/>
      <c r="D921" s="139"/>
      <c r="E921" s="139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>
      <c r="A922" s="139"/>
      <c r="B922" s="139"/>
      <c r="C922" s="139"/>
      <c r="D922" s="139"/>
      <c r="E922" s="139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>
      <c r="A923" s="139"/>
      <c r="B923" s="139"/>
      <c r="C923" s="139"/>
      <c r="D923" s="139"/>
      <c r="E923" s="139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>
      <c r="A924" s="139"/>
      <c r="B924" s="139"/>
      <c r="C924" s="139"/>
      <c r="D924" s="139"/>
      <c r="E924" s="139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>
      <c r="A925" s="139"/>
      <c r="B925" s="139"/>
      <c r="C925" s="139"/>
      <c r="D925" s="139"/>
      <c r="E925" s="139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>
      <c r="A926" s="139"/>
      <c r="B926" s="139"/>
      <c r="C926" s="139"/>
      <c r="D926" s="139"/>
      <c r="E926" s="139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>
      <c r="A927" s="139"/>
      <c r="B927" s="139"/>
      <c r="C927" s="139"/>
      <c r="D927" s="139"/>
      <c r="E927" s="139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>
      <c r="A928" s="139"/>
      <c r="B928" s="139"/>
      <c r="C928" s="139"/>
      <c r="D928" s="139"/>
      <c r="E928" s="139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>
      <c r="A929" s="139"/>
      <c r="B929" s="139"/>
      <c r="C929" s="139"/>
      <c r="D929" s="139"/>
      <c r="E929" s="139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>
      <c r="A930" s="139"/>
      <c r="B930" s="139"/>
      <c r="C930" s="139"/>
      <c r="D930" s="139"/>
      <c r="E930" s="139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>
      <c r="A931" s="139"/>
      <c r="B931" s="139"/>
      <c r="C931" s="139"/>
      <c r="D931" s="139"/>
      <c r="E931" s="139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>
      <c r="A932" s="139"/>
      <c r="B932" s="139"/>
      <c r="C932" s="139"/>
      <c r="D932" s="139"/>
      <c r="E932" s="139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>
      <c r="A933" s="139"/>
      <c r="B933" s="139"/>
      <c r="C933" s="139"/>
      <c r="D933" s="139"/>
      <c r="E933" s="139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>
      <c r="A934" s="139"/>
      <c r="B934" s="139"/>
      <c r="C934" s="139"/>
      <c r="D934" s="139"/>
      <c r="E934" s="139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>
      <c r="A935" s="139"/>
      <c r="B935" s="139"/>
      <c r="C935" s="139"/>
      <c r="D935" s="139"/>
      <c r="E935" s="139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>
      <c r="A936" s="139"/>
      <c r="B936" s="139"/>
      <c r="C936" s="139"/>
      <c r="D936" s="139"/>
      <c r="E936" s="139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>
      <c r="A937" s="139"/>
      <c r="B937" s="139"/>
      <c r="C937" s="139"/>
      <c r="D937" s="139"/>
      <c r="E937" s="139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>
      <c r="A938" s="139"/>
      <c r="B938" s="139"/>
      <c r="C938" s="139"/>
      <c r="D938" s="139"/>
      <c r="E938" s="139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>
      <c r="A939" s="139"/>
      <c r="B939" s="139"/>
      <c r="C939" s="139"/>
      <c r="D939" s="139"/>
      <c r="E939" s="139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>
      <c r="A940" s="139"/>
      <c r="B940" s="139"/>
      <c r="C940" s="139"/>
      <c r="D940" s="139"/>
      <c r="E940" s="139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>
      <c r="A941" s="139"/>
      <c r="B941" s="139"/>
      <c r="C941" s="139"/>
      <c r="D941" s="139"/>
      <c r="E941" s="139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>
      <c r="A942" s="139"/>
      <c r="B942" s="139"/>
      <c r="C942" s="139"/>
      <c r="D942" s="139"/>
      <c r="E942" s="139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>
      <c r="A943" s="139"/>
      <c r="B943" s="139"/>
      <c r="C943" s="139"/>
      <c r="D943" s="139"/>
      <c r="E943" s="139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>
      <c r="A944" s="139"/>
      <c r="B944" s="139"/>
      <c r="C944" s="139"/>
      <c r="D944" s="139"/>
      <c r="E944" s="139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>
      <c r="A945" s="139"/>
      <c r="B945" s="139"/>
      <c r="C945" s="139"/>
      <c r="D945" s="139"/>
      <c r="E945" s="139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>
      <c r="A946" s="139"/>
      <c r="B946" s="139"/>
      <c r="C946" s="139"/>
      <c r="D946" s="139"/>
      <c r="E946" s="139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>
      <c r="A947" s="139"/>
      <c r="B947" s="139"/>
      <c r="C947" s="139"/>
      <c r="D947" s="139"/>
      <c r="E947" s="139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>
      <c r="A948" s="139"/>
      <c r="B948" s="139"/>
      <c r="C948" s="139"/>
      <c r="D948" s="139"/>
      <c r="E948" s="139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>
      <c r="A949" s="139"/>
      <c r="B949" s="139"/>
      <c r="C949" s="139"/>
      <c r="D949" s="139"/>
      <c r="E949" s="139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>
      <c r="A950" s="139"/>
      <c r="B950" s="139"/>
      <c r="C950" s="139"/>
      <c r="D950" s="139"/>
      <c r="E950" s="139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>
      <c r="A951" s="139"/>
      <c r="B951" s="139"/>
      <c r="C951" s="139"/>
      <c r="D951" s="139"/>
      <c r="E951" s="139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>
      <c r="A952" s="139"/>
      <c r="B952" s="139"/>
      <c r="C952" s="139"/>
      <c r="D952" s="139"/>
      <c r="E952" s="139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>
      <c r="A953" s="139"/>
      <c r="B953" s="139"/>
      <c r="C953" s="139"/>
      <c r="D953" s="139"/>
      <c r="E953" s="139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>
      <c r="A954" s="139"/>
      <c r="B954" s="139"/>
      <c r="C954" s="139"/>
      <c r="D954" s="139"/>
      <c r="E954" s="139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>
      <c r="A955" s="139"/>
      <c r="B955" s="139"/>
      <c r="C955" s="139"/>
      <c r="D955" s="139"/>
      <c r="E955" s="139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>
      <c r="A956" s="139"/>
      <c r="B956" s="139"/>
      <c r="C956" s="139"/>
      <c r="D956" s="139"/>
      <c r="E956" s="139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>
      <c r="A957" s="139"/>
      <c r="B957" s="139"/>
      <c r="C957" s="139"/>
      <c r="D957" s="139"/>
      <c r="E957" s="139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>
      <c r="A958" s="139"/>
      <c r="B958" s="139"/>
      <c r="C958" s="139"/>
      <c r="D958" s="139"/>
      <c r="E958" s="139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>
      <c r="A959" s="139"/>
      <c r="B959" s="139"/>
      <c r="C959" s="139"/>
      <c r="D959" s="139"/>
      <c r="E959" s="139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>
      <c r="A960" s="139"/>
      <c r="B960" s="139"/>
      <c r="C960" s="139"/>
      <c r="D960" s="139"/>
      <c r="E960" s="139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>
      <c r="A961" s="139"/>
      <c r="B961" s="139"/>
      <c r="C961" s="139"/>
      <c r="D961" s="139"/>
      <c r="E961" s="139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>
      <c r="A962" s="139"/>
      <c r="B962" s="139"/>
      <c r="C962" s="139"/>
      <c r="D962" s="139"/>
      <c r="E962" s="139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>
      <c r="A963" s="139"/>
      <c r="B963" s="139"/>
      <c r="C963" s="139"/>
      <c r="D963" s="139"/>
      <c r="E963" s="139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>
      <c r="A964" s="139"/>
      <c r="B964" s="139"/>
      <c r="C964" s="139"/>
      <c r="D964" s="139"/>
      <c r="E964" s="139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>
      <c r="A965" s="139"/>
      <c r="B965" s="139"/>
      <c r="C965" s="139"/>
      <c r="D965" s="139"/>
      <c r="E965" s="139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>
      <c r="A966" s="139"/>
      <c r="B966" s="139"/>
      <c r="C966" s="139"/>
      <c r="D966" s="139"/>
      <c r="E966" s="139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>
      <c r="A967" s="139"/>
      <c r="B967" s="139"/>
      <c r="C967" s="139"/>
      <c r="D967" s="139"/>
      <c r="E967" s="139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>
      <c r="A968" s="139"/>
      <c r="B968" s="139"/>
      <c r="C968" s="139"/>
      <c r="D968" s="139"/>
      <c r="E968" s="139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>
      <c r="A969" s="139"/>
      <c r="B969" s="139"/>
      <c r="C969" s="139"/>
      <c r="D969" s="139"/>
      <c r="E969" s="139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>
      <c r="A970" s="139"/>
      <c r="B970" s="139"/>
      <c r="C970" s="139"/>
      <c r="D970" s="139"/>
      <c r="E970" s="139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>
      <c r="A971" s="139"/>
      <c r="B971" s="139"/>
      <c r="C971" s="139"/>
      <c r="D971" s="139"/>
      <c r="E971" s="139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>
      <c r="A972" s="139"/>
      <c r="B972" s="139"/>
      <c r="C972" s="139"/>
      <c r="D972" s="139"/>
      <c r="E972" s="139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>
      <c r="A973" s="139"/>
      <c r="B973" s="139"/>
      <c r="C973" s="139"/>
      <c r="D973" s="139"/>
      <c r="E973" s="139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>
      <c r="A974" s="139"/>
      <c r="B974" s="139"/>
      <c r="C974" s="139"/>
      <c r="D974" s="139"/>
      <c r="E974" s="139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>
      <c r="A975" s="139"/>
      <c r="B975" s="139"/>
      <c r="C975" s="139"/>
      <c r="D975" s="139"/>
      <c r="E975" s="139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>
      <c r="A976" s="139"/>
      <c r="B976" s="139"/>
      <c r="C976" s="139"/>
      <c r="D976" s="139"/>
      <c r="E976" s="139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>
      <c r="A977" s="139"/>
      <c r="B977" s="139"/>
      <c r="C977" s="139"/>
      <c r="D977" s="139"/>
      <c r="E977" s="139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>
      <c r="A978" s="139"/>
      <c r="B978" s="139"/>
      <c r="C978" s="139"/>
      <c r="D978" s="139"/>
      <c r="E978" s="139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>
      <c r="A979" s="139"/>
      <c r="B979" s="139"/>
      <c r="C979" s="139"/>
      <c r="D979" s="139"/>
      <c r="E979" s="139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>
      <c r="A980" s="139"/>
      <c r="B980" s="139"/>
      <c r="C980" s="139"/>
      <c r="D980" s="139"/>
      <c r="E980" s="139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>
      <c r="A981" s="139"/>
      <c r="B981" s="139"/>
      <c r="C981" s="139"/>
      <c r="D981" s="139"/>
      <c r="E981" s="139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>
      <c r="A982" s="139"/>
      <c r="B982" s="139"/>
      <c r="C982" s="139"/>
      <c r="D982" s="139"/>
      <c r="E982" s="139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>
      <c r="A983" s="139"/>
      <c r="B983" s="139"/>
      <c r="C983" s="139"/>
      <c r="D983" s="139"/>
      <c r="E983" s="139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>
      <c r="A984" s="139"/>
      <c r="B984" s="139"/>
      <c r="C984" s="139"/>
      <c r="D984" s="139"/>
      <c r="E984" s="139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>
      <c r="A985" s="139"/>
      <c r="B985" s="139"/>
      <c r="C985" s="139"/>
      <c r="D985" s="139"/>
      <c r="E985" s="139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>
      <c r="A986" s="139"/>
      <c r="B986" s="139"/>
      <c r="C986" s="139"/>
      <c r="D986" s="139"/>
      <c r="E986" s="139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>
      <c r="A987" s="139"/>
      <c r="B987" s="139"/>
      <c r="C987" s="139"/>
      <c r="D987" s="139"/>
      <c r="E987" s="139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>
      <c r="A988" s="139"/>
      <c r="B988" s="139"/>
      <c r="C988" s="139"/>
      <c r="D988" s="139"/>
      <c r="E988" s="139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>
      <c r="A989" s="139"/>
      <c r="B989" s="139"/>
      <c r="C989" s="139"/>
      <c r="D989" s="139"/>
      <c r="E989" s="139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>
      <c r="A990" s="139"/>
      <c r="B990" s="139"/>
      <c r="C990" s="139"/>
      <c r="D990" s="139"/>
      <c r="E990" s="139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>
      <c r="A991" s="139"/>
      <c r="B991" s="139"/>
      <c r="C991" s="139"/>
      <c r="D991" s="139"/>
      <c r="E991" s="139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>
      <c r="A992" s="139"/>
      <c r="B992" s="139"/>
      <c r="C992" s="139"/>
      <c r="D992" s="139"/>
      <c r="E992" s="139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>
      <c r="A993" s="139"/>
      <c r="B993" s="139"/>
      <c r="C993" s="139"/>
      <c r="D993" s="139"/>
      <c r="E993" s="139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>
      <c r="A994" s="139"/>
      <c r="B994" s="139"/>
      <c r="C994" s="139"/>
      <c r="D994" s="139"/>
      <c r="E994" s="139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>
      <c r="A995" s="139"/>
      <c r="B995" s="139"/>
      <c r="C995" s="139"/>
      <c r="D995" s="139"/>
      <c r="E995" s="139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>
      <c r="A996" s="139"/>
      <c r="B996" s="139"/>
      <c r="C996" s="139"/>
      <c r="D996" s="139"/>
      <c r="E996" s="139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>
      <c r="A997" s="139"/>
      <c r="B997" s="139"/>
      <c r="C997" s="139"/>
      <c r="D997" s="139"/>
      <c r="E997" s="139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>
      <c r="A998" s="139"/>
      <c r="B998" s="139"/>
      <c r="C998" s="139"/>
      <c r="D998" s="139"/>
      <c r="E998" s="139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>
      <c r="A999" s="139"/>
      <c r="B999" s="139"/>
      <c r="C999" s="139"/>
      <c r="D999" s="139"/>
      <c r="E999" s="139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>
      <c r="A1001" s="139"/>
      <c r="B1001" s="139"/>
      <c r="C1001" s="139"/>
      <c r="D1001" s="139"/>
      <c r="E1001" s="139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>
      <c r="A1002" s="139"/>
      <c r="B1002" s="139"/>
      <c r="C1002" s="139"/>
      <c r="D1002" s="139"/>
      <c r="E1002" s="139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  <row r="1003">
      <c r="A1003" s="139"/>
      <c r="B1003" s="139"/>
      <c r="C1003" s="139"/>
      <c r="D1003" s="139"/>
      <c r="E1003" s="139"/>
      <c r="F1003" s="139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</row>
    <row r="1004">
      <c r="A1004" s="139"/>
      <c r="B1004" s="139"/>
      <c r="C1004" s="139"/>
      <c r="D1004" s="139"/>
      <c r="E1004" s="139"/>
      <c r="F1004" s="139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</row>
    <row r="1005">
      <c r="A1005" s="139"/>
      <c r="B1005" s="139"/>
      <c r="C1005" s="139"/>
      <c r="D1005" s="139"/>
      <c r="E1005" s="139"/>
      <c r="F1005" s="139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</row>
    <row r="1006">
      <c r="A1006" s="139"/>
      <c r="B1006" s="139"/>
      <c r="C1006" s="139"/>
      <c r="D1006" s="139"/>
      <c r="E1006" s="139"/>
      <c r="F1006" s="139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</row>
    <row r="1007">
      <c r="A1007" s="139"/>
      <c r="B1007" s="139"/>
      <c r="C1007" s="139"/>
      <c r="D1007" s="139"/>
      <c r="E1007" s="139"/>
      <c r="F1007" s="139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</row>
    <row r="1008">
      <c r="A1008" s="139"/>
      <c r="B1008" s="139"/>
      <c r="C1008" s="139"/>
      <c r="D1008" s="139"/>
      <c r="E1008" s="139"/>
      <c r="F1008" s="139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</row>
    <row r="1009">
      <c r="A1009" s="139"/>
      <c r="B1009" s="139"/>
      <c r="C1009" s="139"/>
      <c r="D1009" s="139"/>
      <c r="E1009" s="139"/>
      <c r="F1009" s="139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</row>
    <row r="1010">
      <c r="A1010" s="139"/>
      <c r="B1010" s="139"/>
      <c r="C1010" s="139"/>
      <c r="D1010" s="139"/>
      <c r="E1010" s="139"/>
      <c r="F1010" s="139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</row>
    <row r="1011">
      <c r="A1011" s="139"/>
      <c r="B1011" s="139"/>
      <c r="C1011" s="139"/>
      <c r="D1011" s="139"/>
      <c r="E1011" s="139"/>
      <c r="F1011" s="139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</row>
    <row r="1012">
      <c r="A1012" s="139"/>
      <c r="B1012" s="139"/>
      <c r="C1012" s="139"/>
      <c r="D1012" s="139"/>
      <c r="E1012" s="139"/>
      <c r="F1012" s="139"/>
      <c r="G1012" s="139"/>
      <c r="H1012" s="139"/>
      <c r="I1012" s="139"/>
      <c r="J1012" s="139"/>
      <c r="K1012" s="139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</row>
    <row r="1013">
      <c r="A1013" s="139"/>
      <c r="B1013" s="139"/>
      <c r="C1013" s="139"/>
      <c r="D1013" s="139"/>
      <c r="E1013" s="139"/>
      <c r="F1013" s="139"/>
      <c r="G1013" s="139"/>
      <c r="H1013" s="139"/>
      <c r="I1013" s="139"/>
      <c r="J1013" s="139"/>
      <c r="K1013" s="139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</row>
    <row r="1014">
      <c r="A1014" s="139"/>
      <c r="B1014" s="139"/>
      <c r="C1014" s="139"/>
      <c r="D1014" s="139"/>
      <c r="E1014" s="139"/>
      <c r="F1014" s="139"/>
      <c r="G1014" s="139"/>
      <c r="H1014" s="139"/>
      <c r="I1014" s="139"/>
      <c r="J1014" s="139"/>
      <c r="K1014" s="139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222"/>
      <c r="B1" s="222"/>
      <c r="C1" s="223"/>
      <c r="D1" s="222"/>
      <c r="E1" s="222"/>
      <c r="F1" s="224"/>
      <c r="G1" s="222"/>
      <c r="H1" s="222"/>
      <c r="I1" s="224"/>
      <c r="J1" s="222"/>
      <c r="K1" s="222"/>
      <c r="L1" s="222"/>
    </row>
    <row r="2" ht="21.75" customHeight="1">
      <c r="A2" s="222"/>
      <c r="B2" s="225" t="s">
        <v>16</v>
      </c>
      <c r="C2" s="226">
        <v>45766.0</v>
      </c>
      <c r="D2" s="222"/>
      <c r="E2" s="222"/>
      <c r="F2" s="224"/>
      <c r="G2" s="222"/>
      <c r="H2" s="222"/>
      <c r="I2" s="224"/>
      <c r="J2" s="222"/>
      <c r="K2" s="227"/>
      <c r="L2" s="228"/>
    </row>
    <row r="3">
      <c r="A3" s="222"/>
      <c r="B3" s="225" t="s">
        <v>273</v>
      </c>
      <c r="C3" s="98" t="s">
        <v>225</v>
      </c>
      <c r="D3" s="222"/>
      <c r="E3" s="222"/>
      <c r="F3" s="224"/>
      <c r="G3" s="222"/>
      <c r="H3" s="222"/>
      <c r="I3" s="224"/>
      <c r="J3" s="222"/>
      <c r="K3" s="227"/>
      <c r="L3" s="228"/>
    </row>
    <row r="4">
      <c r="A4" s="222"/>
      <c r="B4" s="225" t="s">
        <v>207</v>
      </c>
      <c r="C4" s="98" t="s">
        <v>241</v>
      </c>
      <c r="D4" s="222"/>
      <c r="E4" s="222"/>
      <c r="F4" s="224"/>
      <c r="G4" s="222"/>
      <c r="H4" s="222"/>
      <c r="I4" s="224"/>
      <c r="J4" s="222"/>
      <c r="K4" s="227"/>
      <c r="L4" s="228"/>
    </row>
    <row r="5" ht="21.75" customHeight="1">
      <c r="A5" s="222"/>
      <c r="B5" s="225" t="s">
        <v>274</v>
      </c>
      <c r="C5" s="229" t="s">
        <v>275</v>
      </c>
      <c r="D5" s="222"/>
      <c r="E5" s="222"/>
      <c r="F5" s="224"/>
      <c r="G5" s="222"/>
      <c r="H5" s="222"/>
      <c r="I5" s="224"/>
      <c r="J5" s="222"/>
      <c r="K5" s="227"/>
      <c r="L5" s="228"/>
    </row>
    <row r="6" ht="21.75" customHeight="1">
      <c r="A6" s="222"/>
      <c r="B6" s="225" t="s">
        <v>276</v>
      </c>
      <c r="C6" s="230" t="s">
        <v>277</v>
      </c>
      <c r="D6" s="222"/>
      <c r="E6" s="222"/>
      <c r="F6" s="224"/>
      <c r="G6" s="222"/>
      <c r="H6" s="222"/>
      <c r="I6" s="224"/>
      <c r="J6" s="222"/>
      <c r="K6" s="227"/>
      <c r="L6" s="228"/>
    </row>
    <row r="7" ht="21.75" customHeight="1">
      <c r="A7" s="222"/>
      <c r="B7" s="225" t="s">
        <v>278</v>
      </c>
      <c r="C7" s="230" t="s">
        <v>279</v>
      </c>
      <c r="D7" s="222"/>
      <c r="E7" s="222"/>
      <c r="F7" s="224"/>
      <c r="G7" s="222"/>
      <c r="H7" s="222"/>
      <c r="I7" s="224"/>
      <c r="J7" s="222"/>
      <c r="K7" s="227"/>
      <c r="L7" s="228"/>
    </row>
    <row r="8" ht="21.75" customHeight="1">
      <c r="A8" s="222"/>
      <c r="B8" s="225" t="s">
        <v>9</v>
      </c>
      <c r="C8" s="230" t="s">
        <v>280</v>
      </c>
      <c r="D8" s="222"/>
      <c r="E8" s="222"/>
      <c r="F8" s="224"/>
      <c r="G8" s="222"/>
      <c r="H8" s="222"/>
      <c r="I8" s="224"/>
      <c r="J8" s="222"/>
      <c r="K8" s="227"/>
      <c r="L8" s="228"/>
    </row>
    <row r="9" ht="21.75" customHeight="1">
      <c r="A9" s="222"/>
      <c r="B9" s="225" t="s">
        <v>281</v>
      </c>
      <c r="C9" s="230" t="s">
        <v>31</v>
      </c>
      <c r="D9" s="222"/>
      <c r="E9" s="222"/>
      <c r="F9" s="224"/>
      <c r="G9" s="222"/>
      <c r="H9" s="222"/>
      <c r="I9" s="224"/>
      <c r="J9" s="222"/>
      <c r="K9" s="227"/>
      <c r="L9" s="228"/>
    </row>
    <row r="10" ht="21.75" customHeight="1">
      <c r="A10" s="222"/>
      <c r="B10" s="225" t="s">
        <v>282</v>
      </c>
      <c r="C10" s="230" t="s">
        <v>32</v>
      </c>
      <c r="D10" s="222"/>
      <c r="E10" s="222"/>
      <c r="F10" s="224"/>
      <c r="G10" s="222"/>
      <c r="H10" s="222"/>
      <c r="I10" s="224"/>
      <c r="J10" s="222"/>
      <c r="K10" s="227"/>
      <c r="L10" s="228"/>
    </row>
    <row r="11" ht="21.75" customHeight="1">
      <c r="A11" s="222"/>
      <c r="B11" s="225" t="s">
        <v>35</v>
      </c>
      <c r="C11" s="230" t="s">
        <v>34</v>
      </c>
      <c r="D11" s="222"/>
      <c r="E11" s="222"/>
      <c r="F11" s="224"/>
      <c r="G11" s="222"/>
      <c r="H11" s="222"/>
      <c r="I11" s="224"/>
      <c r="J11" s="222"/>
      <c r="K11" s="227"/>
      <c r="L11" s="228"/>
    </row>
    <row r="12" ht="21.75" customHeight="1">
      <c r="A12" s="222"/>
      <c r="B12" s="225" t="s">
        <v>36</v>
      </c>
      <c r="C12" s="230" t="s">
        <v>37</v>
      </c>
      <c r="D12" s="222"/>
      <c r="E12" s="222"/>
      <c r="F12" s="224"/>
      <c r="G12" s="222"/>
      <c r="H12" s="222"/>
      <c r="I12" s="224"/>
      <c r="J12" s="222"/>
      <c r="K12" s="227"/>
      <c r="L12" s="228"/>
    </row>
    <row r="13" ht="21.75" customHeight="1">
      <c r="A13" s="222"/>
      <c r="B13" s="225" t="s">
        <v>29</v>
      </c>
      <c r="C13" s="231" t="s">
        <v>283</v>
      </c>
      <c r="D13" s="222"/>
      <c r="E13" s="222"/>
      <c r="F13" s="224"/>
      <c r="G13" s="222"/>
      <c r="H13" s="222"/>
      <c r="I13" s="224"/>
      <c r="J13" s="222"/>
      <c r="K13" s="227"/>
      <c r="L13" s="228"/>
    </row>
    <row r="14" ht="21.75" customHeight="1">
      <c r="A14" s="222"/>
      <c r="B14" s="232"/>
      <c r="C14" s="233"/>
      <c r="D14" s="222"/>
      <c r="E14" s="222"/>
      <c r="F14" s="224"/>
      <c r="G14" s="222"/>
      <c r="H14" s="222"/>
      <c r="I14" s="224"/>
      <c r="J14" s="222"/>
      <c r="K14" s="227"/>
      <c r="L14" s="228"/>
    </row>
    <row r="15" ht="21.75" customHeight="1">
      <c r="A15" s="222"/>
      <c r="B15" s="232"/>
      <c r="C15" s="233"/>
      <c r="D15" s="222"/>
      <c r="E15" s="222"/>
      <c r="F15" s="224"/>
      <c r="G15" s="222"/>
      <c r="H15" s="222"/>
      <c r="I15" s="224"/>
      <c r="J15" s="222"/>
      <c r="K15" s="227"/>
      <c r="L15" s="228"/>
    </row>
    <row r="16" ht="21.75" customHeight="1">
      <c r="A16" s="222"/>
      <c r="B16" s="225" t="s">
        <v>16</v>
      </c>
      <c r="C16" s="226">
        <v>45766.0</v>
      </c>
      <c r="D16" s="222"/>
      <c r="E16" s="222"/>
      <c r="F16" s="224"/>
      <c r="G16" s="222"/>
      <c r="H16" s="222"/>
      <c r="I16" s="224"/>
      <c r="J16" s="222"/>
      <c r="K16" s="234" t="s">
        <v>284</v>
      </c>
      <c r="L16" s="235"/>
    </row>
    <row r="17" ht="21.75" customHeight="1">
      <c r="A17" s="222"/>
      <c r="B17" s="225" t="s">
        <v>207</v>
      </c>
      <c r="C17" s="230" t="s">
        <v>230</v>
      </c>
      <c r="D17" s="222"/>
      <c r="E17" s="222"/>
      <c r="F17" s="224"/>
      <c r="G17" s="222"/>
      <c r="H17" s="222"/>
      <c r="I17" s="224"/>
      <c r="J17" s="222"/>
      <c r="K17" s="236" t="s">
        <v>285</v>
      </c>
      <c r="L17" s="237"/>
    </row>
    <row r="18" ht="21.75" customHeight="1">
      <c r="A18" s="222"/>
      <c r="B18" s="225" t="s">
        <v>274</v>
      </c>
      <c r="C18" s="229" t="s">
        <v>286</v>
      </c>
      <c r="D18" s="222"/>
      <c r="E18" s="222"/>
      <c r="F18" s="224"/>
      <c r="G18" s="222"/>
      <c r="H18" s="222"/>
      <c r="I18" s="224"/>
      <c r="J18" s="222"/>
      <c r="K18" s="236" t="s">
        <v>287</v>
      </c>
      <c r="L18" s="237"/>
    </row>
    <row r="19" ht="21.75" customHeight="1">
      <c r="A19" s="222"/>
      <c r="B19" s="225" t="s">
        <v>276</v>
      </c>
      <c r="C19" s="230" t="s">
        <v>277</v>
      </c>
      <c r="D19" s="222"/>
      <c r="E19" s="222"/>
      <c r="F19" s="224"/>
      <c r="G19" s="222"/>
      <c r="H19" s="222"/>
      <c r="I19" s="224"/>
      <c r="J19" s="222"/>
      <c r="K19" s="234" t="s">
        <v>288</v>
      </c>
      <c r="L19" s="237"/>
    </row>
    <row r="20" ht="21.75" customHeight="1">
      <c r="A20" s="222"/>
      <c r="B20" s="225" t="s">
        <v>278</v>
      </c>
      <c r="C20" s="230" t="s">
        <v>279</v>
      </c>
      <c r="D20" s="222"/>
      <c r="E20" s="222"/>
      <c r="F20" s="224"/>
      <c r="G20" s="222"/>
      <c r="H20" s="222"/>
      <c r="I20" s="224"/>
      <c r="J20" s="222"/>
      <c r="K20" s="236" t="s">
        <v>10</v>
      </c>
      <c r="L20" s="237"/>
    </row>
    <row r="21" ht="21.75" customHeight="1">
      <c r="A21" s="222"/>
      <c r="B21" s="225" t="s">
        <v>9</v>
      </c>
      <c r="C21" s="230" t="s">
        <v>280</v>
      </c>
      <c r="D21" s="222"/>
      <c r="E21" s="222"/>
      <c r="F21" s="224"/>
      <c r="G21" s="222"/>
      <c r="H21" s="222"/>
      <c r="I21" s="224"/>
      <c r="J21" s="222"/>
      <c r="K21" s="236" t="s">
        <v>289</v>
      </c>
      <c r="L21" s="237"/>
    </row>
    <row r="22" ht="21.75" customHeight="1">
      <c r="A22" s="222"/>
      <c r="B22" s="225" t="s">
        <v>281</v>
      </c>
      <c r="C22" s="230" t="s">
        <v>31</v>
      </c>
      <c r="D22" s="222"/>
      <c r="E22" s="222"/>
      <c r="F22" s="224"/>
      <c r="G22" s="222"/>
      <c r="H22" s="222"/>
      <c r="I22" s="224"/>
      <c r="J22" s="222"/>
      <c r="K22" s="234" t="s">
        <v>290</v>
      </c>
      <c r="L22" s="235"/>
    </row>
    <row r="23" ht="21.75" customHeight="1">
      <c r="A23" s="222"/>
      <c r="B23" s="225" t="s">
        <v>282</v>
      </c>
      <c r="C23" s="230" t="s">
        <v>32</v>
      </c>
      <c r="D23" s="222"/>
      <c r="E23" s="222"/>
      <c r="F23" s="224"/>
      <c r="G23" s="222"/>
      <c r="H23" s="222"/>
      <c r="I23" s="224"/>
      <c r="J23" s="222"/>
      <c r="K23" s="222"/>
      <c r="L23" s="222"/>
    </row>
    <row r="24" ht="21.75" customHeight="1">
      <c r="A24" s="222"/>
      <c r="B24" s="225" t="s">
        <v>35</v>
      </c>
      <c r="C24" s="230" t="s">
        <v>34</v>
      </c>
      <c r="D24" s="222"/>
      <c r="E24" s="222"/>
      <c r="F24" s="224"/>
      <c r="G24" s="222"/>
      <c r="H24" s="222"/>
      <c r="I24" s="224"/>
      <c r="J24" s="222"/>
      <c r="K24" s="222"/>
      <c r="L24" s="222"/>
    </row>
    <row r="25" ht="21.75" customHeight="1">
      <c r="A25" s="222"/>
      <c r="B25" s="225" t="s">
        <v>36</v>
      </c>
      <c r="C25" s="230" t="s">
        <v>37</v>
      </c>
      <c r="D25" s="222"/>
      <c r="E25" s="222"/>
      <c r="F25" s="224"/>
      <c r="G25" s="222"/>
      <c r="H25" s="222"/>
      <c r="I25" s="224"/>
      <c r="J25" s="222"/>
      <c r="K25" s="222"/>
      <c r="L25" s="222"/>
    </row>
    <row r="26" ht="21.75" customHeight="1">
      <c r="A26" s="222"/>
      <c r="B26" s="225" t="s">
        <v>29</v>
      </c>
      <c r="C26" s="231" t="s">
        <v>291</v>
      </c>
      <c r="D26" s="222"/>
      <c r="E26" s="222"/>
      <c r="F26" s="224"/>
      <c r="G26" s="222"/>
      <c r="H26" s="222"/>
      <c r="I26" s="224"/>
      <c r="J26" s="222"/>
      <c r="K26" s="222"/>
      <c r="L26" s="222"/>
    </row>
    <row r="27">
      <c r="A27" s="222"/>
      <c r="B27" s="222"/>
      <c r="C27" s="223"/>
      <c r="D27" s="222"/>
      <c r="E27" s="222"/>
      <c r="F27" s="224"/>
      <c r="G27" s="222"/>
      <c r="H27" s="222"/>
      <c r="I27" s="224"/>
      <c r="J27" s="222"/>
      <c r="K27" s="222"/>
      <c r="L27" s="222"/>
    </row>
    <row r="28">
      <c r="A28" s="222"/>
      <c r="B28" s="222"/>
      <c r="C28" s="223"/>
      <c r="D28" s="222"/>
      <c r="E28" s="222"/>
      <c r="F28" s="224"/>
      <c r="G28" s="222"/>
      <c r="H28" s="222"/>
      <c r="I28" s="224"/>
      <c r="J28" s="222"/>
      <c r="K28" s="222"/>
      <c r="L28" s="222"/>
    </row>
    <row r="29" ht="24.0" customHeight="1">
      <c r="A29" s="222"/>
      <c r="B29" s="234"/>
      <c r="C29" s="238" t="s">
        <v>292</v>
      </c>
      <c r="D29" s="222"/>
      <c r="E29" s="222"/>
      <c r="F29" s="224"/>
      <c r="G29" s="222"/>
      <c r="H29" s="222"/>
      <c r="I29" s="224"/>
      <c r="J29" s="222"/>
      <c r="K29" s="222"/>
      <c r="L29" s="222"/>
    </row>
    <row r="30" ht="24.0" customHeight="1">
      <c r="A30" s="222"/>
      <c r="B30" s="225" t="s">
        <v>16</v>
      </c>
      <c r="C30" s="239">
        <v>45768.0</v>
      </c>
      <c r="D30" s="222"/>
      <c r="E30" s="222"/>
      <c r="F30" s="224"/>
      <c r="G30" s="222"/>
      <c r="H30" s="222"/>
      <c r="I30" s="224"/>
      <c r="J30" s="222"/>
      <c r="K30" s="222"/>
      <c r="L30" s="222"/>
    </row>
    <row r="31" ht="24.0" customHeight="1">
      <c r="A31" s="222"/>
      <c r="B31" s="225" t="s">
        <v>273</v>
      </c>
      <c r="C31" s="229" t="s">
        <v>240</v>
      </c>
      <c r="D31" s="222"/>
      <c r="E31" s="222"/>
      <c r="F31" s="224"/>
      <c r="G31" s="222"/>
      <c r="H31" s="222"/>
      <c r="I31" s="224"/>
      <c r="J31" s="222"/>
      <c r="K31" s="222"/>
      <c r="L31" s="222"/>
    </row>
    <row r="32" ht="24.0" customHeight="1">
      <c r="A32" s="222"/>
      <c r="B32" s="225" t="s">
        <v>207</v>
      </c>
      <c r="C32" s="229" t="s">
        <v>248</v>
      </c>
      <c r="D32" s="222"/>
      <c r="E32" s="222"/>
      <c r="F32" s="224"/>
      <c r="G32" s="222"/>
      <c r="H32" s="222"/>
      <c r="I32" s="224"/>
      <c r="J32" s="222"/>
      <c r="K32" s="222"/>
      <c r="L32" s="222"/>
    </row>
    <row r="33" ht="24.0" customHeight="1">
      <c r="A33" s="222"/>
      <c r="B33" s="225" t="s">
        <v>274</v>
      </c>
      <c r="C33" s="229" t="s">
        <v>293</v>
      </c>
      <c r="D33" s="222"/>
      <c r="E33" s="222"/>
      <c r="F33" s="224"/>
      <c r="G33" s="222"/>
      <c r="H33" s="222"/>
      <c r="I33" s="224"/>
      <c r="J33" s="222"/>
      <c r="K33" s="222"/>
      <c r="L33" s="222"/>
    </row>
    <row r="34" ht="24.0" customHeight="1">
      <c r="A34" s="222"/>
      <c r="B34" s="225" t="s">
        <v>276</v>
      </c>
      <c r="C34" s="230" t="s">
        <v>277</v>
      </c>
      <c r="D34" s="222"/>
      <c r="E34" s="222"/>
      <c r="F34" s="224"/>
      <c r="G34" s="222"/>
      <c r="H34" s="222"/>
      <c r="I34" s="224"/>
      <c r="J34" s="222"/>
      <c r="K34" s="222"/>
      <c r="L34" s="222"/>
    </row>
    <row r="35" ht="24.0" customHeight="1">
      <c r="A35" s="222"/>
      <c r="B35" s="225" t="s">
        <v>278</v>
      </c>
      <c r="C35" s="230" t="s">
        <v>279</v>
      </c>
      <c r="D35" s="222"/>
      <c r="E35" s="222"/>
      <c r="F35" s="224"/>
      <c r="G35" s="222"/>
      <c r="H35" s="222"/>
      <c r="I35" s="224"/>
      <c r="J35" s="222"/>
      <c r="K35" s="222"/>
      <c r="L35" s="222"/>
    </row>
    <row r="36" ht="24.0" customHeight="1">
      <c r="A36" s="222"/>
      <c r="B36" s="225" t="s">
        <v>9</v>
      </c>
      <c r="C36" s="230" t="s">
        <v>280</v>
      </c>
      <c r="D36" s="222"/>
      <c r="E36" s="222"/>
      <c r="F36" s="224"/>
      <c r="G36" s="222"/>
      <c r="H36" s="222"/>
      <c r="I36" s="224"/>
      <c r="J36" s="222"/>
      <c r="K36" s="222"/>
      <c r="L36" s="222"/>
    </row>
    <row r="37" ht="24.0" customHeight="1">
      <c r="A37" s="222"/>
      <c r="B37" s="225" t="s">
        <v>49</v>
      </c>
      <c r="C37" s="229" t="s">
        <v>50</v>
      </c>
      <c r="D37" s="222"/>
      <c r="E37" s="222"/>
      <c r="F37" s="224"/>
      <c r="G37" s="222"/>
      <c r="H37" s="222"/>
      <c r="I37" s="224"/>
      <c r="J37" s="222"/>
      <c r="K37" s="222"/>
      <c r="L37" s="222"/>
    </row>
    <row r="38" ht="24.0" customHeight="1">
      <c r="A38" s="222"/>
      <c r="B38" s="225" t="s">
        <v>281</v>
      </c>
      <c r="C38" s="230" t="s">
        <v>31</v>
      </c>
      <c r="D38" s="222"/>
      <c r="E38" s="222"/>
      <c r="F38" s="224"/>
      <c r="G38" s="222"/>
      <c r="H38" s="222"/>
      <c r="I38" s="224"/>
      <c r="J38" s="222"/>
      <c r="K38" s="222"/>
      <c r="L38" s="222"/>
    </row>
    <row r="39" ht="24.0" customHeight="1">
      <c r="A39" s="222"/>
      <c r="B39" s="225" t="s">
        <v>282</v>
      </c>
      <c r="C39" s="230" t="s">
        <v>32</v>
      </c>
      <c r="D39" s="222"/>
      <c r="E39" s="222"/>
      <c r="F39" s="224"/>
      <c r="G39" s="222"/>
      <c r="H39" s="222"/>
      <c r="I39" s="224"/>
      <c r="J39" s="222"/>
      <c r="K39" s="222"/>
      <c r="L39" s="222"/>
    </row>
    <row r="40" ht="24.0" customHeight="1">
      <c r="A40" s="222"/>
      <c r="B40" s="225" t="s">
        <v>35</v>
      </c>
      <c r="C40" s="230" t="s">
        <v>34</v>
      </c>
      <c r="D40" s="222"/>
      <c r="E40" s="222"/>
      <c r="F40" s="224"/>
      <c r="G40" s="222"/>
      <c r="H40" s="222"/>
      <c r="I40" s="224"/>
      <c r="J40" s="222"/>
      <c r="K40" s="222"/>
      <c r="L40" s="222"/>
    </row>
    <row r="41" ht="24.0" customHeight="1">
      <c r="A41" s="222"/>
      <c r="B41" s="225" t="s">
        <v>36</v>
      </c>
      <c r="C41" s="230" t="s">
        <v>37</v>
      </c>
      <c r="D41" s="222"/>
      <c r="E41" s="222"/>
      <c r="F41" s="224"/>
      <c r="G41" s="222"/>
      <c r="H41" s="222"/>
      <c r="I41" s="224"/>
      <c r="J41" s="222"/>
      <c r="K41" s="222"/>
      <c r="L41" s="222"/>
    </row>
    <row r="42" ht="24.0" customHeight="1">
      <c r="A42" s="222"/>
      <c r="B42" s="225" t="s">
        <v>29</v>
      </c>
      <c r="C42" s="231" t="s">
        <v>294</v>
      </c>
      <c r="D42" s="222"/>
      <c r="E42" s="222"/>
      <c r="F42" s="224"/>
      <c r="G42" s="222"/>
      <c r="H42" s="222"/>
      <c r="I42" s="224"/>
      <c r="J42" s="222"/>
      <c r="K42" s="222"/>
      <c r="L42" s="222"/>
    </row>
    <row r="43" ht="24.0" customHeight="1">
      <c r="A43" s="222"/>
      <c r="B43" s="222"/>
      <c r="C43" s="222"/>
      <c r="D43" s="222"/>
      <c r="E43" s="222"/>
      <c r="F43" s="224"/>
      <c r="G43" s="222"/>
      <c r="H43" s="222"/>
      <c r="I43" s="224"/>
      <c r="J43" s="222"/>
      <c r="K43" s="222"/>
      <c r="L43" s="222"/>
    </row>
    <row r="44" ht="24.0" customHeight="1">
      <c r="A44" s="222"/>
      <c r="B44" s="232"/>
      <c r="C44" s="240"/>
      <c r="D44" s="222"/>
      <c r="E44" s="222"/>
      <c r="F44" s="224"/>
      <c r="G44" s="222"/>
      <c r="H44" s="222"/>
      <c r="I44" s="224"/>
      <c r="J44" s="222"/>
      <c r="K44" s="222"/>
      <c r="L44" s="222"/>
    </row>
    <row r="45" ht="24.0" customHeight="1">
      <c r="A45" s="222"/>
      <c r="B45" s="225" t="s">
        <v>207</v>
      </c>
      <c r="C45" s="229" t="s">
        <v>254</v>
      </c>
      <c r="D45" s="222"/>
      <c r="E45" s="222"/>
      <c r="F45" s="224"/>
      <c r="G45" s="222"/>
      <c r="H45" s="222"/>
      <c r="I45" s="224"/>
      <c r="J45" s="222"/>
      <c r="K45" s="222"/>
      <c r="L45" s="222"/>
    </row>
    <row r="46">
      <c r="A46" s="222"/>
      <c r="B46" s="225" t="s">
        <v>274</v>
      </c>
      <c r="C46" s="98" t="s">
        <v>295</v>
      </c>
      <c r="D46" s="222"/>
      <c r="E46" s="222"/>
      <c r="F46" s="224"/>
      <c r="G46" s="222"/>
      <c r="H46" s="222"/>
      <c r="I46" s="224"/>
      <c r="J46" s="222"/>
      <c r="K46" s="222"/>
      <c r="L46" s="222"/>
    </row>
    <row r="47" ht="24.0" customHeight="1">
      <c r="A47" s="222"/>
      <c r="B47" s="225" t="s">
        <v>276</v>
      </c>
      <c r="C47" s="230" t="s">
        <v>277</v>
      </c>
      <c r="D47" s="222"/>
      <c r="E47" s="222"/>
      <c r="F47" s="224"/>
      <c r="G47" s="222"/>
      <c r="H47" s="222"/>
      <c r="I47" s="224"/>
      <c r="J47" s="222"/>
      <c r="K47" s="222"/>
      <c r="L47" s="222"/>
    </row>
    <row r="48" ht="24.0" customHeight="1">
      <c r="A48" s="222"/>
      <c r="B48" s="225" t="s">
        <v>278</v>
      </c>
      <c r="C48" s="230" t="s">
        <v>279</v>
      </c>
      <c r="D48" s="222"/>
      <c r="E48" s="222"/>
      <c r="F48" s="224"/>
      <c r="G48" s="222"/>
      <c r="H48" s="222"/>
      <c r="I48" s="224"/>
      <c r="J48" s="222"/>
      <c r="K48" s="222"/>
      <c r="L48" s="222"/>
    </row>
    <row r="49" ht="24.0" customHeight="1">
      <c r="A49" s="222"/>
      <c r="B49" s="225" t="s">
        <v>9</v>
      </c>
      <c r="C49" s="230" t="s">
        <v>280</v>
      </c>
      <c r="D49" s="222"/>
      <c r="E49" s="222"/>
      <c r="F49" s="224"/>
      <c r="G49" s="222"/>
      <c r="H49" s="222"/>
      <c r="I49" s="224"/>
      <c r="J49" s="222"/>
      <c r="K49" s="222"/>
      <c r="L49" s="222"/>
    </row>
    <row r="50" ht="24.0" customHeight="1">
      <c r="A50" s="222"/>
      <c r="B50" s="225" t="s">
        <v>281</v>
      </c>
      <c r="C50" s="230" t="s">
        <v>31</v>
      </c>
      <c r="D50" s="222"/>
      <c r="E50" s="222"/>
      <c r="F50" s="224"/>
      <c r="G50" s="222"/>
      <c r="H50" s="222"/>
      <c r="I50" s="224"/>
      <c r="J50" s="222"/>
      <c r="K50" s="222"/>
      <c r="L50" s="222"/>
    </row>
    <row r="51" ht="24.0" customHeight="1">
      <c r="A51" s="222"/>
      <c r="B51" s="225" t="s">
        <v>282</v>
      </c>
      <c r="C51" s="230" t="s">
        <v>32</v>
      </c>
      <c r="D51" s="222"/>
      <c r="E51" s="222"/>
      <c r="F51" s="224"/>
      <c r="G51" s="222"/>
      <c r="H51" s="222"/>
      <c r="I51" s="224"/>
      <c r="J51" s="222"/>
      <c r="K51" s="222"/>
      <c r="L51" s="222"/>
    </row>
    <row r="52" ht="24.0" customHeight="1">
      <c r="A52" s="222"/>
      <c r="B52" s="225" t="s">
        <v>35</v>
      </c>
      <c r="C52" s="230" t="s">
        <v>34</v>
      </c>
      <c r="D52" s="222"/>
      <c r="E52" s="222"/>
      <c r="F52" s="224"/>
      <c r="G52" s="222"/>
      <c r="H52" s="222"/>
      <c r="I52" s="224"/>
      <c r="J52" s="222"/>
      <c r="K52" s="222"/>
      <c r="L52" s="222"/>
    </row>
    <row r="53" ht="24.0" customHeight="1">
      <c r="A53" s="222"/>
      <c r="B53" s="225" t="s">
        <v>36</v>
      </c>
      <c r="C53" s="230" t="s">
        <v>37</v>
      </c>
      <c r="D53" s="222"/>
      <c r="E53" s="222"/>
      <c r="F53" s="224"/>
      <c r="G53" s="222"/>
      <c r="H53" s="222"/>
      <c r="I53" s="224"/>
      <c r="J53" s="222"/>
      <c r="K53" s="222"/>
      <c r="L53" s="222"/>
    </row>
    <row r="54" ht="24.0" customHeight="1">
      <c r="A54" s="222"/>
      <c r="B54" s="225" t="s">
        <v>29</v>
      </c>
      <c r="C54" s="231" t="s">
        <v>142</v>
      </c>
      <c r="D54" s="222"/>
      <c r="E54" s="222"/>
      <c r="F54" s="224"/>
      <c r="G54" s="222"/>
      <c r="H54" s="222"/>
      <c r="I54" s="224"/>
      <c r="J54" s="222"/>
      <c r="K54" s="222"/>
      <c r="L54" s="222"/>
    </row>
    <row r="55" ht="24.0" customHeight="1">
      <c r="A55" s="222"/>
      <c r="B55" s="222"/>
      <c r="C55" s="223"/>
      <c r="D55" s="222"/>
      <c r="E55" s="222"/>
      <c r="F55" s="224"/>
      <c r="G55" s="222"/>
      <c r="H55" s="222"/>
      <c r="I55" s="224"/>
      <c r="J55" s="222"/>
      <c r="K55" s="222"/>
      <c r="L55" s="222"/>
    </row>
    <row r="56" ht="24.0" customHeight="1">
      <c r="A56" s="222"/>
      <c r="B56" s="222"/>
      <c r="C56" s="223"/>
      <c r="D56" s="222"/>
      <c r="E56" s="222"/>
      <c r="F56" s="224"/>
      <c r="G56" s="222"/>
      <c r="H56" s="222"/>
      <c r="I56" s="224"/>
      <c r="J56" s="222"/>
      <c r="K56" s="222"/>
      <c r="L56" s="222"/>
    </row>
    <row r="57" ht="21.75" customHeight="1">
      <c r="A57" s="222"/>
      <c r="B57" s="225" t="s">
        <v>16</v>
      </c>
      <c r="C57" s="239">
        <v>45768.0</v>
      </c>
      <c r="D57" s="222"/>
      <c r="E57" s="222"/>
      <c r="F57" s="224"/>
      <c r="G57" s="222"/>
      <c r="H57" s="222"/>
      <c r="I57" s="224"/>
      <c r="J57" s="222"/>
      <c r="K57" s="222"/>
      <c r="L57" s="222"/>
    </row>
    <row r="58" ht="21.75" customHeight="1">
      <c r="A58" s="222"/>
      <c r="B58" s="225" t="s">
        <v>207</v>
      </c>
      <c r="C58" s="229" t="s">
        <v>296</v>
      </c>
      <c r="D58" s="222"/>
      <c r="E58" s="222"/>
      <c r="F58" s="224"/>
      <c r="G58" s="222"/>
      <c r="H58" s="222"/>
      <c r="I58" s="224"/>
      <c r="J58" s="222"/>
      <c r="K58" s="222"/>
      <c r="L58" s="222"/>
    </row>
    <row r="59" ht="21.75" customHeight="1">
      <c r="A59" s="222"/>
      <c r="B59" s="225" t="s">
        <v>274</v>
      </c>
      <c r="C59" s="229" t="s">
        <v>297</v>
      </c>
      <c r="D59" s="222"/>
      <c r="E59" s="222"/>
      <c r="F59" s="224"/>
      <c r="G59" s="222"/>
      <c r="H59" s="222"/>
      <c r="I59" s="224"/>
      <c r="J59" s="222"/>
      <c r="K59" s="222"/>
      <c r="L59" s="222"/>
    </row>
    <row r="60" ht="21.75" customHeight="1">
      <c r="A60" s="222"/>
      <c r="B60" s="225" t="s">
        <v>276</v>
      </c>
      <c r="C60" s="230" t="s">
        <v>277</v>
      </c>
      <c r="D60" s="222"/>
      <c r="E60" s="222"/>
      <c r="F60" s="224"/>
      <c r="G60" s="222"/>
      <c r="H60" s="222"/>
      <c r="I60" s="224"/>
      <c r="J60" s="222"/>
      <c r="K60" s="222"/>
      <c r="L60" s="222"/>
    </row>
    <row r="61" ht="21.75" customHeight="1">
      <c r="A61" s="222"/>
      <c r="B61" s="225" t="s">
        <v>278</v>
      </c>
      <c r="C61" s="230" t="s">
        <v>279</v>
      </c>
      <c r="D61" s="222"/>
      <c r="E61" s="222"/>
      <c r="F61" s="224"/>
      <c r="G61" s="222"/>
      <c r="H61" s="222"/>
      <c r="I61" s="224"/>
      <c r="J61" s="222"/>
      <c r="K61" s="222"/>
      <c r="L61" s="222"/>
    </row>
    <row r="62" ht="21.75" customHeight="1">
      <c r="A62" s="222"/>
      <c r="B62" s="225" t="s">
        <v>9</v>
      </c>
      <c r="C62" s="230" t="s">
        <v>280</v>
      </c>
      <c r="D62" s="222"/>
      <c r="E62" s="137"/>
      <c r="F62" s="137"/>
      <c r="G62" s="137"/>
      <c r="H62" s="227"/>
      <c r="I62" s="228"/>
      <c r="J62" s="222"/>
      <c r="K62" s="222"/>
      <c r="L62" s="222"/>
    </row>
    <row r="63" ht="21.75" customHeight="1">
      <c r="A63" s="222"/>
      <c r="B63" s="225" t="s">
        <v>281</v>
      </c>
      <c r="C63" s="230" t="s">
        <v>31</v>
      </c>
      <c r="D63" s="222"/>
      <c r="E63" s="137"/>
      <c r="F63" s="137"/>
      <c r="G63" s="137"/>
      <c r="H63" s="227"/>
      <c r="I63" s="228"/>
      <c r="J63" s="222"/>
      <c r="K63" s="222"/>
      <c r="L63" s="222"/>
    </row>
    <row r="64" ht="21.75" customHeight="1">
      <c r="A64" s="222"/>
      <c r="B64" s="225" t="s">
        <v>282</v>
      </c>
      <c r="C64" s="230" t="s">
        <v>32</v>
      </c>
      <c r="D64" s="222"/>
      <c r="E64" s="137"/>
      <c r="F64" s="137"/>
      <c r="G64" s="137"/>
      <c r="H64" s="227"/>
      <c r="I64" s="228"/>
      <c r="J64" s="222"/>
      <c r="K64" s="222"/>
      <c r="L64" s="222"/>
    </row>
    <row r="65" ht="21.75" customHeight="1">
      <c r="A65" s="222"/>
      <c r="B65" s="225" t="s">
        <v>35</v>
      </c>
      <c r="C65" s="230" t="s">
        <v>34</v>
      </c>
      <c r="D65" s="222"/>
      <c r="E65" s="137"/>
      <c r="F65" s="137"/>
      <c r="G65" s="137"/>
      <c r="H65" s="227"/>
      <c r="I65" s="228"/>
      <c r="J65" s="222"/>
      <c r="K65" s="222"/>
      <c r="L65" s="222"/>
    </row>
    <row r="66" ht="21.75" customHeight="1">
      <c r="A66" s="222"/>
      <c r="B66" s="225" t="s">
        <v>36</v>
      </c>
      <c r="C66" s="230" t="s">
        <v>37</v>
      </c>
      <c r="D66" s="222"/>
      <c r="E66" s="137"/>
      <c r="F66" s="137"/>
      <c r="G66" s="137"/>
      <c r="H66" s="227"/>
      <c r="I66" s="228"/>
      <c r="J66" s="222"/>
      <c r="K66" s="222"/>
      <c r="L66" s="222"/>
    </row>
    <row r="67" ht="21.75" customHeight="1">
      <c r="A67" s="222"/>
      <c r="B67" s="225" t="s">
        <v>29</v>
      </c>
      <c r="C67" s="231" t="s">
        <v>298</v>
      </c>
      <c r="D67" s="222"/>
      <c r="E67" s="137"/>
      <c r="F67" s="137"/>
      <c r="G67" s="137"/>
      <c r="H67" s="227"/>
      <c r="I67" s="228"/>
      <c r="J67" s="222"/>
      <c r="K67" s="222"/>
      <c r="L67" s="222"/>
    </row>
    <row r="68">
      <c r="A68" s="222"/>
      <c r="B68" s="223"/>
      <c r="C68" s="223"/>
      <c r="D68" s="222"/>
      <c r="E68" s="137"/>
      <c r="F68" s="137"/>
      <c r="G68" s="137"/>
      <c r="H68" s="227"/>
      <c r="I68" s="228"/>
      <c r="J68" s="222"/>
      <c r="K68" s="222"/>
      <c r="L68" s="222"/>
    </row>
    <row r="69">
      <c r="A69" s="222"/>
      <c r="B69" s="241"/>
      <c r="C69" s="241"/>
      <c r="D69" s="222"/>
      <c r="E69" s="137"/>
      <c r="F69" s="137"/>
      <c r="G69" s="137"/>
      <c r="H69" s="137"/>
      <c r="I69" s="242"/>
      <c r="J69" s="222"/>
      <c r="K69" s="222"/>
      <c r="L69" s="222"/>
    </row>
    <row r="70">
      <c r="A70" s="222"/>
      <c r="B70" s="243"/>
      <c r="C70" s="244" t="s">
        <v>292</v>
      </c>
      <c r="D70" s="222"/>
      <c r="E70" s="137"/>
      <c r="F70" s="137"/>
      <c r="G70" s="137"/>
      <c r="H70" s="137"/>
      <c r="I70" s="242"/>
      <c r="J70" s="222"/>
      <c r="K70" s="222"/>
      <c r="L70" s="222"/>
    </row>
    <row r="71">
      <c r="A71" s="222"/>
      <c r="B71" s="225" t="s">
        <v>29</v>
      </c>
      <c r="C71" s="231" t="s">
        <v>245</v>
      </c>
      <c r="D71" s="222"/>
      <c r="E71" s="137"/>
      <c r="F71" s="137"/>
      <c r="G71" s="137"/>
      <c r="H71" s="47"/>
      <c r="I71" s="242"/>
      <c r="J71" s="222"/>
      <c r="K71" s="222"/>
      <c r="L71" s="222"/>
    </row>
    <row r="72">
      <c r="A72" s="222"/>
      <c r="B72" s="225" t="s">
        <v>29</v>
      </c>
      <c r="C72" s="231" t="s">
        <v>294</v>
      </c>
      <c r="D72" s="222"/>
      <c r="E72" s="137"/>
      <c r="F72" s="137"/>
      <c r="G72" s="137"/>
      <c r="H72" s="242"/>
      <c r="I72" s="242"/>
      <c r="J72" s="222"/>
      <c r="K72" s="222"/>
      <c r="L72" s="222"/>
    </row>
    <row r="73">
      <c r="A73" s="222"/>
      <c r="B73" s="225" t="s">
        <v>29</v>
      </c>
      <c r="C73" s="231" t="s">
        <v>139</v>
      </c>
      <c r="D73" s="222"/>
      <c r="E73" s="137"/>
      <c r="F73" s="137"/>
      <c r="G73" s="137"/>
      <c r="H73" s="227"/>
      <c r="I73" s="228"/>
      <c r="J73" s="222"/>
      <c r="K73" s="222"/>
      <c r="L73" s="222"/>
    </row>
    <row r="74">
      <c r="A74" s="222"/>
      <c r="B74" s="225" t="s">
        <v>29</v>
      </c>
      <c r="C74" s="231" t="s">
        <v>299</v>
      </c>
      <c r="D74" s="222"/>
      <c r="E74" s="137"/>
      <c r="F74" s="137"/>
      <c r="G74" s="137"/>
      <c r="H74" s="227"/>
      <c r="I74" s="228"/>
      <c r="J74" s="222"/>
      <c r="K74" s="222"/>
      <c r="L74" s="222"/>
    </row>
    <row r="75">
      <c r="A75" s="222"/>
      <c r="B75" s="225" t="s">
        <v>16</v>
      </c>
      <c r="C75" s="245">
        <v>45768.0</v>
      </c>
      <c r="D75" s="222"/>
      <c r="E75" s="137"/>
      <c r="F75" s="137"/>
      <c r="G75" s="137"/>
      <c r="H75" s="227"/>
      <c r="I75" s="228"/>
      <c r="J75" s="222"/>
      <c r="K75" s="222"/>
      <c r="L75" s="222"/>
    </row>
    <row r="76">
      <c r="A76" s="222"/>
      <c r="B76" s="225" t="s">
        <v>273</v>
      </c>
      <c r="C76" s="229" t="s">
        <v>240</v>
      </c>
      <c r="D76" s="222"/>
      <c r="E76" s="137"/>
      <c r="F76" s="137"/>
      <c r="G76" s="137"/>
      <c r="H76" s="227"/>
      <c r="I76" s="228"/>
      <c r="J76" s="222"/>
      <c r="K76" s="222"/>
      <c r="L76" s="222"/>
    </row>
    <row r="77">
      <c r="A77" s="222"/>
      <c r="B77" s="225" t="s">
        <v>207</v>
      </c>
      <c r="C77" s="229" t="s">
        <v>300</v>
      </c>
      <c r="D77" s="222"/>
      <c r="E77" s="137"/>
      <c r="F77" s="137"/>
      <c r="G77" s="137"/>
      <c r="H77" s="227"/>
      <c r="I77" s="228"/>
      <c r="J77" s="222"/>
      <c r="K77" s="222"/>
      <c r="L77" s="222"/>
    </row>
    <row r="78">
      <c r="A78" s="222"/>
      <c r="B78" s="225" t="s">
        <v>274</v>
      </c>
      <c r="C78" s="229" t="s">
        <v>301</v>
      </c>
      <c r="D78" s="222"/>
      <c r="E78" s="137"/>
      <c r="F78" s="137"/>
      <c r="G78" s="137"/>
      <c r="H78" s="227"/>
      <c r="I78" s="228"/>
      <c r="J78" s="222"/>
      <c r="K78" s="222"/>
      <c r="L78" s="222"/>
    </row>
    <row r="79">
      <c r="A79" s="222"/>
      <c r="B79" s="225" t="s">
        <v>276</v>
      </c>
      <c r="C79" s="230" t="s">
        <v>277</v>
      </c>
      <c r="D79" s="222"/>
      <c r="E79" s="137"/>
      <c r="F79" s="137"/>
      <c r="G79" s="137"/>
      <c r="H79" s="227"/>
      <c r="I79" s="228"/>
      <c r="J79" s="222"/>
      <c r="K79" s="222"/>
      <c r="L79" s="222"/>
    </row>
    <row r="80">
      <c r="A80" s="222"/>
      <c r="B80" s="225" t="s">
        <v>278</v>
      </c>
      <c r="C80" s="230" t="s">
        <v>279</v>
      </c>
      <c r="D80" s="222"/>
      <c r="E80" s="137"/>
      <c r="F80" s="137"/>
      <c r="G80" s="137"/>
      <c r="H80" s="227"/>
      <c r="I80" s="228"/>
      <c r="J80" s="222"/>
      <c r="K80" s="222"/>
      <c r="L80" s="222"/>
    </row>
    <row r="81">
      <c r="A81" s="222"/>
      <c r="B81" s="225" t="s">
        <v>9</v>
      </c>
      <c r="C81" s="230" t="s">
        <v>280</v>
      </c>
      <c r="D81" s="222"/>
      <c r="E81" s="137"/>
      <c r="F81" s="137"/>
      <c r="G81" s="137"/>
      <c r="H81" s="227"/>
      <c r="I81" s="228"/>
      <c r="J81" s="222"/>
      <c r="K81" s="222"/>
      <c r="L81" s="222"/>
    </row>
    <row r="82">
      <c r="A82" s="222"/>
      <c r="B82" s="225" t="s">
        <v>49</v>
      </c>
      <c r="C82" s="229" t="s">
        <v>50</v>
      </c>
      <c r="D82" s="222"/>
      <c r="E82" s="137"/>
      <c r="F82" s="137"/>
      <c r="G82" s="137"/>
      <c r="H82" s="227"/>
      <c r="I82" s="228"/>
      <c r="J82" s="222"/>
      <c r="K82" s="222"/>
      <c r="L82" s="222"/>
    </row>
    <row r="83">
      <c r="A83" s="222"/>
      <c r="B83" s="225" t="s">
        <v>281</v>
      </c>
      <c r="C83" s="230" t="s">
        <v>31</v>
      </c>
      <c r="D83" s="222"/>
      <c r="E83" s="137"/>
      <c r="F83" s="137"/>
      <c r="G83" s="137"/>
      <c r="H83" s="227"/>
      <c r="I83" s="228"/>
      <c r="J83" s="222"/>
      <c r="K83" s="222"/>
      <c r="L83" s="222"/>
    </row>
    <row r="84">
      <c r="A84" s="246"/>
      <c r="B84" s="225" t="s">
        <v>282</v>
      </c>
      <c r="C84" s="230" t="s">
        <v>32</v>
      </c>
      <c r="D84" s="222"/>
      <c r="E84" s="137"/>
      <c r="F84" s="137"/>
      <c r="G84" s="137"/>
      <c r="H84" s="137"/>
      <c r="I84" s="137"/>
      <c r="J84" s="222"/>
      <c r="K84" s="222"/>
      <c r="L84" s="222"/>
    </row>
    <row r="85">
      <c r="A85" s="227"/>
      <c r="B85" s="225" t="s">
        <v>35</v>
      </c>
      <c r="C85" s="230" t="s">
        <v>34</v>
      </c>
      <c r="D85" s="227"/>
      <c r="E85" s="137"/>
      <c r="F85" s="137"/>
      <c r="G85" s="137"/>
      <c r="H85" s="137"/>
      <c r="I85" s="137"/>
      <c r="J85" s="222"/>
      <c r="K85" s="222"/>
      <c r="L85" s="222"/>
    </row>
    <row r="86">
      <c r="A86" s="222"/>
      <c r="B86" s="225" t="s">
        <v>36</v>
      </c>
      <c r="C86" s="230" t="s">
        <v>37</v>
      </c>
      <c r="D86" s="222"/>
      <c r="E86" s="137"/>
      <c r="F86" s="137"/>
      <c r="G86" s="137"/>
      <c r="H86" s="222"/>
      <c r="I86" s="224"/>
      <c r="J86" s="222"/>
      <c r="K86" s="222"/>
      <c r="L86" s="222"/>
    </row>
    <row r="87">
      <c r="A87" s="222"/>
      <c r="B87" s="137"/>
      <c r="C87" s="137"/>
      <c r="D87" s="222"/>
      <c r="E87" s="137"/>
      <c r="F87" s="137"/>
      <c r="G87" s="137"/>
      <c r="H87" s="222"/>
      <c r="I87" s="224"/>
      <c r="J87" s="222"/>
      <c r="K87" s="222"/>
      <c r="L87" s="222"/>
    </row>
    <row r="88">
      <c r="A88" s="222"/>
      <c r="B88" s="137"/>
      <c r="C88" s="137"/>
      <c r="D88" s="222"/>
      <c r="E88" s="137"/>
      <c r="F88" s="137"/>
      <c r="G88" s="137"/>
      <c r="H88" s="222"/>
      <c r="I88" s="224"/>
      <c r="J88" s="222"/>
      <c r="K88" s="222"/>
      <c r="L88" s="222"/>
    </row>
    <row r="89">
      <c r="A89" s="222"/>
      <c r="B89" s="137"/>
      <c r="C89" s="137"/>
      <c r="D89" s="222"/>
      <c r="E89" s="137"/>
      <c r="F89" s="137"/>
      <c r="G89" s="137"/>
      <c r="H89" s="222"/>
      <c r="I89" s="224"/>
      <c r="J89" s="222"/>
      <c r="K89" s="222"/>
      <c r="L89" s="222"/>
    </row>
    <row r="90">
      <c r="A90" s="222"/>
      <c r="B90" s="137"/>
      <c r="C90" s="137"/>
      <c r="D90" s="222"/>
      <c r="E90" s="137"/>
      <c r="F90" s="137"/>
      <c r="G90" s="137"/>
      <c r="H90" s="222"/>
      <c r="I90" s="224"/>
      <c r="J90" s="222"/>
      <c r="K90" s="222"/>
      <c r="L90" s="222"/>
    </row>
    <row r="91">
      <c r="A91" s="222"/>
      <c r="B91" s="243"/>
      <c r="C91" s="244" t="s">
        <v>292</v>
      </c>
      <c r="D91" s="222"/>
      <c r="E91" s="137"/>
      <c r="F91" s="137"/>
      <c r="G91" s="137"/>
      <c r="H91" s="222"/>
      <c r="I91" s="224"/>
      <c r="J91" s="222"/>
      <c r="K91" s="222"/>
      <c r="L91" s="222"/>
    </row>
    <row r="92">
      <c r="A92" s="222"/>
      <c r="B92" s="225" t="s">
        <v>16</v>
      </c>
      <c r="C92" s="245">
        <v>45764.0</v>
      </c>
      <c r="D92" s="222"/>
      <c r="E92" s="137"/>
      <c r="F92" s="137"/>
      <c r="G92" s="137"/>
      <c r="H92" s="222"/>
      <c r="I92" s="224"/>
      <c r="J92" s="222"/>
      <c r="K92" s="222"/>
      <c r="L92" s="222"/>
    </row>
    <row r="93">
      <c r="A93" s="222"/>
      <c r="B93" s="225" t="s">
        <v>273</v>
      </c>
      <c r="C93" s="229" t="s">
        <v>211</v>
      </c>
      <c r="D93" s="222"/>
      <c r="E93" s="137"/>
      <c r="F93" s="137"/>
      <c r="G93" s="137"/>
      <c r="H93" s="222"/>
      <c r="I93" s="224"/>
      <c r="J93" s="222"/>
      <c r="K93" s="222"/>
      <c r="L93" s="222"/>
    </row>
    <row r="94">
      <c r="A94" s="222"/>
      <c r="B94" s="225" t="s">
        <v>207</v>
      </c>
      <c r="C94" s="247">
        <v>0.9375</v>
      </c>
      <c r="D94" s="222"/>
      <c r="E94" s="137"/>
      <c r="F94" s="137"/>
      <c r="G94" s="137"/>
      <c r="H94" s="222"/>
      <c r="I94" s="224"/>
      <c r="J94" s="222"/>
      <c r="K94" s="222"/>
      <c r="L94" s="222"/>
    </row>
    <row r="95">
      <c r="A95" s="222"/>
      <c r="B95" s="225" t="s">
        <v>302</v>
      </c>
      <c r="C95" s="229" t="s">
        <v>303</v>
      </c>
      <c r="D95" s="222"/>
      <c r="E95" s="137"/>
      <c r="F95" s="137"/>
      <c r="G95" s="137"/>
      <c r="H95" s="222"/>
      <c r="I95" s="224"/>
      <c r="J95" s="222"/>
      <c r="K95" s="222"/>
      <c r="L95" s="222"/>
    </row>
    <row r="96">
      <c r="A96" s="222"/>
      <c r="B96" s="225" t="s">
        <v>304</v>
      </c>
      <c r="C96" s="229" t="s">
        <v>305</v>
      </c>
      <c r="D96" s="222"/>
      <c r="E96" s="137"/>
      <c r="F96" s="137"/>
      <c r="G96" s="137"/>
      <c r="H96" s="222"/>
      <c r="I96" s="224"/>
      <c r="J96" s="222"/>
      <c r="K96" s="222"/>
      <c r="L96" s="222"/>
    </row>
    <row r="97">
      <c r="A97" s="222"/>
      <c r="B97" s="225" t="s">
        <v>306</v>
      </c>
      <c r="C97" s="229" t="s">
        <v>307</v>
      </c>
      <c r="D97" s="222"/>
      <c r="E97" s="137"/>
      <c r="F97" s="137"/>
      <c r="G97" s="137"/>
      <c r="H97" s="222"/>
      <c r="I97" s="224"/>
      <c r="J97" s="222"/>
      <c r="K97" s="222"/>
      <c r="L97" s="222"/>
    </row>
    <row r="98">
      <c r="A98" s="222"/>
      <c r="B98" s="225" t="s">
        <v>308</v>
      </c>
      <c r="C98" s="229" t="s">
        <v>309</v>
      </c>
      <c r="D98" s="222"/>
      <c r="E98" s="137"/>
      <c r="F98" s="137"/>
      <c r="G98" s="137"/>
      <c r="H98" s="222"/>
      <c r="I98" s="224"/>
      <c r="J98" s="222"/>
      <c r="K98" s="222"/>
      <c r="L98" s="222"/>
    </row>
    <row r="99">
      <c r="A99" s="222"/>
      <c r="B99" s="225" t="s">
        <v>35</v>
      </c>
      <c r="C99" s="187" t="s">
        <v>34</v>
      </c>
      <c r="D99" s="222"/>
      <c r="E99" s="137"/>
      <c r="F99" s="137"/>
      <c r="G99" s="137"/>
      <c r="H99" s="222"/>
      <c r="I99" s="224"/>
      <c r="J99" s="222"/>
      <c r="K99" s="222"/>
      <c r="L99" s="222"/>
    </row>
    <row r="100">
      <c r="A100" s="222"/>
      <c r="B100" s="225" t="s">
        <v>9</v>
      </c>
      <c r="C100" s="170" t="s">
        <v>310</v>
      </c>
      <c r="D100" s="222"/>
      <c r="E100" s="137"/>
      <c r="F100" s="137"/>
      <c r="G100" s="137"/>
      <c r="H100" s="222"/>
      <c r="I100" s="224"/>
      <c r="J100" s="222"/>
      <c r="K100" s="222"/>
      <c r="L100" s="222"/>
    </row>
    <row r="101">
      <c r="A101" s="222"/>
      <c r="B101" s="225" t="s">
        <v>311</v>
      </c>
      <c r="C101" s="229" t="s">
        <v>312</v>
      </c>
      <c r="D101" s="222"/>
      <c r="E101" s="137"/>
      <c r="F101" s="137"/>
      <c r="G101" s="137"/>
      <c r="H101" s="222"/>
      <c r="I101" s="224"/>
      <c r="J101" s="222"/>
      <c r="K101" s="222"/>
      <c r="L101" s="222"/>
    </row>
    <row r="102">
      <c r="A102" s="222"/>
      <c r="B102" s="225" t="s">
        <v>313</v>
      </c>
      <c r="C102" s="229" t="s">
        <v>314</v>
      </c>
      <c r="D102" s="222"/>
      <c r="E102" s="137"/>
      <c r="F102" s="137"/>
      <c r="G102" s="137"/>
      <c r="H102" s="222"/>
      <c r="I102" s="224"/>
      <c r="J102" s="222"/>
      <c r="K102" s="222"/>
      <c r="L102" s="222"/>
    </row>
    <row r="103">
      <c r="A103" s="222"/>
      <c r="B103" s="225" t="s">
        <v>315</v>
      </c>
      <c r="C103" s="229" t="s">
        <v>316</v>
      </c>
      <c r="D103" s="222"/>
      <c r="E103" s="137"/>
      <c r="F103" s="137"/>
      <c r="G103" s="137"/>
      <c r="H103" s="222"/>
      <c r="I103" s="224"/>
      <c r="J103" s="222"/>
      <c r="K103" s="222"/>
      <c r="L103" s="222"/>
    </row>
    <row r="104">
      <c r="A104" s="222"/>
      <c r="B104" s="225" t="s">
        <v>317</v>
      </c>
      <c r="C104" s="229" t="s">
        <v>318</v>
      </c>
      <c r="D104" s="222"/>
      <c r="E104" s="137"/>
      <c r="F104" s="137"/>
      <c r="G104" s="137"/>
      <c r="H104" s="222"/>
      <c r="I104" s="224"/>
      <c r="J104" s="222"/>
      <c r="K104" s="222"/>
      <c r="L104" s="222"/>
    </row>
    <row r="105">
      <c r="A105" s="222"/>
      <c r="B105" s="225" t="s">
        <v>276</v>
      </c>
      <c r="C105" s="230" t="s">
        <v>277</v>
      </c>
      <c r="D105" s="222"/>
      <c r="E105" s="137"/>
      <c r="F105" s="137"/>
      <c r="G105" s="137"/>
      <c r="H105" s="222"/>
      <c r="I105" s="224"/>
      <c r="J105" s="222"/>
      <c r="K105" s="222"/>
      <c r="L105" s="222"/>
    </row>
    <row r="106">
      <c r="A106" s="222"/>
      <c r="B106" s="225" t="s">
        <v>278</v>
      </c>
      <c r="C106" s="230" t="s">
        <v>279</v>
      </c>
      <c r="D106" s="222"/>
      <c r="E106" s="137"/>
      <c r="F106" s="137"/>
      <c r="G106" s="137"/>
      <c r="H106" s="222"/>
      <c r="I106" s="224"/>
      <c r="J106" s="222"/>
      <c r="K106" s="222"/>
      <c r="L106" s="222"/>
    </row>
    <row r="107">
      <c r="A107" s="222"/>
      <c r="B107" s="225" t="s">
        <v>9</v>
      </c>
      <c r="C107" s="230" t="s">
        <v>280</v>
      </c>
      <c r="D107" s="222"/>
      <c r="E107" s="137"/>
      <c r="F107" s="137"/>
      <c r="G107" s="137"/>
      <c r="H107" s="222"/>
      <c r="I107" s="224"/>
      <c r="J107" s="222"/>
      <c r="K107" s="222"/>
      <c r="L107" s="222"/>
    </row>
    <row r="108">
      <c r="A108" s="222"/>
      <c r="B108" s="225" t="s">
        <v>13</v>
      </c>
      <c r="C108" s="229" t="s">
        <v>319</v>
      </c>
      <c r="D108" s="222"/>
      <c r="E108" s="137"/>
      <c r="F108" s="137"/>
      <c r="G108" s="137"/>
      <c r="H108" s="222"/>
      <c r="I108" s="224"/>
      <c r="J108" s="222"/>
      <c r="K108" s="222"/>
      <c r="L108" s="222"/>
    </row>
    <row r="109">
      <c r="A109" s="222"/>
      <c r="B109" s="241"/>
      <c r="C109" s="241"/>
      <c r="D109" s="222"/>
      <c r="E109" s="137"/>
      <c r="F109" s="137"/>
      <c r="G109" s="137"/>
      <c r="H109" s="222"/>
      <c r="I109" s="224"/>
      <c r="J109" s="222"/>
      <c r="K109" s="222"/>
      <c r="L109" s="222"/>
    </row>
    <row r="110">
      <c r="A110" s="222"/>
      <c r="B110" s="241"/>
      <c r="C110" s="241"/>
      <c r="D110" s="222"/>
      <c r="E110" s="137"/>
      <c r="F110" s="137"/>
      <c r="G110" s="137"/>
      <c r="H110" s="222"/>
      <c r="I110" s="224"/>
      <c r="J110" s="222"/>
      <c r="K110" s="222"/>
      <c r="L110" s="222"/>
    </row>
    <row r="111">
      <c r="A111" s="222"/>
      <c r="B111" s="243"/>
      <c r="C111" s="244" t="s">
        <v>320</v>
      </c>
      <c r="D111" s="222"/>
      <c r="E111" s="137"/>
      <c r="F111" s="137"/>
      <c r="G111" s="137"/>
      <c r="H111" s="222"/>
      <c r="I111" s="224"/>
      <c r="J111" s="222"/>
      <c r="K111" s="222"/>
      <c r="L111" s="222"/>
    </row>
    <row r="112">
      <c r="A112" s="222"/>
      <c r="B112" s="225" t="s">
        <v>16</v>
      </c>
      <c r="C112" s="245">
        <v>45771.0</v>
      </c>
      <c r="D112" s="241"/>
      <c r="E112" s="137"/>
      <c r="F112" s="137"/>
      <c r="G112" s="137"/>
      <c r="H112" s="222"/>
      <c r="I112" s="224"/>
      <c r="J112" s="222"/>
      <c r="K112" s="222"/>
      <c r="L112" s="222"/>
    </row>
    <row r="113">
      <c r="A113" s="222"/>
      <c r="B113" s="225" t="s">
        <v>273</v>
      </c>
      <c r="C113" s="229" t="s">
        <v>211</v>
      </c>
      <c r="D113" s="241"/>
      <c r="E113" s="137"/>
      <c r="F113" s="137"/>
      <c r="G113" s="137"/>
      <c r="H113" s="222"/>
      <c r="I113" s="224"/>
      <c r="J113" s="222"/>
      <c r="K113" s="222"/>
      <c r="L113" s="222"/>
    </row>
    <row r="114">
      <c r="A114" s="222"/>
      <c r="B114" s="225" t="s">
        <v>207</v>
      </c>
      <c r="C114" s="229" t="s">
        <v>321</v>
      </c>
      <c r="D114" s="241"/>
      <c r="E114" s="137"/>
      <c r="F114" s="137"/>
      <c r="G114" s="137"/>
      <c r="H114" s="222"/>
      <c r="I114" s="224"/>
      <c r="J114" s="222"/>
      <c r="K114" s="222"/>
      <c r="L114" s="222"/>
    </row>
    <row r="115">
      <c r="A115" s="222"/>
      <c r="B115" s="225" t="s">
        <v>302</v>
      </c>
      <c r="C115" s="229" t="s">
        <v>312</v>
      </c>
      <c r="D115" s="241"/>
      <c r="E115" s="241"/>
      <c r="F115" s="137"/>
      <c r="G115" s="137"/>
      <c r="H115" s="222"/>
      <c r="I115" s="224"/>
      <c r="J115" s="222"/>
      <c r="K115" s="222"/>
      <c r="L115" s="222"/>
    </row>
    <row r="116">
      <c r="A116" s="222"/>
      <c r="B116" s="225" t="s">
        <v>304</v>
      </c>
      <c r="C116" s="229" t="s">
        <v>322</v>
      </c>
      <c r="D116" s="222"/>
      <c r="E116" s="137"/>
      <c r="F116" s="137"/>
      <c r="G116" s="137"/>
      <c r="H116" s="222"/>
      <c r="I116" s="224"/>
      <c r="J116" s="222"/>
      <c r="K116" s="222"/>
      <c r="L116" s="222"/>
    </row>
    <row r="117">
      <c r="A117" s="222"/>
      <c r="B117" s="225" t="s">
        <v>306</v>
      </c>
      <c r="C117" s="229" t="s">
        <v>323</v>
      </c>
      <c r="D117" s="222"/>
      <c r="E117" s="222"/>
      <c r="F117" s="224"/>
      <c r="G117" s="222"/>
      <c r="H117" s="222"/>
      <c r="I117" s="224"/>
      <c r="J117" s="222"/>
      <c r="K117" s="222"/>
      <c r="L117" s="222"/>
    </row>
    <row r="118">
      <c r="A118" s="222"/>
      <c r="B118" s="225" t="s">
        <v>308</v>
      </c>
      <c r="C118" s="229" t="s">
        <v>324</v>
      </c>
      <c r="D118" s="222"/>
      <c r="E118" s="222"/>
      <c r="F118" s="224"/>
      <c r="G118" s="222"/>
      <c r="H118" s="222"/>
      <c r="I118" s="224"/>
      <c r="J118" s="222"/>
      <c r="K118" s="222"/>
      <c r="L118" s="222"/>
    </row>
    <row r="119">
      <c r="A119" s="222"/>
      <c r="B119" s="225" t="s">
        <v>35</v>
      </c>
      <c r="C119" s="187" t="s">
        <v>34</v>
      </c>
      <c r="D119" s="222"/>
      <c r="E119" s="222"/>
      <c r="F119" s="224"/>
      <c r="G119" s="222"/>
      <c r="H119" s="222"/>
      <c r="I119" s="224"/>
      <c r="J119" s="222"/>
      <c r="K119" s="222"/>
      <c r="L119" s="222"/>
    </row>
    <row r="120">
      <c r="A120" s="222"/>
      <c r="B120" s="225" t="s">
        <v>9</v>
      </c>
      <c r="C120" s="170" t="s">
        <v>310</v>
      </c>
      <c r="D120" s="222"/>
      <c r="E120" s="222"/>
      <c r="F120" s="224"/>
      <c r="G120" s="222"/>
      <c r="H120" s="222"/>
      <c r="I120" s="224"/>
      <c r="J120" s="222"/>
      <c r="K120" s="222"/>
      <c r="L120" s="222"/>
    </row>
    <row r="121">
      <c r="A121" s="222"/>
      <c r="B121" s="225" t="s">
        <v>311</v>
      </c>
      <c r="C121" s="231" t="s">
        <v>303</v>
      </c>
      <c r="D121" s="232"/>
      <c r="E121" s="222"/>
      <c r="F121" s="224"/>
      <c r="G121" s="222"/>
      <c r="H121" s="222"/>
      <c r="I121" s="224"/>
      <c r="J121" s="222"/>
      <c r="K121" s="222"/>
      <c r="L121" s="222"/>
    </row>
    <row r="122">
      <c r="A122" s="222"/>
      <c r="B122" s="225" t="s">
        <v>313</v>
      </c>
      <c r="C122" s="229" t="s">
        <v>314</v>
      </c>
      <c r="D122" s="232"/>
      <c r="E122" s="222"/>
      <c r="F122" s="224"/>
      <c r="G122" s="222"/>
      <c r="H122" s="222"/>
      <c r="I122" s="224"/>
      <c r="J122" s="222"/>
      <c r="K122" s="222"/>
      <c r="L122" s="222"/>
    </row>
    <row r="123">
      <c r="A123" s="222"/>
      <c r="B123" s="225" t="s">
        <v>315</v>
      </c>
      <c r="C123" s="229" t="s">
        <v>316</v>
      </c>
      <c r="D123" s="232"/>
      <c r="E123" s="222"/>
      <c r="F123" s="224"/>
      <c r="G123" s="222"/>
      <c r="H123" s="222"/>
      <c r="I123" s="224"/>
      <c r="J123" s="222"/>
      <c r="K123" s="222"/>
      <c r="L123" s="222"/>
    </row>
    <row r="124">
      <c r="A124" s="222"/>
      <c r="B124" s="225" t="s">
        <v>317</v>
      </c>
      <c r="C124" s="229" t="s">
        <v>318</v>
      </c>
      <c r="D124" s="222"/>
      <c r="E124" s="222"/>
      <c r="F124" s="224"/>
      <c r="G124" s="222"/>
      <c r="H124" s="222"/>
      <c r="I124" s="224"/>
      <c r="J124" s="222"/>
      <c r="K124" s="222"/>
      <c r="L124" s="222"/>
    </row>
    <row r="125">
      <c r="A125" s="222"/>
      <c r="B125" s="225" t="s">
        <v>276</v>
      </c>
      <c r="C125" s="230" t="s">
        <v>277</v>
      </c>
      <c r="D125" s="222"/>
      <c r="E125" s="222"/>
      <c r="F125" s="224"/>
      <c r="G125" s="222"/>
      <c r="H125" s="222"/>
      <c r="I125" s="224"/>
      <c r="J125" s="222"/>
      <c r="K125" s="222"/>
      <c r="L125" s="222"/>
    </row>
    <row r="126">
      <c r="A126" s="222"/>
      <c r="B126" s="225" t="s">
        <v>278</v>
      </c>
      <c r="C126" s="230" t="s">
        <v>279</v>
      </c>
      <c r="D126" s="222"/>
      <c r="E126" s="222"/>
      <c r="F126" s="224"/>
      <c r="G126" s="222"/>
      <c r="H126" s="222"/>
      <c r="I126" s="224"/>
      <c r="J126" s="222"/>
      <c r="K126" s="222"/>
      <c r="L126" s="222"/>
    </row>
    <row r="127">
      <c r="A127" s="222"/>
      <c r="B127" s="225" t="s">
        <v>9</v>
      </c>
      <c r="C127" s="230" t="s">
        <v>280</v>
      </c>
      <c r="D127" s="222"/>
      <c r="E127" s="222"/>
      <c r="F127" s="224"/>
      <c r="G127" s="222"/>
      <c r="H127" s="222"/>
      <c r="I127" s="224"/>
      <c r="J127" s="222"/>
      <c r="K127" s="222"/>
      <c r="L127" s="222"/>
    </row>
    <row r="128">
      <c r="A128" s="222"/>
      <c r="B128" s="225" t="s">
        <v>13</v>
      </c>
      <c r="C128" s="229" t="s">
        <v>319</v>
      </c>
      <c r="D128" s="222"/>
      <c r="E128" s="222"/>
      <c r="F128" s="224"/>
      <c r="G128" s="222"/>
      <c r="H128" s="222"/>
      <c r="I128" s="224"/>
      <c r="J128" s="222"/>
      <c r="K128" s="222"/>
      <c r="L128" s="222"/>
    </row>
    <row r="129">
      <c r="A129" s="222"/>
      <c r="B129" s="222"/>
      <c r="C129" s="222"/>
      <c r="D129" s="222"/>
      <c r="E129" s="222"/>
      <c r="F129" s="224"/>
      <c r="G129" s="222"/>
      <c r="H129" s="222"/>
      <c r="I129" s="224"/>
      <c r="J129" s="222"/>
      <c r="K129" s="222"/>
      <c r="L129" s="222"/>
    </row>
    <row r="130">
      <c r="A130" s="222"/>
      <c r="B130" s="222"/>
      <c r="C130" s="222"/>
      <c r="D130" s="222"/>
      <c r="E130" s="222"/>
      <c r="F130" s="224"/>
      <c r="G130" s="222"/>
      <c r="H130" s="222"/>
      <c r="I130" s="224"/>
      <c r="J130" s="222"/>
      <c r="K130" s="222"/>
      <c r="L130" s="222"/>
    </row>
    <row r="131">
      <c r="A131" s="222"/>
      <c r="B131" s="243"/>
      <c r="C131" s="244" t="s">
        <v>292</v>
      </c>
      <c r="D131" s="222"/>
      <c r="E131" s="222"/>
      <c r="F131" s="224"/>
      <c r="G131" s="222"/>
      <c r="H131" s="222"/>
      <c r="I131" s="224"/>
      <c r="J131" s="222"/>
      <c r="K131" s="222"/>
      <c r="L131" s="222"/>
    </row>
    <row r="132">
      <c r="A132" s="222"/>
      <c r="B132" s="225" t="s">
        <v>29</v>
      </c>
      <c r="C132" s="231" t="s">
        <v>325</v>
      </c>
      <c r="D132" s="222"/>
      <c r="E132" s="222"/>
      <c r="F132" s="224"/>
      <c r="G132" s="222"/>
      <c r="H132" s="222"/>
      <c r="I132" s="224"/>
      <c r="J132" s="222"/>
      <c r="K132" s="222"/>
      <c r="L132" s="222"/>
    </row>
    <row r="133">
      <c r="A133" s="222"/>
      <c r="B133" s="225" t="s">
        <v>16</v>
      </c>
      <c r="C133" s="239">
        <v>45765.0</v>
      </c>
      <c r="D133" s="222"/>
      <c r="E133" s="222"/>
      <c r="F133" s="224"/>
      <c r="G133" s="222"/>
      <c r="H133" s="222"/>
      <c r="I133" s="224"/>
      <c r="J133" s="222"/>
      <c r="K133" s="222"/>
      <c r="L133" s="222"/>
    </row>
    <row r="134">
      <c r="A134" s="222"/>
      <c r="B134" s="225" t="s">
        <v>273</v>
      </c>
      <c r="C134" s="229" t="s">
        <v>326</v>
      </c>
      <c r="D134" s="222"/>
      <c r="E134" s="222"/>
      <c r="F134" s="224"/>
      <c r="G134" s="222"/>
      <c r="H134" s="222"/>
      <c r="I134" s="224"/>
      <c r="J134" s="222"/>
      <c r="K134" s="222"/>
      <c r="L134" s="222"/>
    </row>
    <row r="135">
      <c r="A135" s="222"/>
      <c r="B135" s="225" t="s">
        <v>207</v>
      </c>
      <c r="C135" s="229" t="s">
        <v>327</v>
      </c>
      <c r="D135" s="222"/>
      <c r="E135" s="222"/>
      <c r="F135" s="224"/>
      <c r="G135" s="222"/>
      <c r="H135" s="222"/>
      <c r="I135" s="224"/>
      <c r="J135" s="222"/>
      <c r="K135" s="222"/>
      <c r="L135" s="222"/>
    </row>
    <row r="136">
      <c r="A136" s="222"/>
      <c r="B136" s="225" t="s">
        <v>328</v>
      </c>
      <c r="C136" s="230" t="s">
        <v>31</v>
      </c>
      <c r="D136" s="222"/>
      <c r="E136" s="222"/>
      <c r="F136" s="224"/>
      <c r="G136" s="222"/>
      <c r="H136" s="222"/>
      <c r="I136" s="224"/>
      <c r="J136" s="222"/>
      <c r="K136" s="222"/>
      <c r="L136" s="222"/>
    </row>
    <row r="137">
      <c r="A137" s="222"/>
      <c r="B137" s="225" t="s">
        <v>329</v>
      </c>
      <c r="C137" s="230" t="s">
        <v>32</v>
      </c>
      <c r="D137" s="222"/>
      <c r="E137" s="222"/>
      <c r="F137" s="224"/>
      <c r="G137" s="222"/>
      <c r="H137" s="222"/>
      <c r="I137" s="224"/>
      <c r="J137" s="222"/>
      <c r="K137" s="222"/>
      <c r="L137" s="222"/>
    </row>
    <row r="138">
      <c r="A138" s="222"/>
      <c r="B138" s="225" t="s">
        <v>35</v>
      </c>
      <c r="C138" s="230" t="s">
        <v>34</v>
      </c>
      <c r="D138" s="222"/>
      <c r="E138" s="222"/>
      <c r="F138" s="224"/>
      <c r="G138" s="222"/>
      <c r="H138" s="222"/>
      <c r="I138" s="224"/>
      <c r="J138" s="222"/>
      <c r="K138" s="222"/>
      <c r="L138" s="222"/>
    </row>
    <row r="139">
      <c r="A139" s="222"/>
      <c r="B139" s="225" t="s">
        <v>5</v>
      </c>
      <c r="C139" s="230" t="s">
        <v>38</v>
      </c>
      <c r="D139" s="222"/>
      <c r="E139" s="222"/>
      <c r="F139" s="224"/>
      <c r="G139" s="222"/>
      <c r="H139" s="222"/>
      <c r="I139" s="224"/>
      <c r="J139" s="222"/>
      <c r="K139" s="222"/>
      <c r="L139" s="222"/>
    </row>
    <row r="140">
      <c r="A140" s="222"/>
      <c r="B140" s="225" t="s">
        <v>5</v>
      </c>
      <c r="C140" s="230" t="s">
        <v>39</v>
      </c>
      <c r="D140" s="222"/>
      <c r="E140" s="222"/>
      <c r="F140" s="224"/>
      <c r="G140" s="222"/>
      <c r="H140" s="222"/>
      <c r="I140" s="224"/>
      <c r="J140" s="222"/>
      <c r="K140" s="222"/>
      <c r="L140" s="222"/>
    </row>
    <row r="141">
      <c r="A141" s="222"/>
      <c r="B141" s="225" t="s">
        <v>6</v>
      </c>
      <c r="C141" s="230" t="s">
        <v>32</v>
      </c>
      <c r="D141" s="222"/>
      <c r="E141" s="222"/>
      <c r="F141" s="224"/>
      <c r="G141" s="222"/>
      <c r="H141" s="222"/>
      <c r="I141" s="224"/>
      <c r="J141" s="222"/>
      <c r="K141" s="222"/>
      <c r="L141" s="222"/>
    </row>
    <row r="142">
      <c r="A142" s="222"/>
      <c r="B142" s="225" t="s">
        <v>35</v>
      </c>
      <c r="C142" s="230" t="s">
        <v>40</v>
      </c>
      <c r="D142" s="222"/>
      <c r="E142" s="222"/>
      <c r="F142" s="224"/>
      <c r="G142" s="222"/>
      <c r="H142" s="222"/>
      <c r="I142" s="224"/>
      <c r="J142" s="222"/>
      <c r="K142" s="222"/>
      <c r="L142" s="222"/>
    </row>
    <row r="143">
      <c r="A143" s="222"/>
      <c r="B143" s="225" t="s">
        <v>49</v>
      </c>
      <c r="C143" s="229" t="s">
        <v>50</v>
      </c>
      <c r="D143" s="222"/>
      <c r="E143" s="222"/>
      <c r="F143" s="224"/>
      <c r="G143" s="222"/>
      <c r="H143" s="222"/>
      <c r="I143" s="224"/>
      <c r="J143" s="222"/>
      <c r="K143" s="222"/>
      <c r="L143" s="222"/>
    </row>
    <row r="144">
      <c r="A144" s="222"/>
      <c r="B144" s="225" t="s">
        <v>330</v>
      </c>
      <c r="C144" s="230" t="s">
        <v>277</v>
      </c>
      <c r="D144" s="222"/>
      <c r="E144" s="222"/>
      <c r="F144" s="224"/>
      <c r="G144" s="222"/>
      <c r="H144" s="222"/>
      <c r="I144" s="224"/>
      <c r="J144" s="222"/>
      <c r="K144" s="222"/>
      <c r="L144" s="222"/>
    </row>
    <row r="145">
      <c r="A145" s="222"/>
      <c r="B145" s="225" t="s">
        <v>278</v>
      </c>
      <c r="C145" s="230" t="s">
        <v>279</v>
      </c>
      <c r="D145" s="222"/>
      <c r="E145" s="222"/>
      <c r="F145" s="224"/>
      <c r="G145" s="222"/>
      <c r="H145" s="222"/>
      <c r="I145" s="224"/>
      <c r="J145" s="222"/>
      <c r="K145" s="222"/>
      <c r="L145" s="222"/>
    </row>
    <row r="146">
      <c r="A146" s="222"/>
      <c r="B146" s="225" t="s">
        <v>9</v>
      </c>
      <c r="C146" s="230" t="s">
        <v>280</v>
      </c>
      <c r="D146" s="222"/>
      <c r="E146" s="222"/>
      <c r="F146" s="224"/>
      <c r="G146" s="222"/>
      <c r="H146" s="222"/>
      <c r="I146" s="224"/>
      <c r="J146" s="222"/>
      <c r="K146" s="222"/>
      <c r="L146" s="222"/>
    </row>
    <row r="147">
      <c r="A147" s="222"/>
      <c r="B147" s="241"/>
      <c r="C147" s="241"/>
      <c r="D147" s="241"/>
      <c r="E147" s="222"/>
      <c r="F147" s="224"/>
      <c r="G147" s="222"/>
      <c r="H147" s="222"/>
      <c r="I147" s="224"/>
      <c r="J147" s="222"/>
      <c r="K147" s="222"/>
      <c r="L147" s="222"/>
    </row>
    <row r="148">
      <c r="A148" s="222"/>
      <c r="B148" s="243"/>
      <c r="C148" s="244" t="s">
        <v>292</v>
      </c>
      <c r="D148" s="222"/>
      <c r="E148" s="222"/>
      <c r="F148" s="224"/>
      <c r="G148" s="222"/>
      <c r="H148" s="222"/>
      <c r="I148" s="224"/>
      <c r="J148" s="222"/>
      <c r="K148" s="222"/>
      <c r="L148" s="222"/>
    </row>
    <row r="149">
      <c r="A149" s="222"/>
      <c r="B149" s="225" t="s">
        <v>29</v>
      </c>
      <c r="C149" s="231" t="s">
        <v>331</v>
      </c>
      <c r="D149" s="241"/>
      <c r="E149" s="222"/>
      <c r="F149" s="224"/>
      <c r="G149" s="222"/>
      <c r="H149" s="222"/>
      <c r="I149" s="224"/>
      <c r="J149" s="222"/>
      <c r="K149" s="222"/>
      <c r="L149" s="222"/>
    </row>
    <row r="150">
      <c r="A150" s="222"/>
      <c r="B150" s="225" t="s">
        <v>16</v>
      </c>
      <c r="C150" s="239">
        <v>45766.0</v>
      </c>
      <c r="D150" s="241"/>
      <c r="E150" s="222"/>
      <c r="F150" s="224"/>
      <c r="G150" s="222"/>
      <c r="H150" s="222"/>
      <c r="I150" s="224"/>
      <c r="J150" s="222"/>
      <c r="K150" s="222"/>
      <c r="L150" s="222"/>
    </row>
    <row r="151">
      <c r="A151" s="222"/>
      <c r="B151" s="225" t="s">
        <v>273</v>
      </c>
      <c r="C151" s="229" t="s">
        <v>225</v>
      </c>
      <c r="D151" s="241"/>
      <c r="E151" s="222"/>
      <c r="F151" s="224"/>
      <c r="G151" s="222"/>
      <c r="H151" s="222"/>
      <c r="I151" s="224"/>
      <c r="J151" s="222"/>
      <c r="K151" s="222"/>
      <c r="L151" s="222"/>
    </row>
    <row r="152">
      <c r="A152" s="222"/>
      <c r="B152" s="225" t="s">
        <v>207</v>
      </c>
      <c r="C152" s="229" t="s">
        <v>332</v>
      </c>
      <c r="D152" s="241"/>
      <c r="E152" s="222"/>
      <c r="F152" s="224"/>
      <c r="G152" s="222"/>
      <c r="H152" s="222"/>
      <c r="I152" s="224"/>
      <c r="J152" s="222"/>
      <c r="K152" s="222"/>
      <c r="L152" s="222"/>
    </row>
    <row r="153">
      <c r="A153" s="222"/>
      <c r="B153" s="225" t="s">
        <v>328</v>
      </c>
      <c r="C153" s="230" t="s">
        <v>31</v>
      </c>
      <c r="D153" s="241"/>
      <c r="E153" s="222"/>
      <c r="F153" s="224"/>
      <c r="G153" s="222"/>
      <c r="H153" s="222"/>
      <c r="I153" s="224"/>
      <c r="J153" s="222"/>
      <c r="K153" s="222"/>
      <c r="L153" s="222"/>
    </row>
    <row r="154">
      <c r="A154" s="222"/>
      <c r="B154" s="225" t="s">
        <v>329</v>
      </c>
      <c r="C154" s="230" t="s">
        <v>32</v>
      </c>
      <c r="D154" s="241"/>
      <c r="E154" s="222"/>
      <c r="F154" s="224"/>
      <c r="G154" s="222"/>
      <c r="H154" s="222"/>
      <c r="I154" s="224"/>
      <c r="J154" s="222"/>
      <c r="K154" s="222"/>
      <c r="L154" s="222"/>
    </row>
    <row r="155">
      <c r="A155" s="222"/>
      <c r="B155" s="225" t="s">
        <v>35</v>
      </c>
      <c r="C155" s="230" t="s">
        <v>34</v>
      </c>
      <c r="D155" s="222"/>
      <c r="E155" s="222"/>
      <c r="F155" s="224"/>
      <c r="G155" s="222"/>
      <c r="H155" s="222"/>
      <c r="I155" s="224"/>
      <c r="J155" s="222"/>
      <c r="K155" s="222"/>
      <c r="L155" s="222"/>
    </row>
    <row r="156">
      <c r="A156" s="222"/>
      <c r="B156" s="225" t="s">
        <v>5</v>
      </c>
      <c r="C156" s="230" t="s">
        <v>38</v>
      </c>
      <c r="D156" s="222"/>
      <c r="E156" s="222"/>
      <c r="F156" s="224"/>
      <c r="G156" s="222"/>
      <c r="H156" s="222"/>
      <c r="I156" s="224"/>
      <c r="J156" s="222"/>
      <c r="K156" s="222"/>
      <c r="L156" s="222"/>
    </row>
    <row r="157">
      <c r="A157" s="222"/>
      <c r="B157" s="225" t="s">
        <v>5</v>
      </c>
      <c r="C157" s="230" t="s">
        <v>39</v>
      </c>
      <c r="D157" s="222"/>
      <c r="E157" s="222"/>
      <c r="F157" s="224"/>
      <c r="G157" s="222"/>
      <c r="H157" s="222"/>
      <c r="I157" s="224"/>
      <c r="J157" s="222"/>
      <c r="K157" s="222"/>
      <c r="L157" s="222"/>
    </row>
    <row r="158">
      <c r="A158" s="222"/>
      <c r="B158" s="225" t="s">
        <v>6</v>
      </c>
      <c r="C158" s="230" t="s">
        <v>32</v>
      </c>
      <c r="D158" s="222"/>
      <c r="E158" s="222"/>
      <c r="F158" s="224"/>
      <c r="G158" s="222"/>
      <c r="H158" s="222"/>
      <c r="I158" s="224"/>
      <c r="J158" s="222"/>
      <c r="K158" s="222"/>
      <c r="L158" s="222"/>
    </row>
    <row r="159">
      <c r="A159" s="222"/>
      <c r="B159" s="225" t="s">
        <v>35</v>
      </c>
      <c r="C159" s="230" t="s">
        <v>40</v>
      </c>
      <c r="D159" s="222"/>
      <c r="E159" s="222"/>
      <c r="F159" s="224"/>
      <c r="G159" s="222"/>
      <c r="H159" s="222"/>
      <c r="I159" s="224"/>
      <c r="J159" s="222"/>
      <c r="K159" s="222"/>
      <c r="L159" s="222"/>
    </row>
    <row r="160">
      <c r="A160" s="222"/>
      <c r="B160" s="225" t="s">
        <v>49</v>
      </c>
      <c r="C160" s="229" t="s">
        <v>50</v>
      </c>
      <c r="D160" s="222"/>
      <c r="E160" s="222"/>
      <c r="F160" s="224"/>
      <c r="G160" s="222"/>
      <c r="H160" s="222"/>
      <c r="I160" s="224"/>
      <c r="J160" s="222"/>
      <c r="K160" s="222"/>
      <c r="L160" s="222"/>
    </row>
    <row r="161">
      <c r="A161" s="222"/>
      <c r="B161" s="225" t="s">
        <v>330</v>
      </c>
      <c r="C161" s="230" t="s">
        <v>277</v>
      </c>
      <c r="D161" s="222"/>
      <c r="E161" s="222"/>
      <c r="F161" s="224"/>
      <c r="G161" s="222"/>
      <c r="H161" s="222"/>
      <c r="I161" s="224"/>
      <c r="J161" s="222"/>
      <c r="K161" s="222"/>
      <c r="L161" s="222"/>
    </row>
    <row r="162">
      <c r="A162" s="222"/>
      <c r="B162" s="225" t="s">
        <v>278</v>
      </c>
      <c r="C162" s="230" t="s">
        <v>279</v>
      </c>
      <c r="D162" s="222"/>
      <c r="E162" s="222"/>
      <c r="F162" s="224"/>
      <c r="G162" s="222"/>
      <c r="H162" s="222"/>
      <c r="I162" s="224"/>
      <c r="J162" s="222"/>
      <c r="K162" s="222"/>
      <c r="L162" s="222"/>
    </row>
    <row r="163">
      <c r="A163" s="222"/>
      <c r="B163" s="225" t="s">
        <v>9</v>
      </c>
      <c r="C163" s="230" t="s">
        <v>280</v>
      </c>
      <c r="D163" s="222"/>
      <c r="E163" s="222"/>
      <c r="F163" s="224"/>
      <c r="G163" s="222"/>
      <c r="H163" s="222"/>
      <c r="I163" s="224"/>
      <c r="J163" s="222"/>
      <c r="K163" s="222"/>
      <c r="L163" s="222"/>
    </row>
    <row r="164">
      <c r="A164" s="222"/>
      <c r="B164" s="222"/>
      <c r="C164" s="224"/>
      <c r="D164" s="222"/>
      <c r="E164" s="222"/>
      <c r="F164" s="224"/>
      <c r="G164" s="222"/>
      <c r="H164" s="222"/>
      <c r="I164" s="224"/>
      <c r="J164" s="222"/>
      <c r="K164" s="222"/>
      <c r="L164" s="222"/>
    </row>
    <row r="165">
      <c r="A165" s="222"/>
      <c r="B165" s="248" t="s">
        <v>29</v>
      </c>
      <c r="C165" s="249" t="s">
        <v>333</v>
      </c>
      <c r="D165" s="222"/>
      <c r="E165" s="222"/>
      <c r="F165" s="224"/>
      <c r="G165" s="222"/>
      <c r="H165" s="222"/>
      <c r="I165" s="224"/>
      <c r="J165" s="222"/>
      <c r="K165" s="222"/>
      <c r="L165" s="222"/>
    </row>
    <row r="166">
      <c r="A166" s="222"/>
      <c r="B166" s="248" t="s">
        <v>334</v>
      </c>
      <c r="C166" s="230" t="s">
        <v>335</v>
      </c>
      <c r="D166" s="222"/>
      <c r="E166" s="222"/>
      <c r="F166" s="224"/>
      <c r="G166" s="222"/>
      <c r="H166" s="222"/>
      <c r="I166" s="224"/>
      <c r="J166" s="222"/>
      <c r="K166" s="222"/>
      <c r="L166" s="222"/>
    </row>
    <row r="167">
      <c r="A167" s="222"/>
      <c r="B167" s="248" t="s">
        <v>16</v>
      </c>
      <c r="C167" s="250">
        <v>45770.0</v>
      </c>
      <c r="D167" s="222"/>
      <c r="E167" s="222"/>
      <c r="F167" s="224"/>
      <c r="G167" s="222"/>
      <c r="H167" s="222"/>
      <c r="I167" s="224"/>
      <c r="J167" s="222"/>
      <c r="K167" s="222"/>
      <c r="L167" s="222"/>
    </row>
    <row r="168">
      <c r="A168" s="222"/>
      <c r="B168" s="251" t="s">
        <v>336</v>
      </c>
      <c r="C168" s="98" t="s">
        <v>337</v>
      </c>
      <c r="D168" s="222"/>
      <c r="E168" s="222"/>
      <c r="F168" s="224"/>
      <c r="G168" s="222"/>
      <c r="H168" s="222"/>
      <c r="I168" s="224"/>
      <c r="J168" s="222"/>
      <c r="K168" s="222"/>
      <c r="L168" s="222"/>
    </row>
    <row r="169">
      <c r="A169" s="222"/>
      <c r="B169" s="251" t="s">
        <v>276</v>
      </c>
      <c r="C169" s="252" t="s">
        <v>277</v>
      </c>
      <c r="D169" s="222"/>
      <c r="E169" s="222"/>
      <c r="F169" s="224"/>
      <c r="G169" s="222"/>
      <c r="H169" s="222"/>
      <c r="I169" s="224"/>
      <c r="J169" s="222"/>
      <c r="K169" s="222"/>
      <c r="L169" s="222"/>
    </row>
    <row r="170">
      <c r="A170" s="222"/>
      <c r="B170" s="251" t="s">
        <v>278</v>
      </c>
      <c r="C170" s="252" t="s">
        <v>279</v>
      </c>
      <c r="D170" s="222"/>
      <c r="E170" s="222"/>
      <c r="F170" s="224"/>
      <c r="G170" s="222"/>
      <c r="H170" s="222"/>
      <c r="I170" s="224"/>
      <c r="J170" s="222"/>
      <c r="K170" s="222"/>
      <c r="L170" s="222"/>
    </row>
    <row r="171">
      <c r="A171" s="222"/>
      <c r="B171" s="251" t="s">
        <v>9</v>
      </c>
      <c r="C171" s="252">
        <v>3.157721914E9</v>
      </c>
      <c r="D171" s="222"/>
      <c r="E171" s="222"/>
      <c r="F171" s="224"/>
      <c r="G171" s="222"/>
      <c r="H171" s="222"/>
      <c r="I171" s="224"/>
      <c r="J171" s="222"/>
      <c r="K171" s="222"/>
      <c r="L171" s="222"/>
    </row>
    <row r="172">
      <c r="A172" s="222"/>
      <c r="B172" s="251" t="s">
        <v>281</v>
      </c>
      <c r="C172" s="252" t="s">
        <v>31</v>
      </c>
      <c r="D172" s="222"/>
      <c r="E172" s="222"/>
      <c r="F172" s="224"/>
      <c r="G172" s="222"/>
      <c r="H172" s="222"/>
      <c r="I172" s="224"/>
      <c r="J172" s="222"/>
      <c r="K172" s="222"/>
      <c r="L172" s="222"/>
    </row>
    <row r="173">
      <c r="A173" s="222"/>
      <c r="B173" s="251" t="s">
        <v>282</v>
      </c>
      <c r="C173" s="252" t="s">
        <v>32</v>
      </c>
      <c r="D173" s="222"/>
      <c r="E173" s="222"/>
      <c r="F173" s="224"/>
      <c r="G173" s="222"/>
      <c r="H173" s="222"/>
      <c r="I173" s="224"/>
      <c r="J173" s="222"/>
      <c r="K173" s="222"/>
      <c r="L173" s="222"/>
    </row>
    <row r="174">
      <c r="A174" s="222"/>
      <c r="B174" s="251" t="s">
        <v>35</v>
      </c>
      <c r="C174" s="252" t="s">
        <v>34</v>
      </c>
      <c r="D174" s="222"/>
      <c r="E174" s="222"/>
      <c r="F174" s="224"/>
      <c r="G174" s="222"/>
      <c r="H174" s="222"/>
      <c r="I174" s="224"/>
      <c r="J174" s="222"/>
      <c r="K174" s="222"/>
      <c r="L174" s="222"/>
    </row>
    <row r="175">
      <c r="A175" s="222"/>
      <c r="B175" s="251" t="s">
        <v>36</v>
      </c>
      <c r="C175" s="252" t="s">
        <v>37</v>
      </c>
      <c r="D175" s="222"/>
      <c r="E175" s="222"/>
      <c r="F175" s="224"/>
      <c r="G175" s="222"/>
      <c r="H175" s="222"/>
      <c r="I175" s="224"/>
      <c r="J175" s="222"/>
      <c r="K175" s="222"/>
      <c r="L175" s="222"/>
    </row>
    <row r="176">
      <c r="A176" s="222"/>
      <c r="B176" s="251" t="s">
        <v>46</v>
      </c>
      <c r="C176" s="252" t="s">
        <v>338</v>
      </c>
      <c r="D176" s="222"/>
      <c r="E176" s="222"/>
      <c r="F176" s="224"/>
      <c r="G176" s="222"/>
      <c r="H176" s="222"/>
      <c r="I176" s="224"/>
      <c r="J176" s="222"/>
      <c r="K176" s="222"/>
      <c r="L176" s="222"/>
    </row>
    <row r="177">
      <c r="A177" s="222"/>
      <c r="B177" s="251" t="s">
        <v>10</v>
      </c>
      <c r="C177" s="252" t="s">
        <v>47</v>
      </c>
      <c r="D177" s="222"/>
      <c r="E177" s="222"/>
      <c r="F177" s="224"/>
      <c r="G177" s="222"/>
      <c r="H177" s="222"/>
      <c r="I177" s="224"/>
      <c r="J177" s="222"/>
      <c r="K177" s="222"/>
      <c r="L177" s="222"/>
    </row>
    <row r="178">
      <c r="A178" s="222"/>
      <c r="B178" s="251" t="s">
        <v>49</v>
      </c>
      <c r="C178" s="252" t="s">
        <v>50</v>
      </c>
      <c r="D178" s="222"/>
      <c r="E178" s="241"/>
      <c r="F178" s="224"/>
      <c r="G178" s="222"/>
      <c r="H178" s="222"/>
      <c r="I178" s="224"/>
      <c r="J178" s="222"/>
      <c r="K178" s="222"/>
      <c r="L178" s="222"/>
    </row>
    <row r="179">
      <c r="A179" s="222"/>
      <c r="B179" s="251" t="s">
        <v>9</v>
      </c>
      <c r="C179" s="252">
        <f>59995158448</f>
        <v>59995158448</v>
      </c>
      <c r="D179" s="222"/>
      <c r="E179" s="241"/>
      <c r="F179" s="224"/>
      <c r="G179" s="222"/>
      <c r="H179" s="222"/>
      <c r="I179" s="224"/>
      <c r="J179" s="222"/>
      <c r="K179" s="222"/>
      <c r="L179" s="222"/>
    </row>
    <row r="180">
      <c r="A180" s="222"/>
      <c r="B180" s="251" t="s">
        <v>51</v>
      </c>
      <c r="C180" s="252" t="s">
        <v>48</v>
      </c>
      <c r="D180" s="222"/>
      <c r="E180" s="241"/>
      <c r="F180" s="224"/>
      <c r="G180" s="222"/>
      <c r="H180" s="222"/>
      <c r="I180" s="224"/>
      <c r="J180" s="222"/>
      <c r="K180" s="222"/>
      <c r="L180" s="222"/>
    </row>
    <row r="181">
      <c r="A181" s="222"/>
      <c r="B181" s="251" t="s">
        <v>339</v>
      </c>
      <c r="C181" s="252" t="s">
        <v>43</v>
      </c>
      <c r="D181" s="222"/>
      <c r="E181" s="241"/>
      <c r="F181" s="224"/>
      <c r="G181" s="222"/>
      <c r="H181" s="222"/>
      <c r="I181" s="224"/>
      <c r="J181" s="222"/>
      <c r="K181" s="222"/>
      <c r="L181" s="222"/>
    </row>
    <row r="182">
      <c r="A182" s="222"/>
      <c r="B182" s="251" t="s">
        <v>340</v>
      </c>
      <c r="C182" s="252" t="s">
        <v>45</v>
      </c>
      <c r="D182" s="222"/>
      <c r="E182" s="241"/>
      <c r="F182" s="224"/>
      <c r="G182" s="222"/>
      <c r="H182" s="222"/>
      <c r="I182" s="224"/>
      <c r="J182" s="222"/>
      <c r="K182" s="222"/>
      <c r="L182" s="222"/>
    </row>
    <row r="183">
      <c r="A183" s="222"/>
      <c r="B183" s="251" t="s">
        <v>52</v>
      </c>
      <c r="C183" s="252" t="s">
        <v>53</v>
      </c>
      <c r="D183" s="222"/>
      <c r="E183" s="241"/>
      <c r="F183" s="224"/>
      <c r="G183" s="222"/>
      <c r="H183" s="222"/>
      <c r="I183" s="224"/>
      <c r="J183" s="222"/>
      <c r="K183" s="222"/>
      <c r="L183" s="222"/>
    </row>
    <row r="184">
      <c r="A184" s="222"/>
      <c r="B184" s="251" t="s">
        <v>54</v>
      </c>
      <c r="C184" s="252" t="s">
        <v>55</v>
      </c>
      <c r="D184" s="222"/>
      <c r="E184" s="241"/>
      <c r="F184" s="224"/>
      <c r="G184" s="222"/>
      <c r="H184" s="222"/>
      <c r="I184" s="224"/>
      <c r="J184" s="222"/>
      <c r="K184" s="222"/>
      <c r="L184" s="222"/>
    </row>
    <row r="185">
      <c r="A185" s="222"/>
      <c r="B185" s="251" t="s">
        <v>56</v>
      </c>
      <c r="C185" s="252" t="s">
        <v>57</v>
      </c>
      <c r="D185" s="222"/>
      <c r="E185" s="241"/>
      <c r="F185" s="224"/>
      <c r="G185" s="222"/>
      <c r="H185" s="222"/>
      <c r="I185" s="224"/>
      <c r="J185" s="222"/>
      <c r="K185" s="222"/>
      <c r="L185" s="222"/>
    </row>
    <row r="186">
      <c r="A186" s="222"/>
      <c r="B186" s="251" t="s">
        <v>58</v>
      </c>
      <c r="C186" s="252" t="s">
        <v>59</v>
      </c>
      <c r="D186" s="222"/>
      <c r="E186" s="241"/>
      <c r="F186" s="224"/>
      <c r="G186" s="222"/>
      <c r="H186" s="222"/>
      <c r="I186" s="224"/>
      <c r="J186" s="222"/>
      <c r="K186" s="222"/>
      <c r="L186" s="222"/>
    </row>
    <row r="187">
      <c r="A187" s="222"/>
      <c r="B187" s="248" t="s">
        <v>60</v>
      </c>
      <c r="C187" s="252" t="s">
        <v>61</v>
      </c>
      <c r="D187" s="222"/>
      <c r="E187" s="241"/>
      <c r="F187" s="224"/>
      <c r="G187" s="222"/>
      <c r="H187" s="222"/>
      <c r="I187" s="224"/>
      <c r="J187" s="222"/>
      <c r="K187" s="222"/>
      <c r="L187" s="222"/>
    </row>
    <row r="188">
      <c r="A188" s="222"/>
      <c r="B188" s="248" t="s">
        <v>62</v>
      </c>
      <c r="C188" s="252" t="s">
        <v>63</v>
      </c>
      <c r="D188" s="222"/>
      <c r="E188" s="222"/>
      <c r="F188" s="224"/>
      <c r="G188" s="222"/>
      <c r="H188" s="222"/>
      <c r="I188" s="224"/>
      <c r="J188" s="222"/>
      <c r="K188" s="222"/>
      <c r="L188" s="222"/>
    </row>
    <row r="189">
      <c r="A189" s="222"/>
      <c r="B189" s="222"/>
      <c r="C189" s="224"/>
      <c r="D189" s="222"/>
      <c r="E189" s="222"/>
      <c r="F189" s="224"/>
      <c r="G189" s="222"/>
      <c r="H189" s="222"/>
      <c r="I189" s="224"/>
      <c r="J189" s="222"/>
      <c r="K189" s="222"/>
      <c r="L189" s="222"/>
    </row>
    <row r="190">
      <c r="A190" s="222"/>
      <c r="B190" s="222"/>
      <c r="C190" s="224"/>
      <c r="D190" s="222"/>
      <c r="E190" s="222"/>
      <c r="F190" s="224"/>
      <c r="G190" s="222"/>
      <c r="H190" s="222"/>
      <c r="I190" s="224"/>
      <c r="J190" s="222"/>
      <c r="K190" s="222"/>
      <c r="L190" s="222"/>
    </row>
    <row r="191">
      <c r="A191" s="222"/>
      <c r="B191" s="222"/>
      <c r="C191" s="224"/>
      <c r="D191" s="222"/>
      <c r="E191" s="222"/>
      <c r="F191" s="224"/>
      <c r="G191" s="222"/>
      <c r="H191" s="222"/>
      <c r="I191" s="224"/>
      <c r="J191" s="222"/>
      <c r="K191" s="222"/>
      <c r="L191" s="222"/>
    </row>
    <row r="192">
      <c r="A192" s="222"/>
      <c r="B192" s="222"/>
      <c r="C192" s="224"/>
      <c r="D192" s="222"/>
      <c r="E192" s="222"/>
      <c r="F192" s="224"/>
      <c r="G192" s="222"/>
      <c r="H192" s="222"/>
      <c r="I192" s="224"/>
      <c r="J192" s="222"/>
      <c r="K192" s="222"/>
      <c r="L192" s="222"/>
    </row>
    <row r="193">
      <c r="A193" s="222"/>
      <c r="B193" s="222"/>
      <c r="C193" s="224"/>
      <c r="D193" s="222"/>
      <c r="E193" s="222"/>
      <c r="F193" s="224"/>
      <c r="G193" s="222"/>
      <c r="H193" s="222"/>
      <c r="I193" s="224"/>
      <c r="J193" s="222"/>
      <c r="K193" s="222"/>
      <c r="L193" s="222"/>
    </row>
    <row r="194">
      <c r="A194" s="222"/>
      <c r="B194" s="222"/>
      <c r="C194" s="224"/>
      <c r="D194" s="222"/>
      <c r="E194" s="222"/>
      <c r="F194" s="224"/>
      <c r="G194" s="222"/>
      <c r="H194" s="222"/>
      <c r="I194" s="224"/>
      <c r="J194" s="222"/>
      <c r="K194" s="222"/>
      <c r="L194" s="2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222"/>
      <c r="B1" s="222"/>
      <c r="C1" s="223"/>
      <c r="D1" s="222"/>
      <c r="E1" s="222"/>
      <c r="F1" s="224"/>
      <c r="G1" s="222"/>
      <c r="H1" s="222"/>
      <c r="I1" s="224"/>
      <c r="J1" s="222"/>
      <c r="K1" s="222"/>
      <c r="L1" s="222"/>
    </row>
    <row r="2" ht="21.75" customHeight="1">
      <c r="A2" s="222"/>
      <c r="B2" s="225" t="s">
        <v>16</v>
      </c>
      <c r="C2" s="226">
        <v>45766.0</v>
      </c>
      <c r="D2" s="222"/>
      <c r="E2" s="222"/>
      <c r="F2" s="224"/>
      <c r="G2" s="222"/>
      <c r="H2" s="222"/>
      <c r="I2" s="224"/>
      <c r="J2" s="222"/>
      <c r="K2" s="227"/>
      <c r="L2" s="228"/>
    </row>
    <row r="3">
      <c r="A3" s="222"/>
      <c r="B3" s="225" t="s">
        <v>273</v>
      </c>
      <c r="C3" s="98" t="s">
        <v>225</v>
      </c>
      <c r="D3" s="222"/>
      <c r="E3" s="222"/>
      <c r="F3" s="224"/>
      <c r="G3" s="222"/>
      <c r="H3" s="222"/>
      <c r="I3" s="224"/>
      <c r="J3" s="222"/>
      <c r="K3" s="227"/>
      <c r="L3" s="228"/>
    </row>
    <row r="4">
      <c r="A4" s="222"/>
      <c r="B4" s="225" t="s">
        <v>207</v>
      </c>
      <c r="C4" s="98" t="s">
        <v>241</v>
      </c>
      <c r="D4" s="222"/>
      <c r="E4" s="222"/>
      <c r="F4" s="224"/>
      <c r="G4" s="222"/>
      <c r="H4" s="222"/>
      <c r="I4" s="224"/>
      <c r="J4" s="222"/>
      <c r="K4" s="227"/>
      <c r="L4" s="228"/>
    </row>
    <row r="5" ht="21.75" customHeight="1">
      <c r="A5" s="222"/>
      <c r="B5" s="225" t="s">
        <v>274</v>
      </c>
      <c r="C5" s="229" t="s">
        <v>275</v>
      </c>
      <c r="D5" s="222"/>
      <c r="E5" s="222"/>
      <c r="F5" s="224"/>
      <c r="G5" s="222"/>
      <c r="H5" s="222"/>
      <c r="I5" s="224"/>
      <c r="J5" s="222"/>
      <c r="K5" s="227"/>
      <c r="L5" s="228"/>
    </row>
    <row r="6" ht="21.75" customHeight="1">
      <c r="A6" s="222"/>
      <c r="B6" s="225" t="s">
        <v>276</v>
      </c>
      <c r="C6" s="230" t="s">
        <v>277</v>
      </c>
      <c r="D6" s="222"/>
      <c r="E6" s="222"/>
      <c r="F6" s="224"/>
      <c r="G6" s="222"/>
      <c r="H6" s="222"/>
      <c r="I6" s="224"/>
      <c r="J6" s="222"/>
      <c r="K6" s="227"/>
      <c r="L6" s="228"/>
    </row>
    <row r="7" ht="21.75" customHeight="1">
      <c r="A7" s="222"/>
      <c r="B7" s="225" t="s">
        <v>278</v>
      </c>
      <c r="C7" s="230" t="s">
        <v>279</v>
      </c>
      <c r="D7" s="222"/>
      <c r="E7" s="222"/>
      <c r="F7" s="224"/>
      <c r="G7" s="222"/>
      <c r="H7" s="222"/>
      <c r="I7" s="224"/>
      <c r="J7" s="222"/>
      <c r="K7" s="227"/>
      <c r="L7" s="228"/>
    </row>
    <row r="8" ht="21.75" customHeight="1">
      <c r="A8" s="222"/>
      <c r="B8" s="225" t="s">
        <v>9</v>
      </c>
      <c r="C8" s="230" t="s">
        <v>280</v>
      </c>
      <c r="D8" s="222"/>
      <c r="E8" s="222"/>
      <c r="F8" s="224"/>
      <c r="G8" s="222"/>
      <c r="H8" s="222"/>
      <c r="I8" s="224"/>
      <c r="J8" s="222"/>
      <c r="K8" s="227"/>
      <c r="L8" s="228"/>
    </row>
    <row r="9" ht="21.75" customHeight="1">
      <c r="A9" s="222"/>
      <c r="B9" s="225" t="s">
        <v>281</v>
      </c>
      <c r="C9" s="230" t="s">
        <v>31</v>
      </c>
      <c r="D9" s="222"/>
      <c r="E9" s="222"/>
      <c r="F9" s="224"/>
      <c r="G9" s="222"/>
      <c r="H9" s="222"/>
      <c r="I9" s="224"/>
      <c r="J9" s="222"/>
      <c r="K9" s="227"/>
      <c r="L9" s="228"/>
    </row>
    <row r="10" ht="21.75" customHeight="1">
      <c r="A10" s="222"/>
      <c r="B10" s="225" t="s">
        <v>282</v>
      </c>
      <c r="C10" s="230" t="s">
        <v>32</v>
      </c>
      <c r="D10" s="222"/>
      <c r="E10" s="222"/>
      <c r="F10" s="224"/>
      <c r="G10" s="222"/>
      <c r="H10" s="222"/>
      <c r="I10" s="224"/>
      <c r="J10" s="222"/>
      <c r="K10" s="227"/>
      <c r="L10" s="228"/>
    </row>
    <row r="11" ht="21.75" customHeight="1">
      <c r="A11" s="222"/>
      <c r="B11" s="225" t="s">
        <v>35</v>
      </c>
      <c r="C11" s="230" t="s">
        <v>34</v>
      </c>
      <c r="D11" s="222"/>
      <c r="E11" s="222"/>
      <c r="F11" s="224"/>
      <c r="G11" s="222"/>
      <c r="H11" s="222"/>
      <c r="I11" s="224"/>
      <c r="J11" s="222"/>
      <c r="K11" s="227"/>
      <c r="L11" s="228"/>
    </row>
    <row r="12" ht="21.75" customHeight="1">
      <c r="A12" s="222"/>
      <c r="B12" s="225" t="s">
        <v>36</v>
      </c>
      <c r="C12" s="230" t="s">
        <v>37</v>
      </c>
      <c r="D12" s="222"/>
      <c r="E12" s="222"/>
      <c r="F12" s="224"/>
      <c r="G12" s="222"/>
      <c r="H12" s="222"/>
      <c r="I12" s="224"/>
      <c r="J12" s="222"/>
      <c r="K12" s="227"/>
      <c r="L12" s="228"/>
    </row>
    <row r="13" ht="21.75" customHeight="1">
      <c r="A13" s="222"/>
      <c r="B13" s="225" t="s">
        <v>29</v>
      </c>
      <c r="C13" s="231" t="s">
        <v>283</v>
      </c>
      <c r="D13" s="222"/>
      <c r="E13" s="222"/>
      <c r="F13" s="224"/>
      <c r="G13" s="222"/>
      <c r="H13" s="222"/>
      <c r="I13" s="224"/>
      <c r="J13" s="222"/>
      <c r="K13" s="227"/>
      <c r="L13" s="228"/>
    </row>
    <row r="14" ht="21.75" customHeight="1">
      <c r="A14" s="222"/>
      <c r="B14" s="232"/>
      <c r="C14" s="233"/>
      <c r="D14" s="222"/>
      <c r="E14" s="222"/>
      <c r="F14" s="224"/>
      <c r="G14" s="222"/>
      <c r="H14" s="222"/>
      <c r="I14" s="224"/>
      <c r="J14" s="222"/>
      <c r="K14" s="227"/>
      <c r="L14" s="228"/>
    </row>
    <row r="15" ht="21.75" customHeight="1">
      <c r="A15" s="222"/>
      <c r="B15" s="232"/>
      <c r="C15" s="233"/>
      <c r="D15" s="222"/>
      <c r="E15" s="222"/>
      <c r="F15" s="224"/>
      <c r="G15" s="222"/>
      <c r="H15" s="222"/>
      <c r="I15" s="224"/>
      <c r="J15" s="222"/>
      <c r="K15" s="227"/>
      <c r="L15" s="228"/>
    </row>
    <row r="16" ht="21.75" customHeight="1">
      <c r="A16" s="222"/>
      <c r="B16" s="225" t="s">
        <v>16</v>
      </c>
      <c r="C16" s="226">
        <v>45766.0</v>
      </c>
      <c r="D16" s="222"/>
      <c r="E16" s="222"/>
      <c r="F16" s="224"/>
      <c r="G16" s="222"/>
      <c r="H16" s="222"/>
      <c r="I16" s="224"/>
      <c r="J16" s="222"/>
      <c r="K16" s="234" t="s">
        <v>284</v>
      </c>
      <c r="L16" s="235"/>
    </row>
    <row r="17" ht="21.75" customHeight="1">
      <c r="A17" s="222"/>
      <c r="B17" s="225" t="s">
        <v>207</v>
      </c>
      <c r="C17" s="230" t="s">
        <v>230</v>
      </c>
      <c r="D17" s="222"/>
      <c r="E17" s="222"/>
      <c r="F17" s="224"/>
      <c r="G17" s="222"/>
      <c r="H17" s="222"/>
      <c r="I17" s="224"/>
      <c r="J17" s="222"/>
      <c r="K17" s="236" t="s">
        <v>285</v>
      </c>
      <c r="L17" s="237"/>
    </row>
    <row r="18" ht="21.75" customHeight="1">
      <c r="A18" s="222"/>
      <c r="B18" s="225" t="s">
        <v>274</v>
      </c>
      <c r="C18" s="229" t="s">
        <v>286</v>
      </c>
      <c r="D18" s="222"/>
      <c r="E18" s="222"/>
      <c r="F18" s="224"/>
      <c r="G18" s="222"/>
      <c r="H18" s="222"/>
      <c r="I18" s="224"/>
      <c r="J18" s="222"/>
      <c r="K18" s="236" t="s">
        <v>287</v>
      </c>
      <c r="L18" s="237"/>
    </row>
    <row r="19" ht="21.75" customHeight="1">
      <c r="A19" s="222"/>
      <c r="B19" s="225" t="s">
        <v>276</v>
      </c>
      <c r="C19" s="230" t="s">
        <v>277</v>
      </c>
      <c r="D19" s="222"/>
      <c r="E19" s="222"/>
      <c r="F19" s="224"/>
      <c r="G19" s="222"/>
      <c r="H19" s="222"/>
      <c r="I19" s="224"/>
      <c r="J19" s="222"/>
      <c r="K19" s="234" t="s">
        <v>288</v>
      </c>
      <c r="L19" s="237"/>
    </row>
    <row r="20" ht="21.75" customHeight="1">
      <c r="A20" s="222"/>
      <c r="B20" s="225" t="s">
        <v>278</v>
      </c>
      <c r="C20" s="230" t="s">
        <v>279</v>
      </c>
      <c r="D20" s="222"/>
      <c r="E20" s="222"/>
      <c r="F20" s="224"/>
      <c r="G20" s="222"/>
      <c r="H20" s="222"/>
      <c r="I20" s="224"/>
      <c r="J20" s="222"/>
      <c r="K20" s="236" t="s">
        <v>10</v>
      </c>
      <c r="L20" s="237"/>
    </row>
    <row r="21" ht="21.75" customHeight="1">
      <c r="A21" s="222"/>
      <c r="B21" s="225" t="s">
        <v>9</v>
      </c>
      <c r="C21" s="230" t="s">
        <v>280</v>
      </c>
      <c r="D21" s="222"/>
      <c r="E21" s="222"/>
      <c r="F21" s="224"/>
      <c r="G21" s="222"/>
      <c r="H21" s="222"/>
      <c r="I21" s="224"/>
      <c r="J21" s="222"/>
      <c r="K21" s="236" t="s">
        <v>289</v>
      </c>
      <c r="L21" s="237"/>
    </row>
    <row r="22" ht="21.75" customHeight="1">
      <c r="A22" s="222"/>
      <c r="B22" s="225" t="s">
        <v>281</v>
      </c>
      <c r="C22" s="230" t="s">
        <v>31</v>
      </c>
      <c r="D22" s="222"/>
      <c r="E22" s="222"/>
      <c r="F22" s="224"/>
      <c r="G22" s="222"/>
      <c r="H22" s="222"/>
      <c r="I22" s="224"/>
      <c r="J22" s="222"/>
      <c r="K22" s="234" t="s">
        <v>290</v>
      </c>
      <c r="L22" s="235"/>
    </row>
    <row r="23" ht="21.75" customHeight="1">
      <c r="A23" s="222"/>
      <c r="B23" s="225" t="s">
        <v>282</v>
      </c>
      <c r="C23" s="230" t="s">
        <v>32</v>
      </c>
      <c r="D23" s="222"/>
      <c r="E23" s="222"/>
      <c r="F23" s="224"/>
      <c r="G23" s="222"/>
      <c r="H23" s="222"/>
      <c r="I23" s="224"/>
      <c r="J23" s="222"/>
      <c r="K23" s="222"/>
      <c r="L23" s="222"/>
    </row>
    <row r="24" ht="21.75" customHeight="1">
      <c r="A24" s="222"/>
      <c r="B24" s="225" t="s">
        <v>35</v>
      </c>
      <c r="C24" s="230" t="s">
        <v>34</v>
      </c>
      <c r="D24" s="222"/>
      <c r="E24" s="222"/>
      <c r="F24" s="224"/>
      <c r="G24" s="222"/>
      <c r="H24" s="222"/>
      <c r="I24" s="224"/>
      <c r="J24" s="222"/>
      <c r="K24" s="222"/>
      <c r="L24" s="222"/>
    </row>
    <row r="25" ht="21.75" customHeight="1">
      <c r="A25" s="222"/>
      <c r="B25" s="225" t="s">
        <v>36</v>
      </c>
      <c r="C25" s="230" t="s">
        <v>37</v>
      </c>
      <c r="D25" s="222"/>
      <c r="E25" s="222"/>
      <c r="F25" s="224"/>
      <c r="G25" s="222"/>
      <c r="H25" s="222"/>
      <c r="I25" s="224"/>
      <c r="J25" s="222"/>
      <c r="K25" s="222"/>
      <c r="L25" s="222"/>
    </row>
    <row r="26" ht="21.75" customHeight="1">
      <c r="A26" s="222"/>
      <c r="B26" s="225" t="s">
        <v>29</v>
      </c>
      <c r="C26" s="231" t="s">
        <v>291</v>
      </c>
      <c r="D26" s="222"/>
      <c r="E26" s="222"/>
      <c r="F26" s="224"/>
      <c r="G26" s="222"/>
      <c r="H26" s="222"/>
      <c r="I26" s="224"/>
      <c r="J26" s="222"/>
      <c r="K26" s="222"/>
      <c r="L26" s="222"/>
    </row>
    <row r="27">
      <c r="A27" s="222"/>
      <c r="B27" s="222"/>
      <c r="C27" s="223"/>
      <c r="D27" s="222"/>
      <c r="E27" s="222"/>
      <c r="F27" s="224"/>
      <c r="G27" s="222"/>
      <c r="H27" s="222"/>
      <c r="I27" s="224"/>
      <c r="J27" s="222"/>
      <c r="K27" s="222"/>
      <c r="L27" s="222"/>
    </row>
    <row r="28">
      <c r="A28" s="222"/>
      <c r="B28" s="222"/>
      <c r="C28" s="223"/>
      <c r="D28" s="222"/>
      <c r="E28" s="222"/>
      <c r="F28" s="224"/>
      <c r="G28" s="222"/>
      <c r="H28" s="222"/>
      <c r="I28" s="224"/>
      <c r="J28" s="222"/>
      <c r="K28" s="222"/>
      <c r="L28" s="222"/>
    </row>
    <row r="29" ht="24.0" customHeight="1">
      <c r="A29" s="222"/>
      <c r="B29" s="234"/>
      <c r="C29" s="238" t="s">
        <v>292</v>
      </c>
      <c r="D29" s="222"/>
      <c r="E29" s="222"/>
      <c r="F29" s="224"/>
      <c r="G29" s="222"/>
      <c r="H29" s="222"/>
      <c r="I29" s="224"/>
      <c r="J29" s="222"/>
      <c r="K29" s="222"/>
      <c r="L29" s="222"/>
    </row>
    <row r="30" ht="24.0" customHeight="1">
      <c r="A30" s="222"/>
      <c r="B30" s="225" t="s">
        <v>16</v>
      </c>
      <c r="C30" s="239">
        <v>45768.0</v>
      </c>
      <c r="D30" s="222"/>
      <c r="E30" s="222"/>
      <c r="F30" s="224"/>
      <c r="G30" s="222"/>
      <c r="H30" s="222"/>
      <c r="I30" s="224"/>
      <c r="J30" s="222"/>
      <c r="K30" s="222"/>
      <c r="L30" s="222"/>
    </row>
    <row r="31" ht="24.0" customHeight="1">
      <c r="A31" s="222"/>
      <c r="B31" s="225" t="s">
        <v>273</v>
      </c>
      <c r="C31" s="229" t="s">
        <v>240</v>
      </c>
      <c r="D31" s="222"/>
      <c r="E31" s="222"/>
      <c r="F31" s="224"/>
      <c r="G31" s="222"/>
      <c r="H31" s="222"/>
      <c r="I31" s="224"/>
      <c r="J31" s="222"/>
      <c r="K31" s="222"/>
      <c r="L31" s="222"/>
    </row>
    <row r="32" ht="24.0" customHeight="1">
      <c r="A32" s="222"/>
      <c r="B32" s="225" t="s">
        <v>207</v>
      </c>
      <c r="C32" s="229" t="s">
        <v>248</v>
      </c>
      <c r="D32" s="222"/>
      <c r="E32" s="222"/>
      <c r="F32" s="224"/>
      <c r="G32" s="222"/>
      <c r="H32" s="222"/>
      <c r="I32" s="224"/>
      <c r="J32" s="222"/>
      <c r="K32" s="222"/>
      <c r="L32" s="222"/>
    </row>
    <row r="33" ht="24.0" customHeight="1">
      <c r="A33" s="222"/>
      <c r="B33" s="225" t="s">
        <v>274</v>
      </c>
      <c r="C33" s="229" t="s">
        <v>293</v>
      </c>
      <c r="D33" s="222"/>
      <c r="E33" s="222"/>
      <c r="F33" s="224"/>
      <c r="G33" s="222"/>
      <c r="H33" s="222"/>
      <c r="I33" s="224"/>
      <c r="J33" s="222"/>
      <c r="K33" s="222"/>
      <c r="L33" s="222"/>
    </row>
    <row r="34" ht="24.0" customHeight="1">
      <c r="A34" s="222"/>
      <c r="B34" s="225" t="s">
        <v>276</v>
      </c>
      <c r="C34" s="230" t="s">
        <v>277</v>
      </c>
      <c r="D34" s="222"/>
      <c r="E34" s="222"/>
      <c r="F34" s="224"/>
      <c r="G34" s="222"/>
      <c r="H34" s="222"/>
      <c r="I34" s="224"/>
      <c r="J34" s="222"/>
      <c r="K34" s="222"/>
      <c r="L34" s="222"/>
    </row>
    <row r="35" ht="24.0" customHeight="1">
      <c r="A35" s="222"/>
      <c r="B35" s="225" t="s">
        <v>278</v>
      </c>
      <c r="C35" s="230" t="s">
        <v>279</v>
      </c>
      <c r="D35" s="222"/>
      <c r="E35" s="222"/>
      <c r="F35" s="224"/>
      <c r="G35" s="222"/>
      <c r="H35" s="222"/>
      <c r="I35" s="224"/>
      <c r="J35" s="222"/>
      <c r="K35" s="222"/>
      <c r="L35" s="222"/>
    </row>
    <row r="36" ht="24.0" customHeight="1">
      <c r="A36" s="222"/>
      <c r="B36" s="225" t="s">
        <v>9</v>
      </c>
      <c r="C36" s="230" t="s">
        <v>280</v>
      </c>
      <c r="D36" s="222"/>
      <c r="E36" s="222"/>
      <c r="F36" s="224"/>
      <c r="G36" s="222"/>
      <c r="H36" s="222"/>
      <c r="I36" s="224"/>
      <c r="J36" s="222"/>
      <c r="K36" s="222"/>
      <c r="L36" s="222"/>
    </row>
    <row r="37" ht="24.0" customHeight="1">
      <c r="A37" s="222"/>
      <c r="B37" s="225" t="s">
        <v>49</v>
      </c>
      <c r="C37" s="229" t="s">
        <v>50</v>
      </c>
      <c r="D37" s="222"/>
      <c r="E37" s="222"/>
      <c r="F37" s="224"/>
      <c r="G37" s="222"/>
      <c r="H37" s="222"/>
      <c r="I37" s="224"/>
      <c r="J37" s="222"/>
      <c r="K37" s="222"/>
      <c r="L37" s="222"/>
    </row>
    <row r="38" ht="24.0" customHeight="1">
      <c r="A38" s="222"/>
      <c r="B38" s="225" t="s">
        <v>281</v>
      </c>
      <c r="C38" s="230" t="s">
        <v>31</v>
      </c>
      <c r="D38" s="222"/>
      <c r="E38" s="222"/>
      <c r="F38" s="224"/>
      <c r="G38" s="222"/>
      <c r="H38" s="222"/>
      <c r="I38" s="224"/>
      <c r="J38" s="222"/>
      <c r="K38" s="222"/>
      <c r="L38" s="222"/>
    </row>
    <row r="39" ht="24.0" customHeight="1">
      <c r="A39" s="222"/>
      <c r="B39" s="225" t="s">
        <v>282</v>
      </c>
      <c r="C39" s="230" t="s">
        <v>32</v>
      </c>
      <c r="D39" s="222"/>
      <c r="E39" s="222"/>
      <c r="F39" s="224"/>
      <c r="G39" s="222"/>
      <c r="H39" s="222"/>
      <c r="I39" s="224"/>
      <c r="J39" s="222"/>
      <c r="K39" s="222"/>
      <c r="L39" s="222"/>
    </row>
    <row r="40" ht="24.0" customHeight="1">
      <c r="A40" s="222"/>
      <c r="B40" s="225" t="s">
        <v>35</v>
      </c>
      <c r="C40" s="230" t="s">
        <v>34</v>
      </c>
      <c r="D40" s="222"/>
      <c r="E40" s="222"/>
      <c r="F40" s="224"/>
      <c r="G40" s="222"/>
      <c r="H40" s="222"/>
      <c r="I40" s="224"/>
      <c r="J40" s="222"/>
      <c r="K40" s="222"/>
      <c r="L40" s="222"/>
    </row>
    <row r="41" ht="24.0" customHeight="1">
      <c r="A41" s="222"/>
      <c r="B41" s="225" t="s">
        <v>36</v>
      </c>
      <c r="C41" s="230" t="s">
        <v>37</v>
      </c>
      <c r="D41" s="222"/>
      <c r="E41" s="222"/>
      <c r="F41" s="224"/>
      <c r="G41" s="222"/>
      <c r="H41" s="222"/>
      <c r="I41" s="224"/>
      <c r="J41" s="222"/>
      <c r="K41" s="222"/>
      <c r="L41" s="222"/>
    </row>
    <row r="42" ht="24.0" customHeight="1">
      <c r="A42" s="222"/>
      <c r="B42" s="225" t="s">
        <v>29</v>
      </c>
      <c r="C42" s="231" t="s">
        <v>341</v>
      </c>
      <c r="D42" s="222"/>
      <c r="E42" s="222"/>
      <c r="F42" s="224"/>
      <c r="G42" s="222"/>
      <c r="H42" s="222"/>
      <c r="I42" s="224"/>
      <c r="J42" s="222"/>
      <c r="K42" s="222"/>
      <c r="L42" s="222"/>
    </row>
    <row r="43" ht="24.0" customHeight="1">
      <c r="A43" s="222"/>
      <c r="B43" s="222"/>
      <c r="C43" s="222"/>
      <c r="D43" s="222"/>
      <c r="E43" s="222"/>
      <c r="F43" s="224"/>
      <c r="G43" s="222"/>
      <c r="H43" s="222"/>
      <c r="I43" s="224"/>
      <c r="J43" s="222"/>
      <c r="K43" s="222"/>
      <c r="L43" s="222"/>
    </row>
    <row r="44" ht="24.0" customHeight="1">
      <c r="A44" s="222"/>
      <c r="B44" s="232"/>
      <c r="C44" s="240"/>
      <c r="D44" s="222"/>
      <c r="E44" s="222"/>
      <c r="F44" s="224"/>
      <c r="G44" s="222"/>
      <c r="H44" s="222"/>
      <c r="I44" s="224"/>
      <c r="J44" s="222"/>
      <c r="K44" s="222"/>
      <c r="L44" s="222"/>
    </row>
    <row r="45" ht="24.0" customHeight="1">
      <c r="A45" s="222"/>
      <c r="B45" s="225" t="s">
        <v>207</v>
      </c>
      <c r="C45" s="229" t="s">
        <v>254</v>
      </c>
      <c r="D45" s="222"/>
      <c r="E45" s="222"/>
      <c r="F45" s="224"/>
      <c r="G45" s="222"/>
      <c r="H45" s="222"/>
      <c r="I45" s="224"/>
      <c r="J45" s="222"/>
      <c r="K45" s="222"/>
      <c r="L45" s="222"/>
    </row>
    <row r="46">
      <c r="A46" s="222"/>
      <c r="B46" s="225" t="s">
        <v>274</v>
      </c>
      <c r="C46" s="98" t="s">
        <v>295</v>
      </c>
      <c r="D46" s="222"/>
      <c r="E46" s="222"/>
      <c r="F46" s="224"/>
      <c r="G46" s="222"/>
      <c r="H46" s="222"/>
      <c r="I46" s="224"/>
      <c r="J46" s="222"/>
      <c r="K46" s="222"/>
      <c r="L46" s="222"/>
    </row>
    <row r="47" ht="24.0" customHeight="1">
      <c r="A47" s="222"/>
      <c r="B47" s="225" t="s">
        <v>276</v>
      </c>
      <c r="C47" s="230" t="s">
        <v>277</v>
      </c>
      <c r="D47" s="222"/>
      <c r="E47" s="222"/>
      <c r="F47" s="224"/>
      <c r="G47" s="222"/>
      <c r="H47" s="222"/>
      <c r="I47" s="224"/>
      <c r="J47" s="222"/>
      <c r="K47" s="222"/>
      <c r="L47" s="222"/>
    </row>
    <row r="48" ht="24.0" customHeight="1">
      <c r="A48" s="222"/>
      <c r="B48" s="225" t="s">
        <v>278</v>
      </c>
      <c r="C48" s="230" t="s">
        <v>279</v>
      </c>
      <c r="D48" s="222"/>
      <c r="E48" s="222"/>
      <c r="F48" s="224"/>
      <c r="G48" s="222"/>
      <c r="H48" s="222"/>
      <c r="I48" s="224"/>
      <c r="J48" s="222"/>
      <c r="K48" s="222"/>
      <c r="L48" s="222"/>
    </row>
    <row r="49" ht="24.0" customHeight="1">
      <c r="A49" s="222"/>
      <c r="B49" s="225" t="s">
        <v>9</v>
      </c>
      <c r="C49" s="230" t="s">
        <v>280</v>
      </c>
      <c r="D49" s="222"/>
      <c r="E49" s="222"/>
      <c r="F49" s="224"/>
      <c r="G49" s="222"/>
      <c r="H49" s="222"/>
      <c r="I49" s="224"/>
      <c r="J49" s="222"/>
      <c r="K49" s="222"/>
      <c r="L49" s="222"/>
    </row>
    <row r="50" ht="24.0" customHeight="1">
      <c r="A50" s="222"/>
      <c r="B50" s="225" t="s">
        <v>281</v>
      </c>
      <c r="C50" s="230" t="s">
        <v>31</v>
      </c>
      <c r="D50" s="222"/>
      <c r="E50" s="222"/>
      <c r="F50" s="224"/>
      <c r="G50" s="222"/>
      <c r="H50" s="222"/>
      <c r="I50" s="224"/>
      <c r="J50" s="222"/>
      <c r="K50" s="222"/>
      <c r="L50" s="222"/>
    </row>
    <row r="51" ht="24.0" customHeight="1">
      <c r="A51" s="222"/>
      <c r="B51" s="225" t="s">
        <v>282</v>
      </c>
      <c r="C51" s="230" t="s">
        <v>32</v>
      </c>
      <c r="D51" s="222"/>
      <c r="E51" s="222"/>
      <c r="F51" s="224"/>
      <c r="G51" s="222"/>
      <c r="H51" s="222"/>
      <c r="I51" s="224"/>
      <c r="J51" s="222"/>
      <c r="K51" s="222"/>
      <c r="L51" s="222"/>
    </row>
    <row r="52" ht="24.0" customHeight="1">
      <c r="A52" s="222"/>
      <c r="B52" s="225" t="s">
        <v>35</v>
      </c>
      <c r="C52" s="230" t="s">
        <v>34</v>
      </c>
      <c r="D52" s="222"/>
      <c r="E52" s="222"/>
      <c r="F52" s="224"/>
      <c r="G52" s="222"/>
      <c r="H52" s="222"/>
      <c r="I52" s="224"/>
      <c r="J52" s="222"/>
      <c r="K52" s="222"/>
      <c r="L52" s="222"/>
    </row>
    <row r="53" ht="24.0" customHeight="1">
      <c r="A53" s="222"/>
      <c r="B53" s="225" t="s">
        <v>36</v>
      </c>
      <c r="C53" s="230" t="s">
        <v>37</v>
      </c>
      <c r="D53" s="222"/>
      <c r="E53" s="222"/>
      <c r="F53" s="224"/>
      <c r="G53" s="222"/>
      <c r="H53" s="222"/>
      <c r="I53" s="224"/>
      <c r="J53" s="222"/>
      <c r="K53" s="222"/>
      <c r="L53" s="222"/>
    </row>
    <row r="54" ht="24.0" customHeight="1">
      <c r="A54" s="222"/>
      <c r="B54" s="225" t="s">
        <v>29</v>
      </c>
      <c r="C54" s="231" t="s">
        <v>142</v>
      </c>
      <c r="D54" s="222"/>
      <c r="E54" s="222"/>
      <c r="F54" s="224"/>
      <c r="G54" s="222"/>
      <c r="H54" s="222"/>
      <c r="I54" s="224"/>
      <c r="J54" s="222"/>
      <c r="K54" s="222"/>
      <c r="L54" s="222"/>
    </row>
    <row r="55" ht="24.0" customHeight="1">
      <c r="A55" s="222"/>
      <c r="B55" s="222"/>
      <c r="C55" s="223"/>
      <c r="D55" s="222"/>
      <c r="E55" s="222"/>
      <c r="F55" s="224"/>
      <c r="G55" s="222"/>
      <c r="H55" s="222"/>
      <c r="I55" s="224"/>
      <c r="J55" s="222"/>
      <c r="K55" s="222"/>
      <c r="L55" s="222"/>
    </row>
    <row r="56" ht="24.0" customHeight="1">
      <c r="A56" s="222"/>
      <c r="B56" s="222"/>
      <c r="C56" s="223"/>
      <c r="D56" s="222"/>
      <c r="E56" s="222"/>
      <c r="F56" s="224"/>
      <c r="G56" s="222"/>
      <c r="H56" s="222"/>
      <c r="I56" s="224"/>
      <c r="J56" s="222"/>
      <c r="K56" s="222"/>
      <c r="L56" s="222"/>
    </row>
    <row r="57" ht="21.75" customHeight="1">
      <c r="A57" s="222"/>
      <c r="B57" s="225" t="s">
        <v>16</v>
      </c>
      <c r="C57" s="239">
        <v>45768.0</v>
      </c>
      <c r="D57" s="222"/>
      <c r="E57" s="222"/>
      <c r="F57" s="224"/>
      <c r="G57" s="222"/>
      <c r="H57" s="222"/>
      <c r="I57" s="224"/>
      <c r="J57" s="222"/>
      <c r="K57" s="222"/>
      <c r="L57" s="222"/>
    </row>
    <row r="58" ht="21.75" customHeight="1">
      <c r="A58" s="222"/>
      <c r="B58" s="225" t="s">
        <v>207</v>
      </c>
      <c r="C58" s="229" t="s">
        <v>296</v>
      </c>
      <c r="D58" s="222"/>
      <c r="E58" s="222"/>
      <c r="F58" s="224"/>
      <c r="G58" s="222"/>
      <c r="H58" s="222"/>
      <c r="I58" s="224"/>
      <c r="J58" s="222"/>
      <c r="K58" s="222"/>
      <c r="L58" s="222"/>
    </row>
    <row r="59" ht="21.75" customHeight="1">
      <c r="A59" s="222"/>
      <c r="B59" s="225" t="s">
        <v>274</v>
      </c>
      <c r="C59" s="229" t="s">
        <v>297</v>
      </c>
      <c r="D59" s="222"/>
      <c r="E59" s="222"/>
      <c r="F59" s="224"/>
      <c r="G59" s="222"/>
      <c r="H59" s="222"/>
      <c r="I59" s="224"/>
      <c r="J59" s="222"/>
      <c r="K59" s="222"/>
      <c r="L59" s="222"/>
    </row>
    <row r="60" ht="21.75" customHeight="1">
      <c r="A60" s="222"/>
      <c r="B60" s="225" t="s">
        <v>276</v>
      </c>
      <c r="C60" s="230" t="s">
        <v>277</v>
      </c>
      <c r="D60" s="222"/>
      <c r="E60" s="222"/>
      <c r="F60" s="224"/>
      <c r="G60" s="222"/>
      <c r="H60" s="222"/>
      <c r="I60" s="224"/>
      <c r="J60" s="222"/>
      <c r="K60" s="222"/>
      <c r="L60" s="222"/>
    </row>
    <row r="61" ht="21.75" customHeight="1">
      <c r="A61" s="222"/>
      <c r="B61" s="225" t="s">
        <v>278</v>
      </c>
      <c r="C61" s="230" t="s">
        <v>279</v>
      </c>
      <c r="D61" s="222"/>
      <c r="E61" s="222"/>
      <c r="F61" s="224"/>
      <c r="G61" s="222"/>
      <c r="H61" s="222"/>
      <c r="I61" s="224"/>
      <c r="J61" s="222"/>
      <c r="K61" s="222"/>
      <c r="L61" s="222"/>
    </row>
    <row r="62" ht="21.75" customHeight="1">
      <c r="A62" s="222"/>
      <c r="B62" s="225" t="s">
        <v>9</v>
      </c>
      <c r="C62" s="230" t="s">
        <v>280</v>
      </c>
      <c r="D62" s="222"/>
      <c r="E62" s="139"/>
      <c r="F62" s="139"/>
      <c r="G62" s="139"/>
      <c r="H62" s="227"/>
      <c r="I62" s="228"/>
      <c r="J62" s="222"/>
      <c r="K62" s="222"/>
      <c r="L62" s="222"/>
    </row>
    <row r="63" ht="21.75" customHeight="1">
      <c r="A63" s="222"/>
      <c r="B63" s="225" t="s">
        <v>281</v>
      </c>
      <c r="C63" s="230" t="s">
        <v>31</v>
      </c>
      <c r="D63" s="222"/>
      <c r="E63" s="139"/>
      <c r="F63" s="139"/>
      <c r="G63" s="139"/>
      <c r="H63" s="227"/>
      <c r="I63" s="228"/>
      <c r="J63" s="222"/>
      <c r="K63" s="222"/>
      <c r="L63" s="222"/>
    </row>
    <row r="64" ht="21.75" customHeight="1">
      <c r="A64" s="222"/>
      <c r="B64" s="225" t="s">
        <v>282</v>
      </c>
      <c r="C64" s="230" t="s">
        <v>32</v>
      </c>
      <c r="D64" s="222"/>
      <c r="E64" s="139"/>
      <c r="F64" s="139"/>
      <c r="G64" s="139"/>
      <c r="H64" s="227"/>
      <c r="I64" s="228"/>
      <c r="J64" s="222"/>
      <c r="K64" s="222"/>
      <c r="L64" s="222"/>
    </row>
    <row r="65" ht="21.75" customHeight="1">
      <c r="A65" s="222"/>
      <c r="B65" s="225" t="s">
        <v>35</v>
      </c>
      <c r="C65" s="230" t="s">
        <v>34</v>
      </c>
      <c r="D65" s="222"/>
      <c r="E65" s="139"/>
      <c r="F65" s="139"/>
      <c r="G65" s="139"/>
      <c r="H65" s="227"/>
      <c r="I65" s="228"/>
      <c r="J65" s="222"/>
      <c r="K65" s="222"/>
      <c r="L65" s="222"/>
    </row>
    <row r="66" ht="21.75" customHeight="1">
      <c r="A66" s="222"/>
      <c r="B66" s="225" t="s">
        <v>36</v>
      </c>
      <c r="C66" s="230" t="s">
        <v>37</v>
      </c>
      <c r="D66" s="222"/>
      <c r="E66" s="139"/>
      <c r="F66" s="139"/>
      <c r="G66" s="139"/>
      <c r="H66" s="227"/>
      <c r="I66" s="228"/>
      <c r="J66" s="222"/>
      <c r="K66" s="222"/>
      <c r="L66" s="222"/>
    </row>
    <row r="67" ht="21.75" customHeight="1">
      <c r="A67" s="222"/>
      <c r="B67" s="225" t="s">
        <v>29</v>
      </c>
      <c r="C67" s="231" t="s">
        <v>298</v>
      </c>
      <c r="D67" s="222"/>
      <c r="E67" s="139"/>
      <c r="F67" s="139"/>
      <c r="G67" s="139"/>
      <c r="H67" s="227"/>
      <c r="I67" s="228"/>
      <c r="J67" s="222"/>
      <c r="K67" s="222"/>
      <c r="L67" s="222"/>
    </row>
    <row r="68">
      <c r="A68" s="222"/>
      <c r="B68" s="223"/>
      <c r="C68" s="223"/>
      <c r="D68" s="222"/>
      <c r="E68" s="139"/>
      <c r="F68" s="139"/>
      <c r="G68" s="139"/>
      <c r="H68" s="227"/>
      <c r="I68" s="228"/>
      <c r="J68" s="222"/>
      <c r="K68" s="222"/>
      <c r="L68" s="222"/>
    </row>
    <row r="69">
      <c r="A69" s="222"/>
      <c r="B69" s="223"/>
      <c r="C69" s="223"/>
      <c r="D69" s="222"/>
      <c r="E69" s="139"/>
      <c r="F69" s="139"/>
      <c r="G69" s="139"/>
      <c r="H69" s="137"/>
      <c r="I69" s="242"/>
      <c r="J69" s="222"/>
      <c r="K69" s="222"/>
      <c r="L69" s="222"/>
    </row>
    <row r="70">
      <c r="A70" s="222"/>
      <c r="B70" s="243"/>
      <c r="C70" s="244" t="s">
        <v>292</v>
      </c>
      <c r="D70" s="222"/>
      <c r="E70" s="139"/>
      <c r="F70" s="139"/>
      <c r="G70" s="139"/>
      <c r="H70" s="137"/>
      <c r="I70" s="242"/>
      <c r="J70" s="222"/>
      <c r="K70" s="222"/>
      <c r="L70" s="222"/>
    </row>
    <row r="71">
      <c r="A71" s="222"/>
      <c r="B71" s="225" t="s">
        <v>16</v>
      </c>
      <c r="C71" s="239">
        <v>45769.0</v>
      </c>
      <c r="D71" s="222"/>
      <c r="E71" s="139"/>
      <c r="F71" s="139"/>
      <c r="G71" s="139"/>
      <c r="H71" s="47"/>
      <c r="I71" s="242"/>
      <c r="J71" s="222"/>
      <c r="K71" s="222"/>
      <c r="L71" s="222"/>
    </row>
    <row r="72">
      <c r="A72" s="222"/>
      <c r="B72" s="225" t="s">
        <v>273</v>
      </c>
      <c r="C72" s="229" t="s">
        <v>256</v>
      </c>
      <c r="D72" s="222"/>
      <c r="E72" s="139"/>
      <c r="F72" s="139"/>
      <c r="G72" s="139"/>
      <c r="H72" s="242"/>
      <c r="I72" s="242"/>
      <c r="J72" s="222"/>
      <c r="K72" s="222"/>
      <c r="L72" s="222"/>
    </row>
    <row r="73">
      <c r="A73" s="222"/>
      <c r="B73" s="225" t="s">
        <v>207</v>
      </c>
      <c r="C73" s="229" t="s">
        <v>342</v>
      </c>
      <c r="D73" s="222"/>
      <c r="E73" s="139"/>
      <c r="F73" s="139"/>
      <c r="G73" s="139"/>
      <c r="H73" s="227"/>
      <c r="I73" s="228"/>
      <c r="J73" s="222"/>
      <c r="K73" s="222"/>
      <c r="L73" s="222"/>
    </row>
    <row r="74">
      <c r="A74" s="222"/>
      <c r="B74" s="225" t="s">
        <v>274</v>
      </c>
      <c r="C74" s="229" t="s">
        <v>297</v>
      </c>
      <c r="D74" s="222"/>
      <c r="E74" s="139"/>
      <c r="F74" s="139"/>
      <c r="G74" s="139"/>
      <c r="H74" s="227"/>
      <c r="I74" s="228"/>
      <c r="J74" s="222"/>
      <c r="K74" s="222"/>
      <c r="L74" s="222"/>
    </row>
    <row r="75">
      <c r="A75" s="222"/>
      <c r="B75" s="225" t="s">
        <v>276</v>
      </c>
      <c r="C75" s="230" t="s">
        <v>277</v>
      </c>
      <c r="D75" s="222"/>
      <c r="E75" s="139"/>
      <c r="F75" s="139"/>
      <c r="G75" s="139"/>
      <c r="H75" s="227"/>
      <c r="I75" s="228"/>
      <c r="J75" s="222"/>
      <c r="K75" s="222"/>
      <c r="L75" s="222"/>
    </row>
    <row r="76">
      <c r="A76" s="222"/>
      <c r="B76" s="225" t="s">
        <v>278</v>
      </c>
      <c r="C76" s="230" t="s">
        <v>279</v>
      </c>
      <c r="D76" s="222"/>
      <c r="E76" s="139"/>
      <c r="F76" s="139"/>
      <c r="G76" s="139"/>
      <c r="H76" s="227"/>
      <c r="I76" s="228"/>
      <c r="J76" s="222"/>
      <c r="K76" s="222"/>
      <c r="L76" s="222"/>
    </row>
    <row r="77">
      <c r="A77" s="222"/>
      <c r="B77" s="225" t="s">
        <v>9</v>
      </c>
      <c r="C77" s="230" t="s">
        <v>280</v>
      </c>
      <c r="D77" s="222"/>
      <c r="E77" s="139"/>
      <c r="F77" s="139"/>
      <c r="G77" s="139"/>
      <c r="H77" s="227"/>
      <c r="I77" s="228"/>
      <c r="J77" s="222"/>
      <c r="K77" s="222"/>
      <c r="L77" s="222"/>
    </row>
    <row r="78">
      <c r="A78" s="222"/>
      <c r="B78" s="225" t="s">
        <v>49</v>
      </c>
      <c r="C78" s="229" t="s">
        <v>50</v>
      </c>
      <c r="D78" s="222"/>
      <c r="E78" s="139"/>
      <c r="F78" s="139"/>
      <c r="G78" s="139"/>
      <c r="H78" s="227"/>
      <c r="I78" s="228"/>
      <c r="J78" s="222"/>
      <c r="K78" s="222"/>
      <c r="L78" s="222"/>
    </row>
    <row r="79">
      <c r="A79" s="222"/>
      <c r="B79" s="225" t="s">
        <v>281</v>
      </c>
      <c r="C79" s="230" t="s">
        <v>31</v>
      </c>
      <c r="D79" s="222"/>
      <c r="E79" s="139"/>
      <c r="F79" s="139"/>
      <c r="G79" s="139"/>
      <c r="H79" s="227"/>
      <c r="I79" s="228"/>
      <c r="J79" s="222"/>
      <c r="K79" s="222"/>
      <c r="L79" s="222"/>
    </row>
    <row r="80">
      <c r="A80" s="222"/>
      <c r="B80" s="225" t="s">
        <v>282</v>
      </c>
      <c r="C80" s="230" t="s">
        <v>32</v>
      </c>
      <c r="D80" s="222"/>
      <c r="E80" s="139"/>
      <c r="F80" s="139"/>
      <c r="G80" s="139"/>
      <c r="H80" s="227"/>
      <c r="I80" s="228"/>
      <c r="J80" s="222"/>
      <c r="K80" s="222"/>
      <c r="L80" s="222"/>
    </row>
    <row r="81">
      <c r="A81" s="222"/>
      <c r="B81" s="225" t="s">
        <v>35</v>
      </c>
      <c r="C81" s="230" t="s">
        <v>34</v>
      </c>
      <c r="D81" s="222"/>
      <c r="E81" s="139"/>
      <c r="F81" s="139"/>
      <c r="G81" s="139"/>
      <c r="H81" s="227"/>
      <c r="I81" s="228"/>
      <c r="J81" s="222"/>
      <c r="K81" s="222"/>
      <c r="L81" s="222"/>
    </row>
    <row r="82">
      <c r="A82" s="222"/>
      <c r="B82" s="225" t="s">
        <v>36</v>
      </c>
      <c r="C82" s="230" t="s">
        <v>37</v>
      </c>
      <c r="D82" s="222"/>
      <c r="E82" s="139"/>
      <c r="F82" s="139"/>
      <c r="G82" s="139"/>
      <c r="H82" s="227"/>
      <c r="I82" s="228"/>
      <c r="J82" s="222"/>
      <c r="K82" s="222"/>
      <c r="L82" s="222"/>
    </row>
    <row r="83">
      <c r="A83" s="222"/>
      <c r="B83" s="225" t="s">
        <v>29</v>
      </c>
      <c r="C83" s="231" t="s">
        <v>139</v>
      </c>
      <c r="D83" s="222"/>
      <c r="E83" s="139"/>
      <c r="F83" s="139"/>
      <c r="G83" s="139"/>
      <c r="H83" s="227"/>
      <c r="I83" s="228"/>
      <c r="J83" s="222"/>
      <c r="K83" s="222"/>
      <c r="L83" s="222"/>
    </row>
    <row r="84">
      <c r="A84" s="246"/>
      <c r="B84" s="225" t="s">
        <v>29</v>
      </c>
      <c r="C84" s="231" t="s">
        <v>299</v>
      </c>
      <c r="D84" s="222"/>
      <c r="E84" s="139"/>
      <c r="F84" s="139"/>
      <c r="G84" s="139"/>
      <c r="H84" s="139"/>
      <c r="I84" s="139"/>
      <c r="J84" s="222"/>
      <c r="K84" s="222"/>
      <c r="L84" s="222"/>
    </row>
    <row r="85">
      <c r="A85" s="227"/>
      <c r="B85" s="227"/>
      <c r="C85" s="227"/>
      <c r="D85" s="227"/>
      <c r="E85" s="139"/>
      <c r="F85" s="139"/>
      <c r="G85" s="139"/>
      <c r="H85" s="139"/>
      <c r="I85" s="139"/>
      <c r="J85" s="222"/>
      <c r="K85" s="222"/>
      <c r="L85" s="222"/>
    </row>
    <row r="86">
      <c r="A86" s="222"/>
      <c r="B86" s="139"/>
      <c r="C86" s="139"/>
      <c r="D86" s="222"/>
      <c r="E86" s="139"/>
      <c r="F86" s="139"/>
      <c r="G86" s="139"/>
      <c r="H86" s="222"/>
      <c r="I86" s="224"/>
      <c r="J86" s="222"/>
      <c r="K86" s="222"/>
      <c r="L86" s="222"/>
    </row>
    <row r="87">
      <c r="A87" s="222"/>
      <c r="B87" s="139"/>
      <c r="C87" s="139"/>
      <c r="D87" s="222"/>
      <c r="E87" s="139"/>
      <c r="F87" s="139"/>
      <c r="G87" s="139"/>
      <c r="H87" s="222"/>
      <c r="I87" s="224"/>
      <c r="J87" s="222"/>
      <c r="K87" s="222"/>
      <c r="L87" s="222"/>
    </row>
    <row r="88">
      <c r="A88" s="222"/>
      <c r="B88" s="243"/>
      <c r="C88" s="244" t="s">
        <v>292</v>
      </c>
      <c r="D88" s="222"/>
      <c r="E88" s="139"/>
      <c r="F88" s="139"/>
      <c r="G88" s="139"/>
      <c r="H88" s="222"/>
      <c r="I88" s="224"/>
      <c r="J88" s="222"/>
      <c r="K88" s="222"/>
      <c r="L88" s="222"/>
    </row>
    <row r="89">
      <c r="A89" s="222"/>
      <c r="B89" s="225" t="s">
        <v>16</v>
      </c>
      <c r="C89" s="245">
        <v>45764.0</v>
      </c>
      <c r="D89" s="222"/>
      <c r="E89" s="139"/>
      <c r="F89" s="139"/>
      <c r="G89" s="139"/>
      <c r="H89" s="222"/>
      <c r="I89" s="224"/>
      <c r="J89" s="222"/>
      <c r="K89" s="222"/>
      <c r="L89" s="222"/>
    </row>
    <row r="90">
      <c r="A90" s="222"/>
      <c r="B90" s="225" t="s">
        <v>273</v>
      </c>
      <c r="C90" s="229" t="s">
        <v>211</v>
      </c>
      <c r="D90" s="222"/>
      <c r="E90" s="139"/>
      <c r="F90" s="139"/>
      <c r="G90" s="139"/>
      <c r="H90" s="222"/>
      <c r="I90" s="224"/>
      <c r="J90" s="222"/>
      <c r="K90" s="222"/>
      <c r="L90" s="222"/>
    </row>
    <row r="91">
      <c r="A91" s="222"/>
      <c r="B91" s="225" t="s">
        <v>207</v>
      </c>
      <c r="C91" s="247">
        <v>0.9375</v>
      </c>
      <c r="D91" s="222"/>
      <c r="E91" s="139"/>
      <c r="F91" s="139"/>
      <c r="G91" s="139"/>
      <c r="H91" s="222"/>
      <c r="I91" s="224"/>
      <c r="J91" s="222"/>
      <c r="K91" s="222"/>
      <c r="L91" s="222"/>
    </row>
    <row r="92">
      <c r="A92" s="222"/>
      <c r="B92" s="225" t="s">
        <v>302</v>
      </c>
      <c r="C92" s="229" t="s">
        <v>303</v>
      </c>
      <c r="D92" s="222"/>
      <c r="E92" s="139"/>
      <c r="F92" s="139"/>
      <c r="G92" s="139"/>
      <c r="H92" s="222"/>
      <c r="I92" s="224"/>
      <c r="J92" s="222"/>
      <c r="K92" s="222"/>
      <c r="L92" s="222"/>
    </row>
    <row r="93">
      <c r="A93" s="222"/>
      <c r="B93" s="225" t="s">
        <v>304</v>
      </c>
      <c r="C93" s="229" t="s">
        <v>305</v>
      </c>
      <c r="D93" s="222"/>
      <c r="E93" s="139"/>
      <c r="F93" s="139"/>
      <c r="G93" s="139"/>
      <c r="H93" s="222"/>
      <c r="I93" s="224"/>
      <c r="J93" s="222"/>
      <c r="K93" s="222"/>
      <c r="L93" s="222"/>
    </row>
    <row r="94">
      <c r="A94" s="222"/>
      <c r="B94" s="225" t="s">
        <v>306</v>
      </c>
      <c r="C94" s="229" t="s">
        <v>307</v>
      </c>
      <c r="D94" s="222"/>
      <c r="E94" s="139"/>
      <c r="F94" s="139"/>
      <c r="G94" s="139"/>
      <c r="H94" s="222"/>
      <c r="I94" s="224"/>
      <c r="J94" s="222"/>
      <c r="K94" s="222"/>
      <c r="L94" s="222"/>
    </row>
    <row r="95">
      <c r="A95" s="222"/>
      <c r="B95" s="225" t="s">
        <v>308</v>
      </c>
      <c r="C95" s="229" t="s">
        <v>309</v>
      </c>
      <c r="D95" s="222"/>
      <c r="E95" s="139"/>
      <c r="F95" s="139"/>
      <c r="G95" s="139"/>
      <c r="H95" s="222"/>
      <c r="I95" s="224"/>
      <c r="J95" s="222"/>
      <c r="K95" s="222"/>
      <c r="L95" s="222"/>
    </row>
    <row r="96">
      <c r="A96" s="222"/>
      <c r="B96" s="225" t="s">
        <v>35</v>
      </c>
      <c r="C96" s="187" t="s">
        <v>34</v>
      </c>
      <c r="D96" s="222"/>
      <c r="E96" s="139"/>
      <c r="F96" s="139"/>
      <c r="G96" s="139"/>
      <c r="H96" s="222"/>
      <c r="I96" s="224"/>
      <c r="J96" s="222"/>
      <c r="K96" s="222"/>
      <c r="L96" s="222"/>
    </row>
    <row r="97">
      <c r="A97" s="222"/>
      <c r="B97" s="225" t="s">
        <v>9</v>
      </c>
      <c r="C97" s="170" t="s">
        <v>310</v>
      </c>
      <c r="D97" s="222"/>
      <c r="E97" s="139"/>
      <c r="F97" s="139"/>
      <c r="G97" s="139"/>
      <c r="H97" s="222"/>
      <c r="I97" s="224"/>
      <c r="J97" s="222"/>
      <c r="K97" s="222"/>
      <c r="L97" s="222"/>
    </row>
    <row r="98">
      <c r="A98" s="222"/>
      <c r="B98" s="225" t="s">
        <v>311</v>
      </c>
      <c r="C98" s="229" t="s">
        <v>312</v>
      </c>
      <c r="D98" s="222"/>
      <c r="E98" s="139"/>
      <c r="F98" s="139"/>
      <c r="G98" s="139"/>
      <c r="H98" s="222"/>
      <c r="I98" s="224"/>
      <c r="J98" s="222"/>
      <c r="K98" s="222"/>
      <c r="L98" s="222"/>
    </row>
    <row r="99">
      <c r="A99" s="222"/>
      <c r="B99" s="225" t="s">
        <v>313</v>
      </c>
      <c r="C99" s="229" t="s">
        <v>314</v>
      </c>
      <c r="D99" s="222"/>
      <c r="E99" s="139"/>
      <c r="F99" s="139"/>
      <c r="G99" s="139"/>
      <c r="H99" s="222"/>
      <c r="I99" s="224"/>
      <c r="J99" s="222"/>
      <c r="K99" s="222"/>
      <c r="L99" s="222"/>
    </row>
    <row r="100">
      <c r="A100" s="222"/>
      <c r="B100" s="225" t="s">
        <v>315</v>
      </c>
      <c r="C100" s="229" t="s">
        <v>316</v>
      </c>
      <c r="D100" s="222"/>
      <c r="E100" s="139"/>
      <c r="F100" s="139"/>
      <c r="G100" s="139"/>
      <c r="H100" s="222"/>
      <c r="I100" s="224"/>
      <c r="J100" s="222"/>
      <c r="K100" s="222"/>
      <c r="L100" s="222"/>
    </row>
    <row r="101">
      <c r="A101" s="222"/>
      <c r="B101" s="225" t="s">
        <v>317</v>
      </c>
      <c r="C101" s="229" t="s">
        <v>318</v>
      </c>
      <c r="D101" s="222"/>
      <c r="E101" s="139"/>
      <c r="F101" s="139"/>
      <c r="G101" s="139"/>
      <c r="H101" s="222"/>
      <c r="I101" s="224"/>
      <c r="J101" s="222"/>
      <c r="K101" s="222"/>
      <c r="L101" s="222"/>
    </row>
    <row r="102">
      <c r="A102" s="222"/>
      <c r="B102" s="225" t="s">
        <v>276</v>
      </c>
      <c r="C102" s="230" t="s">
        <v>277</v>
      </c>
      <c r="D102" s="222"/>
      <c r="E102" s="139"/>
      <c r="F102" s="139"/>
      <c r="G102" s="139"/>
      <c r="H102" s="222"/>
      <c r="I102" s="224"/>
      <c r="J102" s="222"/>
      <c r="K102" s="222"/>
      <c r="L102" s="222"/>
    </row>
    <row r="103">
      <c r="A103" s="222"/>
      <c r="B103" s="225" t="s">
        <v>278</v>
      </c>
      <c r="C103" s="230" t="s">
        <v>279</v>
      </c>
      <c r="D103" s="222"/>
      <c r="E103" s="139"/>
      <c r="F103" s="139"/>
      <c r="G103" s="139"/>
      <c r="H103" s="222"/>
      <c r="I103" s="224"/>
      <c r="J103" s="222"/>
      <c r="K103" s="222"/>
      <c r="L103" s="222"/>
    </row>
    <row r="104">
      <c r="A104" s="222"/>
      <c r="B104" s="225" t="s">
        <v>9</v>
      </c>
      <c r="C104" s="230" t="s">
        <v>280</v>
      </c>
      <c r="D104" s="222"/>
      <c r="E104" s="139"/>
      <c r="F104" s="139"/>
      <c r="G104" s="139"/>
      <c r="H104" s="222"/>
      <c r="I104" s="224"/>
      <c r="J104" s="222"/>
      <c r="K104" s="222"/>
      <c r="L104" s="222"/>
    </row>
    <row r="105">
      <c r="A105" s="222"/>
      <c r="B105" s="225" t="s">
        <v>13</v>
      </c>
      <c r="C105" s="229" t="s">
        <v>319</v>
      </c>
      <c r="D105" s="222"/>
      <c r="E105" s="139"/>
      <c r="F105" s="139"/>
      <c r="G105" s="139"/>
      <c r="H105" s="222"/>
      <c r="I105" s="224"/>
      <c r="J105" s="222"/>
      <c r="K105" s="222"/>
      <c r="L105" s="222"/>
    </row>
    <row r="106">
      <c r="A106" s="222"/>
      <c r="D106" s="222"/>
      <c r="E106" s="139"/>
      <c r="F106" s="139"/>
      <c r="G106" s="139"/>
      <c r="H106" s="222"/>
      <c r="I106" s="224"/>
      <c r="J106" s="222"/>
      <c r="K106" s="222"/>
      <c r="L106" s="222"/>
    </row>
    <row r="107">
      <c r="A107" s="222"/>
      <c r="D107" s="222"/>
      <c r="E107" s="139"/>
      <c r="F107" s="139"/>
      <c r="G107" s="139"/>
      <c r="H107" s="222"/>
      <c r="I107" s="224"/>
      <c r="J107" s="222"/>
      <c r="K107" s="222"/>
      <c r="L107" s="222"/>
    </row>
    <row r="108">
      <c r="A108" s="222"/>
      <c r="B108" s="243"/>
      <c r="C108" s="244" t="s">
        <v>320</v>
      </c>
      <c r="D108" s="222"/>
      <c r="E108" s="139"/>
      <c r="F108" s="139"/>
      <c r="G108" s="139"/>
      <c r="H108" s="222"/>
      <c r="I108" s="224"/>
      <c r="J108" s="222"/>
      <c r="K108" s="222"/>
      <c r="L108" s="222"/>
    </row>
    <row r="109">
      <c r="A109" s="222"/>
      <c r="B109" s="225" t="s">
        <v>16</v>
      </c>
      <c r="C109" s="245">
        <v>45771.0</v>
      </c>
      <c r="E109" s="139"/>
      <c r="F109" s="139"/>
      <c r="G109" s="139"/>
      <c r="H109" s="222"/>
      <c r="I109" s="224"/>
      <c r="J109" s="222"/>
      <c r="K109" s="222"/>
      <c r="L109" s="222"/>
    </row>
    <row r="110">
      <c r="A110" s="222"/>
      <c r="B110" s="225" t="s">
        <v>273</v>
      </c>
      <c r="C110" s="229" t="s">
        <v>211</v>
      </c>
      <c r="E110" s="139"/>
      <c r="F110" s="139"/>
      <c r="G110" s="139"/>
      <c r="H110" s="222"/>
      <c r="I110" s="224"/>
      <c r="J110" s="222"/>
      <c r="K110" s="222"/>
      <c r="L110" s="222"/>
    </row>
    <row r="111">
      <c r="A111" s="222"/>
      <c r="B111" s="225" t="s">
        <v>207</v>
      </c>
      <c r="C111" s="229" t="s">
        <v>321</v>
      </c>
      <c r="E111" s="139"/>
      <c r="F111" s="139"/>
      <c r="G111" s="139"/>
      <c r="H111" s="222"/>
      <c r="I111" s="224"/>
      <c r="J111" s="222"/>
      <c r="K111" s="222"/>
      <c r="L111" s="222"/>
    </row>
    <row r="112">
      <c r="A112" s="222"/>
      <c r="B112" s="225" t="s">
        <v>302</v>
      </c>
      <c r="C112" s="229" t="s">
        <v>312</v>
      </c>
      <c r="F112" s="139"/>
      <c r="G112" s="139"/>
      <c r="H112" s="222"/>
      <c r="I112" s="224"/>
      <c r="J112" s="222"/>
      <c r="K112" s="222"/>
      <c r="L112" s="222"/>
    </row>
    <row r="113">
      <c r="A113" s="222"/>
      <c r="B113" s="225" t="s">
        <v>304</v>
      </c>
      <c r="C113" s="229" t="s">
        <v>322</v>
      </c>
      <c r="D113" s="222"/>
      <c r="E113" s="139"/>
      <c r="F113" s="139"/>
      <c r="G113" s="139"/>
      <c r="H113" s="222"/>
      <c r="I113" s="224"/>
      <c r="J113" s="222"/>
      <c r="K113" s="222"/>
      <c r="L113" s="222"/>
    </row>
    <row r="114">
      <c r="A114" s="222"/>
      <c r="B114" s="225" t="s">
        <v>306</v>
      </c>
      <c r="C114" s="229" t="s">
        <v>323</v>
      </c>
      <c r="D114" s="222"/>
      <c r="E114" s="222"/>
      <c r="F114" s="224"/>
      <c r="G114" s="222"/>
      <c r="H114" s="222"/>
      <c r="I114" s="224"/>
      <c r="J114" s="222"/>
      <c r="K114" s="222"/>
      <c r="L114" s="222"/>
    </row>
    <row r="115">
      <c r="A115" s="222"/>
      <c r="B115" s="225" t="s">
        <v>308</v>
      </c>
      <c r="C115" s="229" t="s">
        <v>324</v>
      </c>
      <c r="D115" s="222"/>
      <c r="E115" s="222"/>
      <c r="F115" s="224"/>
      <c r="G115" s="222"/>
      <c r="H115" s="222"/>
      <c r="I115" s="224"/>
      <c r="J115" s="222"/>
      <c r="K115" s="222"/>
      <c r="L115" s="222"/>
    </row>
    <row r="116">
      <c r="A116" s="222"/>
      <c r="B116" s="225" t="s">
        <v>35</v>
      </c>
      <c r="C116" s="187" t="s">
        <v>34</v>
      </c>
      <c r="D116" s="222"/>
      <c r="E116" s="222"/>
      <c r="F116" s="224"/>
      <c r="G116" s="222"/>
      <c r="H116" s="222"/>
      <c r="I116" s="224"/>
      <c r="J116" s="222"/>
      <c r="K116" s="222"/>
      <c r="L116" s="222"/>
    </row>
    <row r="117">
      <c r="A117" s="222"/>
      <c r="B117" s="225" t="s">
        <v>9</v>
      </c>
      <c r="C117" s="170" t="s">
        <v>310</v>
      </c>
      <c r="D117" s="222"/>
      <c r="E117" s="222"/>
      <c r="F117" s="224"/>
      <c r="G117" s="222"/>
      <c r="H117" s="222"/>
      <c r="I117" s="224"/>
      <c r="J117" s="222"/>
      <c r="K117" s="222"/>
      <c r="L117" s="222"/>
    </row>
    <row r="118">
      <c r="A118" s="222"/>
      <c r="B118" s="225" t="s">
        <v>311</v>
      </c>
      <c r="C118" s="231" t="s">
        <v>303</v>
      </c>
      <c r="D118" s="232"/>
      <c r="E118" s="222"/>
      <c r="F118" s="224"/>
      <c r="G118" s="222"/>
      <c r="H118" s="222"/>
      <c r="I118" s="224"/>
      <c r="J118" s="222"/>
      <c r="K118" s="222"/>
      <c r="L118" s="222"/>
    </row>
    <row r="119">
      <c r="A119" s="222"/>
      <c r="B119" s="225" t="s">
        <v>313</v>
      </c>
      <c r="C119" s="229" t="s">
        <v>314</v>
      </c>
      <c r="D119" s="232"/>
      <c r="E119" s="222"/>
      <c r="F119" s="224"/>
      <c r="G119" s="222"/>
      <c r="H119" s="222"/>
      <c r="I119" s="224"/>
      <c r="J119" s="222"/>
      <c r="K119" s="222"/>
      <c r="L119" s="222"/>
    </row>
    <row r="120">
      <c r="A120" s="222"/>
      <c r="B120" s="225" t="s">
        <v>315</v>
      </c>
      <c r="C120" s="229" t="s">
        <v>316</v>
      </c>
      <c r="D120" s="232"/>
      <c r="E120" s="222"/>
      <c r="F120" s="224"/>
      <c r="G120" s="222"/>
      <c r="H120" s="222"/>
      <c r="I120" s="224"/>
      <c r="J120" s="222"/>
      <c r="K120" s="222"/>
      <c r="L120" s="222"/>
    </row>
    <row r="121">
      <c r="A121" s="222"/>
      <c r="B121" s="225" t="s">
        <v>317</v>
      </c>
      <c r="C121" s="229" t="s">
        <v>318</v>
      </c>
      <c r="D121" s="222"/>
      <c r="E121" s="222"/>
      <c r="F121" s="224"/>
      <c r="G121" s="222"/>
      <c r="H121" s="222"/>
      <c r="I121" s="224"/>
      <c r="J121" s="222"/>
      <c r="K121" s="222"/>
      <c r="L121" s="222"/>
    </row>
    <row r="122">
      <c r="A122" s="222"/>
      <c r="B122" s="225" t="s">
        <v>276</v>
      </c>
      <c r="C122" s="230" t="s">
        <v>277</v>
      </c>
      <c r="D122" s="222"/>
      <c r="E122" s="222"/>
      <c r="F122" s="224"/>
      <c r="G122" s="222"/>
      <c r="H122" s="222"/>
      <c r="I122" s="224"/>
      <c r="J122" s="222"/>
      <c r="K122" s="222"/>
      <c r="L122" s="222"/>
    </row>
    <row r="123">
      <c r="A123" s="222"/>
      <c r="B123" s="225" t="s">
        <v>278</v>
      </c>
      <c r="C123" s="230" t="s">
        <v>279</v>
      </c>
      <c r="D123" s="222"/>
      <c r="E123" s="222"/>
      <c r="F123" s="224"/>
      <c r="G123" s="222"/>
      <c r="H123" s="222"/>
      <c r="I123" s="224"/>
      <c r="J123" s="222"/>
      <c r="K123" s="222"/>
      <c r="L123" s="222"/>
    </row>
    <row r="124">
      <c r="A124" s="222"/>
      <c r="B124" s="225" t="s">
        <v>9</v>
      </c>
      <c r="C124" s="230" t="s">
        <v>280</v>
      </c>
      <c r="D124" s="222"/>
      <c r="E124" s="222"/>
      <c r="F124" s="224"/>
      <c r="G124" s="222"/>
      <c r="H124" s="222"/>
      <c r="I124" s="224"/>
      <c r="J124" s="222"/>
      <c r="K124" s="222"/>
      <c r="L124" s="222"/>
    </row>
    <row r="125">
      <c r="A125" s="222"/>
      <c r="B125" s="225" t="s">
        <v>13</v>
      </c>
      <c r="C125" s="229" t="s">
        <v>319</v>
      </c>
      <c r="D125" s="222"/>
      <c r="E125" s="222"/>
      <c r="F125" s="224"/>
      <c r="G125" s="222"/>
      <c r="H125" s="222"/>
      <c r="I125" s="224"/>
      <c r="J125" s="222"/>
      <c r="K125" s="222"/>
      <c r="L125" s="222"/>
    </row>
    <row r="126">
      <c r="A126" s="222"/>
      <c r="B126" s="222"/>
      <c r="C126" s="222"/>
      <c r="D126" s="222"/>
      <c r="E126" s="222"/>
      <c r="F126" s="224"/>
      <c r="G126" s="222"/>
      <c r="H126" s="222"/>
      <c r="I126" s="224"/>
      <c r="J126" s="222"/>
      <c r="K126" s="222"/>
      <c r="L126" s="222"/>
    </row>
    <row r="127">
      <c r="A127" s="222"/>
      <c r="B127" s="222"/>
      <c r="C127" s="222"/>
      <c r="D127" s="222"/>
      <c r="E127" s="222"/>
      <c r="F127" s="224"/>
      <c r="G127" s="222"/>
      <c r="H127" s="222"/>
      <c r="I127" s="224"/>
      <c r="J127" s="222"/>
      <c r="K127" s="222"/>
      <c r="L127" s="222"/>
    </row>
    <row r="128">
      <c r="A128" s="222"/>
      <c r="B128" s="243"/>
      <c r="C128" s="244" t="s">
        <v>292</v>
      </c>
      <c r="D128" s="222"/>
      <c r="E128" s="222"/>
      <c r="F128" s="224"/>
      <c r="G128" s="222"/>
      <c r="H128" s="222"/>
      <c r="I128" s="224"/>
      <c r="J128" s="222"/>
      <c r="K128" s="222"/>
      <c r="L128" s="222"/>
    </row>
    <row r="129">
      <c r="A129" s="222"/>
      <c r="B129" s="225" t="s">
        <v>29</v>
      </c>
      <c r="C129" s="231" t="s">
        <v>325</v>
      </c>
      <c r="D129" s="222"/>
      <c r="E129" s="222"/>
      <c r="F129" s="224"/>
      <c r="G129" s="222"/>
      <c r="H129" s="222"/>
      <c r="I129" s="224"/>
      <c r="J129" s="222"/>
      <c r="K129" s="222"/>
      <c r="L129" s="222"/>
    </row>
    <row r="130">
      <c r="A130" s="222"/>
      <c r="B130" s="225" t="s">
        <v>16</v>
      </c>
      <c r="C130" s="239">
        <v>45765.0</v>
      </c>
      <c r="D130" s="222"/>
      <c r="E130" s="222"/>
      <c r="F130" s="224"/>
      <c r="G130" s="222"/>
      <c r="H130" s="222"/>
      <c r="I130" s="224"/>
      <c r="J130" s="222"/>
      <c r="K130" s="222"/>
      <c r="L130" s="222"/>
    </row>
    <row r="131">
      <c r="A131" s="222"/>
      <c r="B131" s="225" t="s">
        <v>273</v>
      </c>
      <c r="C131" s="229" t="s">
        <v>326</v>
      </c>
      <c r="D131" s="222"/>
      <c r="E131" s="222"/>
      <c r="F131" s="224"/>
      <c r="G131" s="222"/>
      <c r="H131" s="222"/>
      <c r="I131" s="224"/>
      <c r="J131" s="222"/>
      <c r="K131" s="222"/>
      <c r="L131" s="222"/>
    </row>
    <row r="132">
      <c r="A132" s="222"/>
      <c r="B132" s="225" t="s">
        <v>207</v>
      </c>
      <c r="C132" s="229" t="s">
        <v>327</v>
      </c>
      <c r="D132" s="222"/>
      <c r="E132" s="222"/>
      <c r="F132" s="224"/>
      <c r="G132" s="222"/>
      <c r="H132" s="222"/>
      <c r="I132" s="224"/>
      <c r="J132" s="222"/>
      <c r="K132" s="222"/>
      <c r="L132" s="222"/>
    </row>
    <row r="133">
      <c r="A133" s="222"/>
      <c r="B133" s="225" t="s">
        <v>328</v>
      </c>
      <c r="C133" s="230" t="s">
        <v>31</v>
      </c>
      <c r="D133" s="222"/>
      <c r="E133" s="222"/>
      <c r="F133" s="224"/>
      <c r="G133" s="222"/>
      <c r="H133" s="222"/>
      <c r="I133" s="224"/>
      <c r="J133" s="222"/>
      <c r="K133" s="222"/>
      <c r="L133" s="222"/>
    </row>
    <row r="134">
      <c r="A134" s="222"/>
      <c r="B134" s="225" t="s">
        <v>329</v>
      </c>
      <c r="C134" s="230" t="s">
        <v>32</v>
      </c>
      <c r="D134" s="222"/>
      <c r="E134" s="222"/>
      <c r="F134" s="224"/>
      <c r="G134" s="222"/>
      <c r="H134" s="222"/>
      <c r="I134" s="224"/>
      <c r="J134" s="222"/>
      <c r="K134" s="222"/>
      <c r="L134" s="222"/>
    </row>
    <row r="135">
      <c r="A135" s="222"/>
      <c r="B135" s="225" t="s">
        <v>35</v>
      </c>
      <c r="C135" s="230" t="s">
        <v>34</v>
      </c>
      <c r="D135" s="222"/>
      <c r="E135" s="222"/>
      <c r="F135" s="224"/>
      <c r="G135" s="222"/>
      <c r="H135" s="222"/>
      <c r="I135" s="224"/>
      <c r="J135" s="222"/>
      <c r="K135" s="222"/>
      <c r="L135" s="222"/>
    </row>
    <row r="136">
      <c r="A136" s="222"/>
      <c r="B136" s="225" t="s">
        <v>5</v>
      </c>
      <c r="C136" s="230" t="s">
        <v>38</v>
      </c>
      <c r="D136" s="222"/>
      <c r="E136" s="222"/>
      <c r="F136" s="224"/>
      <c r="G136" s="222"/>
      <c r="H136" s="222"/>
      <c r="I136" s="224"/>
      <c r="J136" s="222"/>
      <c r="K136" s="222"/>
      <c r="L136" s="222"/>
    </row>
    <row r="137">
      <c r="A137" s="222"/>
      <c r="B137" s="225" t="s">
        <v>5</v>
      </c>
      <c r="C137" s="230" t="s">
        <v>39</v>
      </c>
      <c r="D137" s="222"/>
      <c r="E137" s="222"/>
      <c r="F137" s="224"/>
      <c r="G137" s="222"/>
      <c r="H137" s="222"/>
      <c r="I137" s="224"/>
      <c r="J137" s="222"/>
      <c r="K137" s="222"/>
      <c r="L137" s="222"/>
    </row>
    <row r="138">
      <c r="A138" s="222"/>
      <c r="B138" s="225" t="s">
        <v>6</v>
      </c>
      <c r="C138" s="230" t="s">
        <v>32</v>
      </c>
      <c r="D138" s="222"/>
      <c r="E138" s="222"/>
      <c r="F138" s="224"/>
      <c r="G138" s="222"/>
      <c r="H138" s="222"/>
      <c r="I138" s="224"/>
      <c r="J138" s="222"/>
      <c r="K138" s="222"/>
      <c r="L138" s="222"/>
    </row>
    <row r="139">
      <c r="A139" s="222"/>
      <c r="B139" s="225" t="s">
        <v>35</v>
      </c>
      <c r="C139" s="230" t="s">
        <v>40</v>
      </c>
      <c r="D139" s="222"/>
      <c r="E139" s="222"/>
      <c r="F139" s="224"/>
      <c r="G139" s="222"/>
      <c r="H139" s="222"/>
      <c r="I139" s="224"/>
      <c r="J139" s="222"/>
      <c r="K139" s="222"/>
      <c r="L139" s="222"/>
    </row>
    <row r="140">
      <c r="A140" s="222"/>
      <c r="B140" s="225" t="s">
        <v>49</v>
      </c>
      <c r="C140" s="229" t="s">
        <v>50</v>
      </c>
      <c r="D140" s="222"/>
      <c r="E140" s="222"/>
      <c r="F140" s="224"/>
      <c r="G140" s="222"/>
      <c r="H140" s="222"/>
      <c r="I140" s="224"/>
      <c r="J140" s="222"/>
      <c r="K140" s="222"/>
      <c r="L140" s="222"/>
    </row>
    <row r="141">
      <c r="A141" s="222"/>
      <c r="B141" s="225" t="s">
        <v>330</v>
      </c>
      <c r="C141" s="230" t="s">
        <v>277</v>
      </c>
      <c r="D141" s="222"/>
      <c r="E141" s="222"/>
      <c r="F141" s="224"/>
      <c r="G141" s="222"/>
      <c r="H141" s="222"/>
      <c r="I141" s="224"/>
      <c r="J141" s="222"/>
      <c r="K141" s="222"/>
      <c r="L141" s="222"/>
    </row>
    <row r="142">
      <c r="A142" s="222"/>
      <c r="B142" s="225" t="s">
        <v>278</v>
      </c>
      <c r="C142" s="230" t="s">
        <v>279</v>
      </c>
      <c r="D142" s="222"/>
      <c r="E142" s="222"/>
      <c r="F142" s="224"/>
      <c r="G142" s="222"/>
      <c r="H142" s="222"/>
      <c r="I142" s="224"/>
      <c r="J142" s="222"/>
      <c r="K142" s="222"/>
      <c r="L142" s="222"/>
    </row>
    <row r="143">
      <c r="A143" s="222"/>
      <c r="B143" s="225" t="s">
        <v>9</v>
      </c>
      <c r="C143" s="230" t="s">
        <v>280</v>
      </c>
      <c r="D143" s="222"/>
      <c r="E143" s="222"/>
      <c r="F143" s="224"/>
      <c r="G143" s="222"/>
      <c r="H143" s="222"/>
      <c r="I143" s="224"/>
      <c r="J143" s="222"/>
      <c r="K143" s="222"/>
      <c r="L143" s="222"/>
    </row>
    <row r="144">
      <c r="A144" s="222"/>
      <c r="E144" s="222"/>
      <c r="F144" s="224"/>
      <c r="G144" s="222"/>
      <c r="H144" s="222"/>
      <c r="I144" s="224"/>
      <c r="J144" s="222"/>
      <c r="K144" s="222"/>
      <c r="L144" s="222"/>
    </row>
    <row r="145">
      <c r="A145" s="222"/>
      <c r="B145" s="243"/>
      <c r="C145" s="244" t="s">
        <v>292</v>
      </c>
      <c r="D145" s="222"/>
      <c r="E145" s="222"/>
      <c r="F145" s="224"/>
      <c r="G145" s="222"/>
      <c r="H145" s="222"/>
      <c r="I145" s="224"/>
      <c r="J145" s="222"/>
      <c r="K145" s="222"/>
      <c r="L145" s="222"/>
    </row>
    <row r="146">
      <c r="A146" s="222"/>
      <c r="B146" s="225" t="s">
        <v>29</v>
      </c>
      <c r="C146" s="231" t="s">
        <v>331</v>
      </c>
      <c r="E146" s="222"/>
      <c r="F146" s="224"/>
      <c r="G146" s="222"/>
      <c r="H146" s="222"/>
      <c r="I146" s="224"/>
      <c r="J146" s="222"/>
      <c r="K146" s="222"/>
      <c r="L146" s="222"/>
    </row>
    <row r="147">
      <c r="A147" s="222"/>
      <c r="B147" s="225" t="s">
        <v>16</v>
      </c>
      <c r="C147" s="239">
        <v>45766.0</v>
      </c>
      <c r="E147" s="222"/>
      <c r="F147" s="224"/>
      <c r="G147" s="222"/>
      <c r="H147" s="222"/>
      <c r="I147" s="224"/>
      <c r="J147" s="222"/>
      <c r="K147" s="222"/>
      <c r="L147" s="222"/>
    </row>
    <row r="148">
      <c r="A148" s="222"/>
      <c r="B148" s="225" t="s">
        <v>273</v>
      </c>
      <c r="C148" s="229" t="s">
        <v>225</v>
      </c>
      <c r="E148" s="222"/>
      <c r="F148" s="224"/>
      <c r="G148" s="222"/>
      <c r="H148" s="222"/>
      <c r="I148" s="224"/>
      <c r="J148" s="222"/>
      <c r="K148" s="222"/>
      <c r="L148" s="222"/>
    </row>
    <row r="149">
      <c r="A149" s="222"/>
      <c r="B149" s="225" t="s">
        <v>207</v>
      </c>
      <c r="C149" s="229" t="s">
        <v>332</v>
      </c>
      <c r="E149" s="222"/>
      <c r="F149" s="224"/>
      <c r="G149" s="222"/>
      <c r="H149" s="222"/>
      <c r="I149" s="224"/>
      <c r="J149" s="222"/>
      <c r="K149" s="222"/>
      <c r="L149" s="222"/>
    </row>
    <row r="150">
      <c r="A150" s="222"/>
      <c r="B150" s="225" t="s">
        <v>328</v>
      </c>
      <c r="C150" s="230" t="s">
        <v>31</v>
      </c>
      <c r="E150" s="222"/>
      <c r="F150" s="224"/>
      <c r="G150" s="222"/>
      <c r="H150" s="222"/>
      <c r="I150" s="224"/>
      <c r="J150" s="222"/>
      <c r="K150" s="222"/>
      <c r="L150" s="222"/>
    </row>
    <row r="151">
      <c r="A151" s="222"/>
      <c r="B151" s="225" t="s">
        <v>329</v>
      </c>
      <c r="C151" s="230" t="s">
        <v>32</v>
      </c>
      <c r="E151" s="222"/>
      <c r="F151" s="224"/>
      <c r="G151" s="222"/>
      <c r="H151" s="222"/>
      <c r="I151" s="224"/>
      <c r="J151" s="222"/>
      <c r="K151" s="222"/>
      <c r="L151" s="222"/>
    </row>
    <row r="152">
      <c r="A152" s="222"/>
      <c r="B152" s="225" t="s">
        <v>35</v>
      </c>
      <c r="C152" s="230" t="s">
        <v>34</v>
      </c>
      <c r="D152" s="222"/>
      <c r="E152" s="222"/>
      <c r="F152" s="224"/>
      <c r="G152" s="222"/>
      <c r="H152" s="222"/>
      <c r="I152" s="224"/>
      <c r="J152" s="222"/>
      <c r="K152" s="222"/>
      <c r="L152" s="222"/>
    </row>
    <row r="153">
      <c r="A153" s="222"/>
      <c r="B153" s="225" t="s">
        <v>5</v>
      </c>
      <c r="C153" s="230" t="s">
        <v>38</v>
      </c>
      <c r="D153" s="222"/>
      <c r="E153" s="222"/>
      <c r="F153" s="224"/>
      <c r="G153" s="222"/>
      <c r="H153" s="222"/>
      <c r="I153" s="224"/>
      <c r="J153" s="222"/>
      <c r="K153" s="222"/>
      <c r="L153" s="222"/>
    </row>
    <row r="154">
      <c r="A154" s="222"/>
      <c r="B154" s="225" t="s">
        <v>5</v>
      </c>
      <c r="C154" s="230" t="s">
        <v>39</v>
      </c>
      <c r="D154" s="222"/>
      <c r="E154" s="222"/>
      <c r="F154" s="224"/>
      <c r="G154" s="222"/>
      <c r="H154" s="222"/>
      <c r="I154" s="224"/>
      <c r="J154" s="222"/>
      <c r="K154" s="222"/>
      <c r="L154" s="222"/>
    </row>
    <row r="155">
      <c r="A155" s="222"/>
      <c r="B155" s="225" t="s">
        <v>6</v>
      </c>
      <c r="C155" s="230" t="s">
        <v>32</v>
      </c>
      <c r="D155" s="222"/>
      <c r="E155" s="222"/>
      <c r="F155" s="224"/>
      <c r="G155" s="222"/>
      <c r="H155" s="222"/>
      <c r="I155" s="224"/>
      <c r="J155" s="222"/>
      <c r="K155" s="222"/>
      <c r="L155" s="222"/>
    </row>
    <row r="156">
      <c r="A156" s="222"/>
      <c r="B156" s="225" t="s">
        <v>35</v>
      </c>
      <c r="C156" s="230" t="s">
        <v>40</v>
      </c>
      <c r="D156" s="222"/>
      <c r="E156" s="222"/>
      <c r="F156" s="224"/>
      <c r="G156" s="222"/>
      <c r="H156" s="222"/>
      <c r="I156" s="224"/>
      <c r="J156" s="222"/>
      <c r="K156" s="222"/>
      <c r="L156" s="222"/>
    </row>
    <row r="157">
      <c r="A157" s="222"/>
      <c r="B157" s="225" t="s">
        <v>49</v>
      </c>
      <c r="C157" s="229" t="s">
        <v>50</v>
      </c>
      <c r="D157" s="222"/>
      <c r="E157" s="222"/>
      <c r="F157" s="224"/>
      <c r="G157" s="222"/>
      <c r="H157" s="222"/>
      <c r="I157" s="224"/>
      <c r="J157" s="222"/>
      <c r="K157" s="222"/>
      <c r="L157" s="222"/>
    </row>
    <row r="158">
      <c r="A158" s="222"/>
      <c r="B158" s="225" t="s">
        <v>330</v>
      </c>
      <c r="C158" s="230" t="s">
        <v>277</v>
      </c>
      <c r="D158" s="222"/>
      <c r="E158" s="222"/>
      <c r="F158" s="224"/>
      <c r="G158" s="222"/>
      <c r="H158" s="222"/>
      <c r="I158" s="224"/>
      <c r="J158" s="222"/>
      <c r="K158" s="222"/>
      <c r="L158" s="222"/>
    </row>
    <row r="159">
      <c r="A159" s="222"/>
      <c r="B159" s="225" t="s">
        <v>278</v>
      </c>
      <c r="C159" s="230" t="s">
        <v>279</v>
      </c>
      <c r="D159" s="222"/>
      <c r="E159" s="222"/>
      <c r="F159" s="224"/>
      <c r="G159" s="222"/>
      <c r="H159" s="222"/>
      <c r="I159" s="224"/>
      <c r="J159" s="222"/>
      <c r="K159" s="222"/>
      <c r="L159" s="222"/>
    </row>
    <row r="160">
      <c r="A160" s="222"/>
      <c r="B160" s="225" t="s">
        <v>9</v>
      </c>
      <c r="C160" s="230" t="s">
        <v>280</v>
      </c>
      <c r="D160" s="222"/>
      <c r="E160" s="222"/>
      <c r="F160" s="224"/>
      <c r="G160" s="222"/>
      <c r="H160" s="222"/>
      <c r="I160" s="224"/>
      <c r="J160" s="222"/>
      <c r="K160" s="222"/>
      <c r="L160" s="222"/>
    </row>
    <row r="161">
      <c r="A161" s="222"/>
      <c r="B161" s="222"/>
      <c r="C161" s="224"/>
      <c r="D161" s="222"/>
      <c r="E161" s="222"/>
      <c r="F161" s="224"/>
      <c r="G161" s="222"/>
      <c r="H161" s="222"/>
      <c r="I161" s="224"/>
      <c r="J161" s="222"/>
      <c r="K161" s="222"/>
      <c r="L161" s="222"/>
    </row>
    <row r="162">
      <c r="A162" s="222"/>
      <c r="B162" s="222"/>
      <c r="C162" s="224"/>
      <c r="D162" s="222"/>
      <c r="E162" s="222"/>
      <c r="F162" s="224"/>
      <c r="G162" s="222"/>
      <c r="H162" s="222"/>
      <c r="I162" s="224"/>
      <c r="J162" s="222"/>
      <c r="K162" s="222"/>
      <c r="L162" s="222"/>
    </row>
    <row r="163">
      <c r="A163" s="222"/>
      <c r="B163" s="222"/>
      <c r="C163" s="224"/>
      <c r="D163" s="222"/>
      <c r="E163" s="222"/>
      <c r="F163" s="224"/>
      <c r="G163" s="222"/>
      <c r="H163" s="222"/>
      <c r="I163" s="224"/>
      <c r="J163" s="222"/>
      <c r="K163" s="222"/>
      <c r="L163" s="222"/>
    </row>
    <row r="164">
      <c r="A164" s="222"/>
      <c r="B164" s="222"/>
      <c r="C164" s="224"/>
      <c r="D164" s="222"/>
      <c r="E164" s="222"/>
      <c r="F164" s="224"/>
      <c r="G164" s="222"/>
      <c r="H164" s="222"/>
      <c r="I164" s="224"/>
      <c r="J164" s="222"/>
      <c r="K164" s="222"/>
      <c r="L164" s="222"/>
    </row>
    <row r="165">
      <c r="A165" s="222"/>
      <c r="B165" s="243"/>
      <c r="C165" s="244" t="s">
        <v>292</v>
      </c>
      <c r="D165" s="222"/>
      <c r="E165" s="222"/>
      <c r="F165" s="224"/>
      <c r="G165" s="222"/>
      <c r="H165" s="222"/>
      <c r="I165" s="224"/>
      <c r="J165" s="222"/>
      <c r="K165" s="222"/>
      <c r="L165" s="222"/>
    </row>
    <row r="166">
      <c r="A166" s="222"/>
      <c r="B166" s="225" t="s">
        <v>29</v>
      </c>
      <c r="C166" s="231" t="s">
        <v>245</v>
      </c>
      <c r="D166" s="222"/>
      <c r="E166" s="222"/>
      <c r="F166" s="224"/>
      <c r="G166" s="222"/>
      <c r="H166" s="222"/>
      <c r="I166" s="224"/>
      <c r="J166" s="222"/>
      <c r="K166" s="222"/>
      <c r="L166" s="222"/>
    </row>
    <row r="167">
      <c r="A167" s="222"/>
      <c r="B167" s="225" t="s">
        <v>29</v>
      </c>
      <c r="C167" s="231" t="s">
        <v>294</v>
      </c>
      <c r="D167" s="222"/>
      <c r="E167" s="222"/>
      <c r="F167" s="224"/>
      <c r="G167" s="222"/>
      <c r="H167" s="222"/>
      <c r="I167" s="224"/>
      <c r="J167" s="222"/>
      <c r="K167" s="222"/>
      <c r="L167" s="222"/>
    </row>
    <row r="168">
      <c r="A168" s="222"/>
      <c r="B168" s="225" t="s">
        <v>29</v>
      </c>
      <c r="C168" s="231" t="s">
        <v>139</v>
      </c>
      <c r="D168" s="222"/>
      <c r="E168" s="222"/>
      <c r="F168" s="224"/>
      <c r="G168" s="222"/>
      <c r="H168" s="222"/>
      <c r="I168" s="224"/>
      <c r="J168" s="222"/>
      <c r="K168" s="222"/>
      <c r="L168" s="222"/>
    </row>
    <row r="169">
      <c r="A169" s="222"/>
      <c r="B169" s="225" t="s">
        <v>29</v>
      </c>
      <c r="C169" s="231" t="s">
        <v>299</v>
      </c>
      <c r="D169" s="222"/>
      <c r="E169" s="222"/>
      <c r="F169" s="224"/>
      <c r="G169" s="222"/>
      <c r="H169" s="222"/>
      <c r="I169" s="224"/>
      <c r="J169" s="222"/>
      <c r="K169" s="222"/>
      <c r="L169" s="222"/>
    </row>
    <row r="170">
      <c r="A170" s="222"/>
      <c r="B170" s="225" t="s">
        <v>16</v>
      </c>
      <c r="C170" s="245">
        <v>45768.0</v>
      </c>
      <c r="D170" s="222"/>
      <c r="E170" s="222"/>
      <c r="F170" s="224"/>
      <c r="G170" s="222"/>
      <c r="H170" s="222"/>
      <c r="I170" s="224"/>
      <c r="J170" s="222"/>
      <c r="K170" s="222"/>
      <c r="L170" s="222"/>
    </row>
    <row r="171">
      <c r="A171" s="222"/>
      <c r="B171" s="225" t="s">
        <v>273</v>
      </c>
      <c r="C171" s="229" t="s">
        <v>240</v>
      </c>
      <c r="D171" s="222"/>
      <c r="E171" s="222"/>
      <c r="F171" s="224"/>
      <c r="G171" s="222"/>
      <c r="H171" s="222"/>
      <c r="I171" s="224"/>
      <c r="J171" s="222"/>
      <c r="K171" s="222"/>
      <c r="L171" s="222"/>
    </row>
    <row r="172">
      <c r="A172" s="222"/>
      <c r="B172" s="225" t="s">
        <v>207</v>
      </c>
      <c r="C172" s="229" t="s">
        <v>300</v>
      </c>
      <c r="D172" s="222"/>
      <c r="E172" s="222"/>
      <c r="F172" s="224"/>
      <c r="G172" s="222"/>
      <c r="H172" s="222"/>
      <c r="I172" s="224"/>
      <c r="J172" s="222"/>
      <c r="K172" s="222"/>
      <c r="L172" s="222"/>
    </row>
    <row r="173">
      <c r="A173" s="222"/>
      <c r="B173" s="225" t="s">
        <v>274</v>
      </c>
      <c r="C173" s="229" t="s">
        <v>301</v>
      </c>
      <c r="D173" s="222"/>
      <c r="E173" s="222"/>
      <c r="F173" s="224"/>
      <c r="G173" s="222"/>
      <c r="H173" s="222"/>
      <c r="I173" s="224"/>
      <c r="J173" s="222"/>
      <c r="K173" s="222"/>
      <c r="L173" s="222"/>
    </row>
    <row r="174">
      <c r="A174" s="222"/>
      <c r="B174" s="225" t="s">
        <v>276</v>
      </c>
      <c r="C174" s="230" t="s">
        <v>277</v>
      </c>
      <c r="D174" s="222"/>
      <c r="E174" s="222"/>
      <c r="F174" s="224"/>
      <c r="G174" s="222"/>
      <c r="H174" s="222"/>
      <c r="I174" s="224"/>
      <c r="J174" s="222"/>
      <c r="K174" s="222"/>
      <c r="L174" s="222"/>
    </row>
    <row r="175">
      <c r="A175" s="222"/>
      <c r="B175" s="225" t="s">
        <v>278</v>
      </c>
      <c r="C175" s="230" t="s">
        <v>279</v>
      </c>
      <c r="D175" s="222"/>
      <c r="E175" s="222"/>
      <c r="F175" s="224"/>
      <c r="G175" s="222"/>
      <c r="H175" s="222"/>
      <c r="I175" s="224"/>
      <c r="J175" s="222"/>
      <c r="K175" s="222"/>
      <c r="L175" s="222"/>
    </row>
    <row r="176">
      <c r="A176" s="222"/>
      <c r="B176" s="225" t="s">
        <v>9</v>
      </c>
      <c r="C176" s="230" t="s">
        <v>280</v>
      </c>
      <c r="D176" s="222"/>
      <c r="E176" s="222"/>
      <c r="F176" s="224"/>
      <c r="G176" s="222"/>
      <c r="H176" s="222"/>
      <c r="I176" s="224"/>
      <c r="J176" s="222"/>
      <c r="K176" s="222"/>
      <c r="L176" s="222"/>
    </row>
    <row r="177">
      <c r="A177" s="222"/>
      <c r="B177" s="225" t="s">
        <v>49</v>
      </c>
      <c r="C177" s="229" t="s">
        <v>50</v>
      </c>
      <c r="D177" s="222"/>
      <c r="E177" s="222"/>
      <c r="F177" s="224"/>
      <c r="G177" s="222"/>
      <c r="H177" s="222"/>
      <c r="I177" s="224"/>
      <c r="J177" s="222"/>
      <c r="K177" s="222"/>
      <c r="L177" s="222"/>
    </row>
    <row r="178">
      <c r="A178" s="222"/>
      <c r="B178" s="225" t="s">
        <v>281</v>
      </c>
      <c r="C178" s="230" t="s">
        <v>31</v>
      </c>
      <c r="D178" s="222"/>
      <c r="E178" s="222"/>
      <c r="F178" s="224"/>
      <c r="G178" s="222"/>
      <c r="H178" s="222"/>
      <c r="I178" s="224"/>
      <c r="J178" s="222"/>
      <c r="K178" s="222"/>
      <c r="L178" s="222"/>
    </row>
    <row r="179">
      <c r="A179" s="222"/>
      <c r="B179" s="225" t="s">
        <v>282</v>
      </c>
      <c r="C179" s="230" t="s">
        <v>32</v>
      </c>
      <c r="D179" s="222"/>
      <c r="E179" s="222"/>
      <c r="F179" s="224"/>
      <c r="G179" s="222"/>
      <c r="H179" s="222"/>
      <c r="I179" s="224"/>
      <c r="J179" s="222"/>
      <c r="K179" s="222"/>
      <c r="L179" s="222"/>
    </row>
    <row r="180">
      <c r="A180" s="222"/>
      <c r="B180" s="225" t="s">
        <v>35</v>
      </c>
      <c r="C180" s="230" t="s">
        <v>34</v>
      </c>
      <c r="D180" s="222"/>
      <c r="E180" s="222"/>
      <c r="F180" s="224"/>
      <c r="G180" s="222"/>
      <c r="H180" s="222"/>
      <c r="I180" s="224"/>
      <c r="J180" s="222"/>
      <c r="K180" s="222"/>
      <c r="L180" s="222"/>
    </row>
    <row r="181">
      <c r="A181" s="222"/>
      <c r="B181" s="225" t="s">
        <v>36</v>
      </c>
      <c r="C181" s="230" t="s">
        <v>37</v>
      </c>
      <c r="D181" s="222"/>
      <c r="E181" s="222"/>
      <c r="F181" s="224"/>
      <c r="G181" s="222"/>
      <c r="H181" s="222"/>
      <c r="I181" s="224"/>
      <c r="J181" s="222"/>
      <c r="K181" s="222"/>
      <c r="L181" s="222"/>
    </row>
    <row r="182">
      <c r="A182" s="222"/>
      <c r="D182" s="222"/>
      <c r="E182" s="222"/>
      <c r="F182" s="224"/>
      <c r="G182" s="222"/>
      <c r="H182" s="222"/>
      <c r="I182" s="224"/>
      <c r="J182" s="222"/>
      <c r="K182" s="222"/>
      <c r="L182" s="222"/>
    </row>
    <row r="183">
      <c r="A183" s="222"/>
      <c r="D183" s="222"/>
      <c r="E183" s="222"/>
      <c r="F183" s="224"/>
      <c r="G183" s="222"/>
      <c r="H183" s="222"/>
      <c r="I183" s="224"/>
      <c r="J183" s="222"/>
      <c r="K183" s="222"/>
      <c r="L183" s="222"/>
    </row>
    <row r="184">
      <c r="A184" s="222"/>
      <c r="B184" s="222"/>
      <c r="C184" s="224"/>
      <c r="D184" s="222"/>
      <c r="E184" s="222"/>
      <c r="F184" s="224"/>
      <c r="G184" s="222"/>
      <c r="H184" s="222"/>
      <c r="I184" s="224"/>
      <c r="J184" s="222"/>
      <c r="K184" s="222"/>
      <c r="L184" s="222"/>
    </row>
    <row r="185">
      <c r="A185" s="222"/>
      <c r="B185" s="222"/>
      <c r="C185" s="224"/>
      <c r="D185" s="222"/>
      <c r="E185" s="222"/>
      <c r="F185" s="224"/>
      <c r="G185" s="222"/>
      <c r="H185" s="222"/>
      <c r="I185" s="224"/>
      <c r="J185" s="222"/>
      <c r="K185" s="222"/>
      <c r="L185" s="222"/>
    </row>
    <row r="186">
      <c r="A186" s="222"/>
      <c r="B186" s="222"/>
      <c r="C186" s="224"/>
      <c r="D186" s="222"/>
      <c r="E186" s="222"/>
      <c r="F186" s="224"/>
      <c r="G186" s="222"/>
      <c r="H186" s="222"/>
      <c r="I186" s="224"/>
      <c r="J186" s="222"/>
      <c r="K186" s="222"/>
      <c r="L186" s="222"/>
    </row>
    <row r="187">
      <c r="A187" s="222"/>
      <c r="B187" s="222"/>
      <c r="C187" s="224"/>
      <c r="D187" s="222"/>
      <c r="E187" s="222"/>
      <c r="F187" s="224"/>
      <c r="G187" s="222"/>
      <c r="H187" s="222"/>
      <c r="I187" s="224"/>
      <c r="J187" s="222"/>
      <c r="K187" s="222"/>
      <c r="L187" s="222"/>
    </row>
    <row r="188">
      <c r="A188" s="222"/>
      <c r="B188" s="222"/>
      <c r="C188" s="224"/>
      <c r="D188" s="222"/>
      <c r="E188" s="222"/>
      <c r="F188" s="224"/>
      <c r="G188" s="222"/>
      <c r="H188" s="222"/>
      <c r="I188" s="224"/>
      <c r="J188" s="222"/>
      <c r="K188" s="222"/>
      <c r="L188" s="222"/>
    </row>
    <row r="189">
      <c r="A189" s="222"/>
      <c r="B189" s="222"/>
      <c r="C189" s="224"/>
      <c r="D189" s="222"/>
      <c r="E189" s="222"/>
      <c r="F189" s="224"/>
      <c r="G189" s="222"/>
      <c r="H189" s="222"/>
      <c r="I189" s="224"/>
      <c r="J189" s="222"/>
      <c r="K189" s="222"/>
      <c r="L189" s="222"/>
    </row>
    <row r="190">
      <c r="A190" s="222"/>
      <c r="B190" s="222"/>
      <c r="C190" s="224"/>
      <c r="D190" s="222"/>
      <c r="E190" s="222"/>
      <c r="F190" s="224"/>
      <c r="G190" s="222"/>
      <c r="H190" s="222"/>
      <c r="I190" s="224"/>
      <c r="J190" s="222"/>
      <c r="K190" s="222"/>
      <c r="L190" s="222"/>
    </row>
    <row r="191">
      <c r="A191" s="222"/>
      <c r="B191" s="222"/>
      <c r="C191" s="224"/>
      <c r="D191" s="222"/>
      <c r="E191" s="222"/>
      <c r="F191" s="224"/>
      <c r="G191" s="222"/>
      <c r="H191" s="222"/>
      <c r="I191" s="224"/>
      <c r="J191" s="222"/>
      <c r="K191" s="222"/>
      <c r="L191" s="2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88"/>
    <col customWidth="1" min="3" max="3" width="18.13"/>
    <col customWidth="1" min="4" max="4" width="13.38"/>
  </cols>
  <sheetData>
    <row r="1">
      <c r="A1" s="253"/>
      <c r="B1" s="254"/>
      <c r="C1" s="255"/>
      <c r="D1" s="144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</row>
    <row r="2">
      <c r="A2" s="253"/>
      <c r="B2" s="254"/>
      <c r="C2" s="255"/>
      <c r="D2" s="144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</row>
    <row r="3">
      <c r="A3" s="253"/>
      <c r="B3" s="256" t="s">
        <v>343</v>
      </c>
      <c r="C3" s="257" t="s">
        <v>344</v>
      </c>
      <c r="D3" s="257" t="s">
        <v>345</v>
      </c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</row>
    <row r="4">
      <c r="A4" s="253"/>
      <c r="B4" s="94" t="str">
        <f>COSTEO!F6</f>
        <v>Ferritina</v>
      </c>
      <c r="C4" s="258">
        <f>COSTEO!O6</f>
        <v>17.31601732</v>
      </c>
      <c r="D4" s="187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</row>
    <row r="5">
      <c r="A5" s="253"/>
      <c r="B5" s="94" t="str">
        <f>COSTEO!F7</f>
        <v>Hemograma completo</v>
      </c>
      <c r="C5" s="258">
        <f>COSTEO!O7</f>
        <v>12.98701299</v>
      </c>
      <c r="D5" s="187"/>
      <c r="E5" s="144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6">
      <c r="A6" s="253"/>
      <c r="B6" s="94" t="str">
        <f>COSTEO!F8</f>
        <v>T3 libre</v>
      </c>
      <c r="C6" s="258">
        <f>COSTEO!O8</f>
        <v>10.82251082</v>
      </c>
      <c r="D6" s="187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</row>
    <row r="7">
      <c r="A7" s="253"/>
      <c r="B7" s="94" t="str">
        <f>COSTEO!F9</f>
        <v>T4 libre</v>
      </c>
      <c r="C7" s="258">
        <f>COSTEO!O9</f>
        <v>10.82251082</v>
      </c>
      <c r="D7" s="187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</row>
    <row r="8">
      <c r="A8" s="253"/>
      <c r="B8" s="94" t="str">
        <f>COSTEO!F10</f>
        <v>Vitamina D 25 hidroxi</v>
      </c>
      <c r="C8" s="258">
        <f>COSTEO!O10</f>
        <v>19.48051948</v>
      </c>
      <c r="D8" s="187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</row>
    <row r="9">
      <c r="A9" s="253"/>
      <c r="B9" s="94" t="str">
        <f>COSTEO!F11</f>
        <v>Uroanálisis</v>
      </c>
      <c r="C9" s="258">
        <f>COSTEO!O11</f>
        <v>6.493506494</v>
      </c>
      <c r="D9" s="187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</row>
    <row r="10">
      <c r="A10" s="253"/>
      <c r="B10" s="94" t="str">
        <f>COSTEO!F32</f>
        <v>Citología </v>
      </c>
      <c r="C10" s="258">
        <f>COSTEO!O32</f>
        <v>12.98701299</v>
      </c>
      <c r="D10" s="187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</row>
    <row r="11">
      <c r="A11" s="253"/>
      <c r="B11" s="94" t="str">
        <f>COSTEO!F12</f>
        <v>ALT- Alanina transferasa</v>
      </c>
      <c r="C11" s="258">
        <f>COSTEO!O12</f>
        <v>8.658008658</v>
      </c>
      <c r="D11" s="187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</row>
    <row r="12">
      <c r="A12" s="253"/>
      <c r="B12" s="94" t="str">
        <f>COSTEO!F13</f>
        <v>AST - aspartato transferasa</v>
      </c>
      <c r="C12" s="258">
        <f>COSTEO!O13</f>
        <v>8.658008658</v>
      </c>
      <c r="D12" s="187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</row>
    <row r="13">
      <c r="A13" s="253"/>
      <c r="B13" s="94" t="str">
        <f>COSTEO!F14</f>
        <v>Bilirrubina total y directa</v>
      </c>
      <c r="C13" s="258">
        <f>COSTEO!O14</f>
        <v>9.523809524</v>
      </c>
      <c r="D13" s="187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</row>
    <row r="14">
      <c r="A14" s="253"/>
      <c r="B14" s="94" t="str">
        <f>COSTEO!F15</f>
        <v>Colesterol HDL</v>
      </c>
      <c r="C14" s="258">
        <f>COSTEO!O15</f>
        <v>4.329004329</v>
      </c>
      <c r="D14" s="187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</row>
    <row r="15">
      <c r="A15" s="253"/>
      <c r="B15" s="94" t="str">
        <f>COSTEO!F16</f>
        <v>Colesterol LDL</v>
      </c>
      <c r="C15" s="258">
        <f>COSTEO!O16</f>
        <v>5.194805195</v>
      </c>
      <c r="D15" s="187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</row>
    <row r="16">
      <c r="A16" s="253"/>
      <c r="B16" s="94" t="str">
        <f>COSTEO!F17</f>
        <v>Colesterol total</v>
      </c>
      <c r="C16" s="258">
        <f>COSTEO!O17</f>
        <v>6.493506494</v>
      </c>
      <c r="D16" s="187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</row>
    <row r="17">
      <c r="A17" s="253"/>
      <c r="B17" s="94" t="str">
        <f>COSTEO!F18</f>
        <v>Creatinina</v>
      </c>
      <c r="C17" s="258">
        <f>COSTEO!O18</f>
        <v>8.658008658</v>
      </c>
      <c r="D17" s="187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</row>
    <row r="18">
      <c r="A18" s="253"/>
      <c r="B18" s="94" t="str">
        <f>COSTEO!F19</f>
        <v>Gamma glutamil transferasa</v>
      </c>
      <c r="C18" s="258">
        <f>COSTEO!O19</f>
        <v>14.71861472</v>
      </c>
      <c r="D18" s="187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</row>
    <row r="19">
      <c r="A19" s="253"/>
      <c r="B19" s="94" t="str">
        <f>COSTEO!F20</f>
        <v>Glucosa sérica</v>
      </c>
      <c r="C19" s="258">
        <f>COSTEO!O20</f>
        <v>8.658008658</v>
      </c>
      <c r="D19" s="187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</row>
    <row r="20">
      <c r="A20" s="253"/>
      <c r="B20" s="94" t="str">
        <f>COSTEO!F35</f>
        <v>Hemoglobina Glicosilada</v>
      </c>
      <c r="C20" s="258">
        <f>COSTEO!O35</f>
        <v>15.15151515</v>
      </c>
      <c r="D20" s="187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</row>
    <row r="21">
      <c r="A21" s="253"/>
      <c r="B21" s="94" t="str">
        <f>COSTEO!F21</f>
        <v>Triglicéridos</v>
      </c>
      <c r="C21" s="258">
        <f>COSTEO!O21</f>
        <v>4.329004329</v>
      </c>
      <c r="D21" s="187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</row>
    <row r="22">
      <c r="A22" s="253"/>
      <c r="B22" s="94" t="str">
        <f>COSTEO!F22</f>
        <v>TSH</v>
      </c>
      <c r="C22" s="258">
        <f>COSTEO!O22</f>
        <v>15.15151515</v>
      </c>
      <c r="D22" s="187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</row>
    <row r="23">
      <c r="A23" s="253"/>
      <c r="B23" s="94" t="str">
        <f>COSTEO!F5</f>
        <v>Domicilio</v>
      </c>
      <c r="C23" s="258">
        <f>COSTEO!O5</f>
        <v>9.090909091</v>
      </c>
      <c r="D23" s="187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</row>
    <row r="24">
      <c r="A24" s="253"/>
      <c r="B24" s="259" t="str">
        <f>COSTEO!F23</f>
        <v>Anticuerpos de peroxidasa tiroidea (TPO Ab) -  Tiroideos AC Microsomales </v>
      </c>
      <c r="C24" s="258">
        <f>COSTEO!O23</f>
        <v>22.72727273</v>
      </c>
      <c r="D24" s="187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</row>
    <row r="25">
      <c r="A25" s="253"/>
      <c r="B25" s="94" t="str">
        <f>COSTEO!F24</f>
        <v>Anticuerpos del receptor de tirotropina (TRAb)</v>
      </c>
      <c r="C25" s="258">
        <f>COSTEO!O24</f>
        <v>29.22077922</v>
      </c>
      <c r="D25" s="187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</row>
    <row r="26">
      <c r="A26" s="253"/>
      <c r="B26" s="94" t="str">
        <f>COSTEO!F34</f>
        <v>Antígeno leucocitario humano B27 (HLA-B27)</v>
      </c>
      <c r="C26" s="258">
        <f>COSTEO!O34</f>
        <v>37.66233766</v>
      </c>
      <c r="D26" s="187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</row>
    <row r="27">
      <c r="A27" s="253"/>
      <c r="B27" s="259" t="str">
        <f>COSTEO!F25</f>
        <v>Autoanticuerpos de tiroglobulina (Tg Ab)  Tiroides AC Tiroglobulinicos </v>
      </c>
      <c r="C27" s="258">
        <f>COSTEO!O25</f>
        <v>34.63203463</v>
      </c>
      <c r="D27" s="187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</row>
    <row r="28">
      <c r="A28" s="253"/>
      <c r="B28" s="94" t="str">
        <f>COSTEO!F33</f>
        <v>CA 15-3  Antígeno de cáncer de mama</v>
      </c>
      <c r="C28" s="258">
        <f>COSTEO!O33</f>
        <v>33.76623377</v>
      </c>
      <c r="D28" s="187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</row>
    <row r="29">
      <c r="A29" s="253"/>
      <c r="B29" s="94" t="str">
        <f>COSTEO!F26</f>
        <v>CA 19-9 Antígeno de cáncer de tubo digestivo</v>
      </c>
      <c r="C29" s="258">
        <f>COSTEO!O26</f>
        <v>32.46753247</v>
      </c>
      <c r="D29" s="187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</row>
    <row r="30">
      <c r="A30" s="253"/>
      <c r="B30" s="94" t="str">
        <f>COSTEO!F27</f>
        <v>CA-125 - Antígeno de cáncer de ovario</v>
      </c>
      <c r="C30" s="258">
        <f>COSTEO!O27</f>
        <v>25.10822511</v>
      </c>
      <c r="D30" s="187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</row>
    <row r="31">
      <c r="A31" s="253"/>
      <c r="B31" s="94" t="str">
        <f>COSTEO!F28</f>
        <v>Dimero D</v>
      </c>
      <c r="C31" s="258">
        <f>COSTEO!O28</f>
        <v>12.98701299</v>
      </c>
      <c r="D31" s="187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</row>
    <row r="32">
      <c r="A32" s="253"/>
      <c r="B32" s="94" t="str">
        <f>COSTEO!F29</f>
        <v>Homocisteína sérica  (HCYSP)</v>
      </c>
      <c r="C32" s="258">
        <f>COSTEO!O29</f>
        <v>35.06493506</v>
      </c>
      <c r="D32" s="187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</row>
    <row r="33">
      <c r="A33" s="253"/>
      <c r="B33" s="94" t="str">
        <f>COSTEO!F30</f>
        <v>Nitrógeno Ureico en Sangre  (BUN)</v>
      </c>
      <c r="C33" s="258">
        <f>COSTEO!O30</f>
        <v>8.658008658</v>
      </c>
      <c r="D33" s="187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</row>
    <row r="34">
      <c r="A34" s="253"/>
      <c r="B34" s="94" t="str">
        <f>COSTEO!F31</f>
        <v>CEA (carcinoembrionario Antígeno)</v>
      </c>
      <c r="C34" s="258">
        <f>COSTEO!O31</f>
        <v>25.97402597</v>
      </c>
      <c r="D34" s="187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</row>
    <row r="35">
      <c r="A35" s="253"/>
      <c r="B35" s="96" t="str">
        <f>COSTEO!F36</f>
        <v>Doppler arterial miembros inferiores</v>
      </c>
      <c r="C35" s="258">
        <f>COSTEO!O36</f>
        <v>82.79220779</v>
      </c>
      <c r="D35" s="187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</row>
    <row r="36">
      <c r="A36" s="253"/>
      <c r="B36" s="96" t="str">
        <f>COSTEO!F37</f>
        <v>Doppler venoso de miembros inferiores</v>
      </c>
      <c r="C36" s="258">
        <f>COSTEO!O37</f>
        <v>71.75324675</v>
      </c>
      <c r="D36" s="187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</row>
    <row r="37">
      <c r="A37" s="253"/>
      <c r="B37" s="96" t="str">
        <f>COSTEO!F38</f>
        <v>Prueba de esfuerzo</v>
      </c>
      <c r="C37" s="258">
        <f>COSTEO!O38</f>
        <v>77.92207792</v>
      </c>
      <c r="D37" s="187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</row>
    <row r="38">
      <c r="A38" s="253"/>
      <c r="B38" s="96" t="str">
        <f>COSTEO!F39</f>
        <v>Tomografía Axial Computarizada (TAC) Pelvis</v>
      </c>
      <c r="C38" s="258">
        <f>COSTEO!O39</f>
        <v>71.42857143</v>
      </c>
      <c r="D38" s="187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</row>
    <row r="39">
      <c r="A39" s="253"/>
      <c r="B39" s="101" t="str">
        <f>COSTEO!F40</f>
        <v>Consulta con especialista en Urología</v>
      </c>
      <c r="C39" s="258">
        <f>COSTEO!O40</f>
        <v>80.80808081</v>
      </c>
      <c r="D39" s="187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</row>
    <row r="40">
      <c r="A40" s="253"/>
      <c r="B40" s="101" t="str">
        <f>COSTEO!F41</f>
        <v>Consulta con Medicina general - entrevista virtual planeación</v>
      </c>
      <c r="C40" s="258">
        <f>COSTEO!O41</f>
        <v>24.44614209</v>
      </c>
      <c r="D40" s="187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</row>
    <row r="41">
      <c r="A41" s="253"/>
      <c r="B41" s="106" t="str">
        <f>COSTEO!F42</f>
        <v>Consulta con Medicina general - entrevista virtual revisión</v>
      </c>
      <c r="C41" s="258">
        <f>COSTEO!O42</f>
        <v>24.44614209</v>
      </c>
      <c r="D41" s="187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</row>
    <row r="42">
      <c r="A42" s="253"/>
      <c r="B42" s="109" t="str">
        <f>COSTEO!F43</f>
        <v>Póliza de asistencia médica al viajero - producto visitor  por 05 días</v>
      </c>
      <c r="C42" s="258">
        <f>COSTEO!O43</f>
        <v>10.38961039</v>
      </c>
      <c r="D42" s="260">
        <f>COSTEO!P43</f>
        <v>10.38961039</v>
      </c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</row>
    <row r="43">
      <c r="A43" s="253"/>
      <c r="B43" s="109" t="str">
        <f>COSTEO!F44</f>
        <v>Sim card </v>
      </c>
      <c r="C43" s="258" t="str">
        <f>COSTEO!O44</f>
        <v/>
      </c>
      <c r="D43" s="260">
        <f>COSTEO!P44</f>
        <v>2.597402597</v>
      </c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</row>
    <row r="44">
      <c r="A44" s="253"/>
      <c r="B44" s="70" t="str">
        <f>COSTEO!F45</f>
        <v>Recarga de datos 10 GB * 7 días</v>
      </c>
      <c r="C44" s="258" t="str">
        <f>COSTEO!O45</f>
        <v/>
      </c>
      <c r="D44" s="260">
        <f>COSTEO!P45</f>
        <v>3.514132926</v>
      </c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</row>
    <row r="45">
      <c r="A45" s="253"/>
      <c r="B45" s="109" t="str">
        <f>COSTEO!F46</f>
        <v>08 Traslados one way para consultas médicas </v>
      </c>
      <c r="C45" s="258">
        <f>COSTEO!O46</f>
        <v>69.99316473</v>
      </c>
      <c r="D45" s="187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</row>
    <row r="46">
      <c r="A46" s="253"/>
      <c r="B46" s="109" t="str">
        <f>COSTEO!F47</f>
        <v>Traslado aeropuerto - hotel - aeropuerto</v>
      </c>
      <c r="C46" s="258">
        <f>COSTEO!O47</f>
        <v>38.96103896</v>
      </c>
      <c r="D46" s="260">
        <f>COSTEO!P47</f>
        <v>38.96103896</v>
      </c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</row>
    <row r="47">
      <c r="A47" s="253"/>
      <c r="B47" s="114" t="str">
        <f>COSTEO!F48</f>
        <v>Tour Comuna Trece compartido</v>
      </c>
      <c r="C47" s="258">
        <f>COSTEO!O48</f>
        <v>20.51948052</v>
      </c>
      <c r="D47" s="260">
        <f>COSTEO!P48</f>
        <v>20.51948052</v>
      </c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</row>
    <row r="48">
      <c r="A48" s="253"/>
      <c r="B48" s="114" t="str">
        <f>COSTEO!F49</f>
        <v>Chiva Rumbera</v>
      </c>
      <c r="C48" s="258">
        <f>COSTEO!O49</f>
        <v>25.71428571</v>
      </c>
      <c r="D48" s="260">
        <f>COSTEO!P49</f>
        <v>25.71428571</v>
      </c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</row>
    <row r="49">
      <c r="A49" s="253"/>
      <c r="B49" s="117" t="str">
        <f>COSTEO!F50</f>
        <v>Medical Trip Colombia SAS - Acompañamiento virtual permanente en Español</v>
      </c>
      <c r="C49" s="258">
        <f>COSTEO!O50</f>
        <v>33.13013517</v>
      </c>
      <c r="D49" s="187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</row>
    <row r="50">
      <c r="A50" s="253"/>
      <c r="B50" s="117" t="str">
        <f>COSTEO!F51</f>
        <v>Acompañamiento presencial en español para citas y exámenes</v>
      </c>
      <c r="C50" s="258">
        <f>COSTEO!O51</f>
        <v>95.41478929</v>
      </c>
      <c r="D50" s="187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</row>
    <row r="51">
      <c r="A51" s="253"/>
      <c r="B51" s="261" t="str">
        <f>COSTEO!I55</f>
        <v>4 * 1000</v>
      </c>
      <c r="C51" s="258">
        <f>COSTEO!O55</f>
        <v>4.891270755</v>
      </c>
      <c r="D51" s="262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</row>
    <row r="52">
      <c r="A52" s="253"/>
      <c r="B52" s="261" t="str">
        <f>COSTEO!I56</f>
        <v>Transferencia nacional</v>
      </c>
      <c r="C52" s="258">
        <f>COSTEO!O56</f>
        <v>6.233766234</v>
      </c>
      <c r="D52" s="262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</row>
    <row r="53">
      <c r="A53" s="253"/>
      <c r="B53" s="263" t="s">
        <v>346</v>
      </c>
      <c r="C53" s="264">
        <f t="shared" ref="C53:D53" si="1">SUM(C4:C52)</f>
        <v>1246.636218</v>
      </c>
      <c r="D53" s="264">
        <f t="shared" si="1"/>
        <v>101.6959511</v>
      </c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</row>
    <row r="54">
      <c r="A54" s="253"/>
      <c r="B54" s="253"/>
      <c r="C54" s="144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</row>
    <row r="55">
      <c r="A55" s="253"/>
      <c r="B55" s="253"/>
      <c r="C55" s="144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</row>
    <row r="56">
      <c r="A56" s="253"/>
      <c r="B56" s="253"/>
      <c r="C56" s="144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</row>
    <row r="57">
      <c r="A57" s="253"/>
      <c r="B57" s="253"/>
      <c r="C57" s="144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</row>
    <row r="58">
      <c r="A58" s="253"/>
      <c r="B58" s="253"/>
      <c r="C58" s="144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</row>
    <row r="59">
      <c r="A59" s="253"/>
      <c r="B59" s="253"/>
      <c r="C59" s="144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</row>
    <row r="60">
      <c r="A60" s="253"/>
      <c r="B60" s="253"/>
      <c r="C60" s="144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</row>
    <row r="61">
      <c r="A61" s="253"/>
      <c r="B61" s="253"/>
      <c r="C61" s="144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</row>
    <row r="62">
      <c r="A62" s="253"/>
      <c r="B62" s="253"/>
      <c r="C62" s="144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</row>
    <row r="63">
      <c r="A63" s="253"/>
      <c r="B63" s="253"/>
      <c r="C63" s="144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</row>
    <row r="64">
      <c r="A64" s="253"/>
      <c r="B64" s="253"/>
      <c r="C64" s="144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</row>
    <row r="65">
      <c r="A65" s="253"/>
      <c r="B65" s="253"/>
      <c r="C65" s="144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</row>
    <row r="66">
      <c r="A66" s="253"/>
      <c r="B66" s="253"/>
      <c r="C66" s="144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</row>
    <row r="67">
      <c r="A67" s="253"/>
      <c r="B67" s="253"/>
      <c r="C67" s="144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</row>
    <row r="68">
      <c r="A68" s="253"/>
      <c r="B68" s="253"/>
      <c r="C68" s="144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</row>
    <row r="69">
      <c r="A69" s="253"/>
      <c r="B69" s="253"/>
      <c r="C69" s="144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</row>
    <row r="70">
      <c r="A70" s="253"/>
      <c r="B70" s="253"/>
      <c r="C70" s="144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</row>
    <row r="71">
      <c r="A71" s="253"/>
      <c r="B71" s="253"/>
      <c r="C71" s="144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</row>
    <row r="72">
      <c r="A72" s="253"/>
      <c r="B72" s="253"/>
      <c r="C72" s="144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</row>
    <row r="73">
      <c r="A73" s="253"/>
      <c r="B73" s="253"/>
      <c r="C73" s="144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</row>
    <row r="74">
      <c r="A74" s="253"/>
      <c r="B74" s="253"/>
      <c r="C74" s="144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</row>
    <row r="75">
      <c r="A75" s="253"/>
      <c r="B75" s="253"/>
      <c r="C75" s="144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</row>
    <row r="76">
      <c r="A76" s="253"/>
      <c r="B76" s="253"/>
      <c r="C76" s="144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</row>
    <row r="77">
      <c r="A77" s="253"/>
      <c r="B77" s="253"/>
      <c r="C77" s="144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</row>
    <row r="78">
      <c r="A78" s="253"/>
      <c r="B78" s="253"/>
      <c r="C78" s="144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</row>
    <row r="79">
      <c r="A79" s="253"/>
      <c r="B79" s="253"/>
      <c r="C79" s="144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</row>
    <row r="80">
      <c r="A80" s="253"/>
      <c r="B80" s="253"/>
      <c r="C80" s="144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</row>
    <row r="81">
      <c r="A81" s="253"/>
      <c r="B81" s="253"/>
      <c r="C81" s="144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</row>
    <row r="82">
      <c r="A82" s="253"/>
      <c r="B82" s="253"/>
      <c r="C82" s="144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</row>
    <row r="83">
      <c r="A83" s="253"/>
      <c r="B83" s="253"/>
      <c r="C83" s="144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</row>
    <row r="84">
      <c r="A84" s="253"/>
      <c r="B84" s="253"/>
      <c r="C84" s="144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</row>
    <row r="85">
      <c r="A85" s="253"/>
      <c r="B85" s="253"/>
      <c r="C85" s="144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</row>
    <row r="86">
      <c r="A86" s="253"/>
      <c r="B86" s="253"/>
      <c r="C86" s="144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</row>
    <row r="87">
      <c r="A87" s="253"/>
      <c r="B87" s="253"/>
      <c r="C87" s="144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</row>
    <row r="88">
      <c r="A88" s="253"/>
      <c r="B88" s="253"/>
      <c r="C88" s="144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</row>
    <row r="89">
      <c r="A89" s="253"/>
      <c r="B89" s="253"/>
      <c r="C89" s="144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</row>
    <row r="90">
      <c r="A90" s="253"/>
      <c r="B90" s="253"/>
      <c r="C90" s="144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</row>
    <row r="91">
      <c r="A91" s="253"/>
      <c r="B91" s="253"/>
      <c r="C91" s="144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</row>
    <row r="92">
      <c r="A92" s="253"/>
      <c r="B92" s="253"/>
      <c r="C92" s="144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</row>
    <row r="93">
      <c r="A93" s="253"/>
      <c r="B93" s="253"/>
      <c r="C93" s="144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</row>
    <row r="94">
      <c r="A94" s="253"/>
      <c r="B94" s="253"/>
      <c r="C94" s="144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</row>
    <row r="95">
      <c r="A95" s="253"/>
      <c r="B95" s="253"/>
      <c r="C95" s="144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</row>
    <row r="96">
      <c r="A96" s="253"/>
      <c r="B96" s="253"/>
      <c r="C96" s="144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</row>
    <row r="97">
      <c r="A97" s="253"/>
      <c r="B97" s="253"/>
      <c r="C97" s="144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</row>
    <row r="98">
      <c r="A98" s="253"/>
      <c r="B98" s="253"/>
      <c r="C98" s="144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</row>
    <row r="99">
      <c r="A99" s="253"/>
      <c r="B99" s="253"/>
      <c r="C99" s="144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</row>
    <row r="100">
      <c r="A100" s="253"/>
      <c r="B100" s="253"/>
      <c r="C100" s="144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</row>
    <row r="101">
      <c r="A101" s="253"/>
      <c r="B101" s="253"/>
      <c r="C101" s="144"/>
      <c r="D101" s="144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</row>
    <row r="102">
      <c r="A102" s="253"/>
      <c r="B102" s="253"/>
      <c r="C102" s="144"/>
      <c r="D102" s="144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</row>
    <row r="103">
      <c r="A103" s="253"/>
      <c r="B103" s="253"/>
      <c r="C103" s="144"/>
      <c r="D103" s="144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</row>
    <row r="104">
      <c r="A104" s="253"/>
      <c r="B104" s="253"/>
      <c r="C104" s="144"/>
      <c r="D104" s="144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</row>
    <row r="105">
      <c r="A105" s="253"/>
      <c r="B105" s="253"/>
      <c r="C105" s="144"/>
      <c r="D105" s="144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</row>
    <row r="106">
      <c r="A106" s="253"/>
      <c r="B106" s="253"/>
      <c r="C106" s="144"/>
      <c r="D106" s="144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</row>
    <row r="107">
      <c r="A107" s="253"/>
      <c r="B107" s="253"/>
      <c r="C107" s="144"/>
      <c r="D107" s="144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</row>
    <row r="108">
      <c r="A108" s="253"/>
      <c r="B108" s="253"/>
      <c r="C108" s="144"/>
      <c r="D108" s="144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</row>
    <row r="109">
      <c r="A109" s="253"/>
      <c r="B109" s="253"/>
      <c r="C109" s="144"/>
      <c r="D109" s="144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</row>
    <row r="110">
      <c r="A110" s="253"/>
      <c r="B110" s="253"/>
      <c r="C110" s="144"/>
      <c r="D110" s="144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</row>
    <row r="111">
      <c r="A111" s="253"/>
      <c r="B111" s="253"/>
      <c r="C111" s="144"/>
      <c r="D111" s="144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</row>
    <row r="112">
      <c r="A112" s="253"/>
      <c r="B112" s="253"/>
      <c r="C112" s="144"/>
      <c r="D112" s="144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</row>
    <row r="113">
      <c r="A113" s="253"/>
      <c r="B113" s="253"/>
      <c r="C113" s="144"/>
      <c r="D113" s="144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</row>
    <row r="114">
      <c r="A114" s="253"/>
      <c r="B114" s="253"/>
      <c r="C114" s="144"/>
      <c r="D114" s="144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</row>
    <row r="115">
      <c r="A115" s="253"/>
      <c r="B115" s="253"/>
      <c r="C115" s="144"/>
      <c r="D115" s="144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</row>
    <row r="116">
      <c r="A116" s="253"/>
      <c r="B116" s="253"/>
      <c r="C116" s="144"/>
      <c r="D116" s="144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</row>
    <row r="117">
      <c r="A117" s="253"/>
      <c r="B117" s="253"/>
      <c r="C117" s="144"/>
      <c r="D117" s="144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</row>
    <row r="118">
      <c r="A118" s="253"/>
      <c r="B118" s="253"/>
      <c r="C118" s="144"/>
      <c r="D118" s="144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</row>
    <row r="119">
      <c r="A119" s="253"/>
      <c r="B119" s="253"/>
      <c r="C119" s="144"/>
      <c r="D119" s="144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</row>
    <row r="120">
      <c r="A120" s="253"/>
      <c r="B120" s="253"/>
      <c r="C120" s="144"/>
      <c r="D120" s="144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</row>
    <row r="121">
      <c r="A121" s="253"/>
      <c r="B121" s="253"/>
      <c r="C121" s="144"/>
      <c r="D121" s="144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</row>
    <row r="122">
      <c r="A122" s="253"/>
      <c r="B122" s="253"/>
      <c r="C122" s="144"/>
      <c r="D122" s="1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</row>
    <row r="123">
      <c r="A123" s="253"/>
      <c r="B123" s="253"/>
      <c r="C123" s="144"/>
      <c r="D123" s="1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</row>
    <row r="124">
      <c r="A124" s="253"/>
      <c r="B124" s="253"/>
      <c r="C124" s="144"/>
      <c r="D124" s="1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</row>
    <row r="125">
      <c r="A125" s="253"/>
      <c r="B125" s="253"/>
      <c r="C125" s="144"/>
      <c r="D125" s="144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</row>
    <row r="126">
      <c r="A126" s="253"/>
      <c r="B126" s="253"/>
      <c r="C126" s="144"/>
      <c r="D126" s="144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</row>
    <row r="127">
      <c r="A127" s="253"/>
      <c r="B127" s="253"/>
      <c r="C127" s="144"/>
      <c r="D127" s="144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</row>
    <row r="128">
      <c r="A128" s="253"/>
      <c r="B128" s="253"/>
      <c r="C128" s="144"/>
      <c r="D128" s="144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</row>
    <row r="129">
      <c r="A129" s="253"/>
      <c r="B129" s="253"/>
      <c r="C129" s="144"/>
      <c r="D129" s="144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</row>
    <row r="130">
      <c r="A130" s="253"/>
      <c r="B130" s="253"/>
      <c r="C130" s="144"/>
      <c r="D130" s="144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</row>
    <row r="131">
      <c r="A131" s="253"/>
      <c r="B131" s="253"/>
      <c r="C131" s="144"/>
      <c r="D131" s="144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</row>
    <row r="132">
      <c r="A132" s="253"/>
      <c r="B132" s="253"/>
      <c r="C132" s="144"/>
      <c r="D132" s="144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</row>
    <row r="133">
      <c r="A133" s="253"/>
      <c r="B133" s="253"/>
      <c r="C133" s="144"/>
      <c r="D133" s="144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</row>
    <row r="134">
      <c r="A134" s="253"/>
      <c r="B134" s="253"/>
      <c r="C134" s="144"/>
      <c r="D134" s="144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</row>
    <row r="135">
      <c r="A135" s="253"/>
      <c r="B135" s="253"/>
      <c r="C135" s="144"/>
      <c r="D135" s="144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</row>
    <row r="136">
      <c r="A136" s="253"/>
      <c r="B136" s="253"/>
      <c r="C136" s="144"/>
      <c r="D136" s="144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</row>
    <row r="137">
      <c r="A137" s="253"/>
      <c r="B137" s="253"/>
      <c r="C137" s="144"/>
      <c r="D137" s="144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</row>
    <row r="138">
      <c r="A138" s="253"/>
      <c r="B138" s="253"/>
      <c r="C138" s="144"/>
      <c r="D138" s="144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</row>
    <row r="139">
      <c r="A139" s="253"/>
      <c r="B139" s="253"/>
      <c r="C139" s="144"/>
      <c r="D139" s="144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</row>
    <row r="140">
      <c r="A140" s="253"/>
      <c r="B140" s="253"/>
      <c r="C140" s="144"/>
      <c r="D140" s="144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</row>
    <row r="141">
      <c r="A141" s="253"/>
      <c r="B141" s="253"/>
      <c r="C141" s="144"/>
      <c r="D141" s="144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</row>
    <row r="142">
      <c r="A142" s="253"/>
      <c r="B142" s="253"/>
      <c r="C142" s="144"/>
      <c r="D142" s="144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</row>
    <row r="143">
      <c r="A143" s="253"/>
      <c r="B143" s="253"/>
      <c r="C143" s="144"/>
      <c r="D143" s="144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</row>
    <row r="144">
      <c r="A144" s="253"/>
      <c r="B144" s="253"/>
      <c r="C144" s="144"/>
      <c r="D144" s="144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</row>
    <row r="145">
      <c r="A145" s="253"/>
      <c r="B145" s="253"/>
      <c r="C145" s="144"/>
      <c r="D145" s="144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</row>
    <row r="146">
      <c r="A146" s="253"/>
      <c r="B146" s="253"/>
      <c r="C146" s="144"/>
      <c r="D146" s="144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</row>
    <row r="147">
      <c r="A147" s="253"/>
      <c r="B147" s="253"/>
      <c r="C147" s="144"/>
      <c r="D147" s="144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</row>
    <row r="148">
      <c r="A148" s="253"/>
      <c r="B148" s="253"/>
      <c r="C148" s="144"/>
      <c r="D148" s="144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</row>
    <row r="149">
      <c r="A149" s="253"/>
      <c r="B149" s="253"/>
      <c r="C149" s="144"/>
      <c r="D149" s="144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</row>
    <row r="150">
      <c r="A150" s="253"/>
      <c r="B150" s="253"/>
      <c r="C150" s="144"/>
      <c r="D150" s="144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</row>
    <row r="151">
      <c r="A151" s="253"/>
      <c r="B151" s="253"/>
      <c r="C151" s="144"/>
      <c r="D151" s="144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</row>
    <row r="152">
      <c r="A152" s="253"/>
      <c r="B152" s="253"/>
      <c r="C152" s="144"/>
      <c r="D152" s="144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</row>
    <row r="153">
      <c r="A153" s="253"/>
      <c r="B153" s="253"/>
      <c r="C153" s="144"/>
      <c r="D153" s="144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</row>
    <row r="154">
      <c r="A154" s="253"/>
      <c r="B154" s="253"/>
      <c r="C154" s="144"/>
      <c r="D154" s="144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</row>
    <row r="155">
      <c r="A155" s="253"/>
      <c r="B155" s="253"/>
      <c r="C155" s="144"/>
      <c r="D155" s="144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</row>
    <row r="156">
      <c r="A156" s="253"/>
      <c r="B156" s="253"/>
      <c r="C156" s="144"/>
      <c r="D156" s="144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</row>
    <row r="157">
      <c r="A157" s="253"/>
      <c r="B157" s="253"/>
      <c r="C157" s="144"/>
      <c r="D157" s="144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</row>
    <row r="158">
      <c r="A158" s="253"/>
      <c r="B158" s="253"/>
      <c r="C158" s="144"/>
      <c r="D158" s="144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</row>
    <row r="159">
      <c r="A159" s="253"/>
      <c r="B159" s="253"/>
      <c r="C159" s="144"/>
      <c r="D159" s="1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</row>
    <row r="160">
      <c r="A160" s="253"/>
      <c r="B160" s="253"/>
      <c r="C160" s="144"/>
      <c r="D160" s="1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</row>
    <row r="161">
      <c r="A161" s="253"/>
      <c r="B161" s="253"/>
      <c r="C161" s="144"/>
      <c r="D161" s="1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</row>
    <row r="162">
      <c r="A162" s="253"/>
      <c r="B162" s="253"/>
      <c r="C162" s="144"/>
      <c r="D162" s="144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</row>
    <row r="163">
      <c r="A163" s="253"/>
      <c r="B163" s="253"/>
      <c r="C163" s="144"/>
      <c r="D163" s="144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</row>
    <row r="164">
      <c r="A164" s="253"/>
      <c r="B164" s="253"/>
      <c r="C164" s="144"/>
      <c r="D164" s="144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</row>
    <row r="165">
      <c r="A165" s="253"/>
      <c r="B165" s="253"/>
      <c r="C165" s="144"/>
      <c r="D165" s="144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</row>
    <row r="166">
      <c r="A166" s="253"/>
      <c r="B166" s="253"/>
      <c r="C166" s="144"/>
      <c r="D166" s="144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</row>
    <row r="167">
      <c r="A167" s="253"/>
      <c r="B167" s="253"/>
      <c r="C167" s="144"/>
      <c r="D167" s="144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</row>
    <row r="168">
      <c r="A168" s="253"/>
      <c r="B168" s="253"/>
      <c r="C168" s="144"/>
      <c r="D168" s="144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</row>
    <row r="169">
      <c r="A169" s="253"/>
      <c r="B169" s="253"/>
      <c r="C169" s="144"/>
      <c r="D169" s="144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</row>
    <row r="170">
      <c r="A170" s="253"/>
      <c r="B170" s="253"/>
      <c r="C170" s="144"/>
      <c r="D170" s="144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</row>
    <row r="171">
      <c r="A171" s="253"/>
      <c r="B171" s="253"/>
      <c r="C171" s="144"/>
      <c r="D171" s="144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</row>
    <row r="172">
      <c r="A172" s="253"/>
      <c r="B172" s="253"/>
      <c r="C172" s="144"/>
      <c r="D172" s="144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</row>
    <row r="173">
      <c r="A173" s="253"/>
      <c r="B173" s="253"/>
      <c r="C173" s="144"/>
      <c r="D173" s="144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</row>
    <row r="174">
      <c r="A174" s="253"/>
      <c r="B174" s="253"/>
      <c r="C174" s="144"/>
      <c r="D174" s="144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</row>
    <row r="175">
      <c r="A175" s="253"/>
      <c r="B175" s="253"/>
      <c r="C175" s="144"/>
      <c r="D175" s="144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</row>
    <row r="176">
      <c r="A176" s="253"/>
      <c r="B176" s="253"/>
      <c r="C176" s="144"/>
      <c r="D176" s="144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</row>
    <row r="177">
      <c r="A177" s="253"/>
      <c r="B177" s="253"/>
      <c r="C177" s="144"/>
      <c r="D177" s="144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</row>
    <row r="178">
      <c r="A178" s="253"/>
      <c r="B178" s="253"/>
      <c r="C178" s="144"/>
      <c r="D178" s="144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</row>
    <row r="179">
      <c r="A179" s="253"/>
      <c r="B179" s="253"/>
      <c r="C179" s="144"/>
      <c r="D179" s="144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</row>
    <row r="180">
      <c r="A180" s="253"/>
      <c r="B180" s="253"/>
      <c r="C180" s="144"/>
      <c r="D180" s="144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</row>
    <row r="181">
      <c r="A181" s="253"/>
      <c r="B181" s="253"/>
      <c r="C181" s="144"/>
      <c r="D181" s="144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</row>
    <row r="182">
      <c r="A182" s="253"/>
      <c r="B182" s="253"/>
      <c r="C182" s="144"/>
      <c r="D182" s="144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</row>
    <row r="183">
      <c r="A183" s="253"/>
      <c r="B183" s="253"/>
      <c r="C183" s="144"/>
      <c r="D183" s="144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</row>
    <row r="184">
      <c r="A184" s="253"/>
      <c r="B184" s="253"/>
      <c r="C184" s="144"/>
      <c r="D184" s="144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</row>
    <row r="185">
      <c r="A185" s="253"/>
      <c r="B185" s="253"/>
      <c r="C185" s="144"/>
      <c r="D185" s="144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</row>
    <row r="186">
      <c r="A186" s="253"/>
      <c r="B186" s="253"/>
      <c r="C186" s="144"/>
      <c r="D186" s="144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</row>
    <row r="187">
      <c r="A187" s="253"/>
      <c r="B187" s="253"/>
      <c r="C187" s="144"/>
      <c r="D187" s="144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</row>
    <row r="188">
      <c r="A188" s="253"/>
      <c r="B188" s="253"/>
      <c r="C188" s="144"/>
      <c r="D188" s="144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</row>
    <row r="189">
      <c r="A189" s="253"/>
      <c r="B189" s="253"/>
      <c r="C189" s="144"/>
      <c r="D189" s="144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</row>
    <row r="190">
      <c r="A190" s="253"/>
      <c r="B190" s="253"/>
      <c r="C190" s="144"/>
      <c r="D190" s="144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</row>
    <row r="191">
      <c r="A191" s="253"/>
      <c r="B191" s="253"/>
      <c r="C191" s="144"/>
      <c r="D191" s="144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</row>
    <row r="192">
      <c r="A192" s="253"/>
      <c r="B192" s="253"/>
      <c r="C192" s="144"/>
      <c r="D192" s="144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</row>
    <row r="193">
      <c r="A193" s="253"/>
      <c r="B193" s="253"/>
      <c r="C193" s="144"/>
      <c r="D193" s="144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</row>
    <row r="194">
      <c r="A194" s="253"/>
      <c r="B194" s="253"/>
      <c r="C194" s="144"/>
      <c r="D194" s="144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</row>
    <row r="195">
      <c r="A195" s="253"/>
      <c r="B195" s="253"/>
      <c r="C195" s="144"/>
      <c r="D195" s="144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</row>
    <row r="196">
      <c r="A196" s="253"/>
      <c r="B196" s="253"/>
      <c r="C196" s="144"/>
      <c r="D196" s="144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</row>
    <row r="197">
      <c r="A197" s="253"/>
      <c r="B197" s="253"/>
      <c r="C197" s="144"/>
      <c r="D197" s="144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</row>
    <row r="198">
      <c r="A198" s="253"/>
      <c r="B198" s="253"/>
      <c r="C198" s="144"/>
      <c r="D198" s="144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</row>
    <row r="199">
      <c r="A199" s="253"/>
      <c r="B199" s="253"/>
      <c r="C199" s="144"/>
      <c r="D199" s="144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</row>
    <row r="200">
      <c r="A200" s="253"/>
      <c r="B200" s="253"/>
      <c r="C200" s="144"/>
      <c r="D200" s="144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</row>
    <row r="201">
      <c r="A201" s="253"/>
      <c r="B201" s="253"/>
      <c r="C201" s="144"/>
      <c r="D201" s="144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</row>
    <row r="202">
      <c r="A202" s="253"/>
      <c r="B202" s="253"/>
      <c r="C202" s="144"/>
      <c r="D202" s="144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</row>
    <row r="203">
      <c r="A203" s="253"/>
      <c r="B203" s="253"/>
      <c r="C203" s="144"/>
      <c r="D203" s="144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</row>
    <row r="204">
      <c r="A204" s="253"/>
      <c r="B204" s="253"/>
      <c r="C204" s="144"/>
      <c r="D204" s="144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</row>
    <row r="205">
      <c r="A205" s="253"/>
      <c r="B205" s="253"/>
      <c r="C205" s="144"/>
      <c r="D205" s="144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</row>
    <row r="206">
      <c r="A206" s="253"/>
      <c r="B206" s="253"/>
      <c r="C206" s="144"/>
      <c r="D206" s="144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</row>
    <row r="207">
      <c r="A207" s="253"/>
      <c r="B207" s="253"/>
      <c r="C207" s="144"/>
      <c r="D207" s="144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</row>
    <row r="208">
      <c r="A208" s="253"/>
      <c r="B208" s="253"/>
      <c r="C208" s="144"/>
      <c r="D208" s="144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</row>
    <row r="209">
      <c r="A209" s="253"/>
      <c r="B209" s="253"/>
      <c r="C209" s="144"/>
      <c r="D209" s="144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</row>
    <row r="210">
      <c r="A210" s="253"/>
      <c r="B210" s="253"/>
      <c r="C210" s="144"/>
      <c r="D210" s="144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</row>
    <row r="211">
      <c r="A211" s="253"/>
      <c r="B211" s="253"/>
      <c r="C211" s="144"/>
      <c r="D211" s="144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</row>
    <row r="212">
      <c r="A212" s="253"/>
      <c r="B212" s="253"/>
      <c r="C212" s="144"/>
      <c r="D212" s="144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</row>
    <row r="213">
      <c r="A213" s="253"/>
      <c r="B213" s="253"/>
      <c r="C213" s="144"/>
      <c r="D213" s="144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</row>
    <row r="214">
      <c r="A214" s="253"/>
      <c r="B214" s="253"/>
      <c r="C214" s="144"/>
      <c r="D214" s="144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</row>
    <row r="215">
      <c r="A215" s="253"/>
      <c r="B215" s="253"/>
      <c r="C215" s="144"/>
      <c r="D215" s="144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</row>
    <row r="216">
      <c r="A216" s="253"/>
      <c r="B216" s="253"/>
      <c r="C216" s="144"/>
      <c r="D216" s="144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</row>
    <row r="217">
      <c r="A217" s="253"/>
      <c r="B217" s="253"/>
      <c r="C217" s="144"/>
      <c r="D217" s="144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</row>
    <row r="218">
      <c r="A218" s="253"/>
      <c r="B218" s="253"/>
      <c r="C218" s="144"/>
      <c r="D218" s="144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</row>
    <row r="219">
      <c r="A219" s="253"/>
      <c r="B219" s="253"/>
      <c r="C219" s="144"/>
      <c r="D219" s="144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</row>
    <row r="220">
      <c r="A220" s="253"/>
      <c r="B220" s="253"/>
      <c r="C220" s="144"/>
      <c r="D220" s="144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</row>
    <row r="221">
      <c r="A221" s="253"/>
      <c r="B221" s="253"/>
      <c r="C221" s="144"/>
      <c r="D221" s="144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</row>
    <row r="222">
      <c r="A222" s="253"/>
      <c r="B222" s="253"/>
      <c r="C222" s="144"/>
      <c r="D222" s="144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</row>
    <row r="223">
      <c r="A223" s="253"/>
      <c r="B223" s="253"/>
      <c r="C223" s="144"/>
      <c r="D223" s="144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</row>
    <row r="224">
      <c r="A224" s="253"/>
      <c r="B224" s="253"/>
      <c r="C224" s="144"/>
      <c r="D224" s="144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</row>
    <row r="225">
      <c r="A225" s="253"/>
      <c r="B225" s="253"/>
      <c r="C225" s="144"/>
      <c r="D225" s="144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</row>
    <row r="226">
      <c r="A226" s="253"/>
      <c r="B226" s="253"/>
      <c r="C226" s="144"/>
      <c r="D226" s="144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</row>
    <row r="227">
      <c r="A227" s="253"/>
      <c r="B227" s="253"/>
      <c r="C227" s="144"/>
      <c r="D227" s="144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</row>
    <row r="228">
      <c r="A228" s="253"/>
      <c r="B228" s="253"/>
      <c r="C228" s="144"/>
      <c r="D228" s="144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</row>
    <row r="229">
      <c r="A229" s="253"/>
      <c r="B229" s="253"/>
      <c r="C229" s="144"/>
      <c r="D229" s="144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</row>
    <row r="230">
      <c r="A230" s="253"/>
      <c r="B230" s="253"/>
      <c r="C230" s="144"/>
      <c r="D230" s="144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</row>
    <row r="231">
      <c r="A231" s="253"/>
      <c r="B231" s="253"/>
      <c r="C231" s="144"/>
      <c r="D231" s="144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</row>
    <row r="232">
      <c r="A232" s="253"/>
      <c r="B232" s="253"/>
      <c r="C232" s="144"/>
      <c r="D232" s="144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</row>
    <row r="233">
      <c r="A233" s="253"/>
      <c r="B233" s="253"/>
      <c r="C233" s="144"/>
      <c r="D233" s="144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</row>
    <row r="234">
      <c r="A234" s="253"/>
      <c r="B234" s="253"/>
      <c r="C234" s="144"/>
      <c r="D234" s="144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</row>
    <row r="235">
      <c r="A235" s="253"/>
      <c r="B235" s="253"/>
      <c r="C235" s="144"/>
      <c r="D235" s="144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</row>
    <row r="236">
      <c r="A236" s="253"/>
      <c r="B236" s="253"/>
      <c r="C236" s="144"/>
      <c r="D236" s="144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</row>
    <row r="237">
      <c r="A237" s="253"/>
      <c r="B237" s="253"/>
      <c r="C237" s="144"/>
      <c r="D237" s="144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</row>
    <row r="238">
      <c r="A238" s="253"/>
      <c r="B238" s="253"/>
      <c r="C238" s="144"/>
      <c r="D238" s="144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</row>
    <row r="239">
      <c r="A239" s="253"/>
      <c r="B239" s="253"/>
      <c r="C239" s="144"/>
      <c r="D239" s="144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</row>
    <row r="240">
      <c r="A240" s="253"/>
      <c r="B240" s="253"/>
      <c r="C240" s="144"/>
      <c r="D240" s="144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</row>
    <row r="241">
      <c r="A241" s="253"/>
      <c r="B241" s="253"/>
      <c r="C241" s="144"/>
      <c r="D241" s="144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</row>
    <row r="242">
      <c r="A242" s="253"/>
      <c r="B242" s="253"/>
      <c r="C242" s="144"/>
      <c r="D242" s="144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</row>
    <row r="243">
      <c r="A243" s="253"/>
      <c r="B243" s="253"/>
      <c r="C243" s="144"/>
      <c r="D243" s="144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</row>
    <row r="244">
      <c r="A244" s="253"/>
      <c r="B244" s="253"/>
      <c r="C244" s="144"/>
      <c r="D244" s="144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</row>
    <row r="245">
      <c r="A245" s="253"/>
      <c r="B245" s="253"/>
      <c r="C245" s="144"/>
      <c r="D245" s="144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</row>
    <row r="246">
      <c r="A246" s="253"/>
      <c r="B246" s="253"/>
      <c r="C246" s="144"/>
      <c r="D246" s="144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</row>
    <row r="247">
      <c r="A247" s="253"/>
      <c r="B247" s="253"/>
      <c r="C247" s="144"/>
      <c r="D247" s="144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</row>
    <row r="248">
      <c r="A248" s="253"/>
      <c r="B248" s="253"/>
      <c r="C248" s="144"/>
      <c r="D248" s="144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</row>
    <row r="249">
      <c r="A249" s="253"/>
      <c r="B249" s="253"/>
      <c r="C249" s="144"/>
      <c r="D249" s="144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</row>
    <row r="250">
      <c r="A250" s="253"/>
      <c r="B250" s="253"/>
      <c r="C250" s="144"/>
      <c r="D250" s="144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</row>
    <row r="251">
      <c r="A251" s="253"/>
      <c r="B251" s="253"/>
      <c r="C251" s="144"/>
      <c r="D251" s="144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</row>
    <row r="252">
      <c r="A252" s="253"/>
      <c r="B252" s="253"/>
      <c r="C252" s="144"/>
      <c r="D252" s="144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</row>
    <row r="253">
      <c r="A253" s="253"/>
      <c r="B253" s="253"/>
      <c r="C253" s="144"/>
      <c r="D253" s="144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</row>
    <row r="254">
      <c r="A254" s="253"/>
      <c r="B254" s="253"/>
      <c r="C254" s="144"/>
      <c r="D254" s="144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</row>
    <row r="255">
      <c r="A255" s="253"/>
      <c r="B255" s="253"/>
      <c r="C255" s="144"/>
      <c r="D255" s="144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</row>
    <row r="256">
      <c r="A256" s="253"/>
      <c r="B256" s="253"/>
      <c r="C256" s="144"/>
      <c r="D256" s="144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</row>
    <row r="257">
      <c r="A257" s="253"/>
      <c r="B257" s="253"/>
      <c r="C257" s="144"/>
      <c r="D257" s="144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</row>
    <row r="258">
      <c r="A258" s="253"/>
      <c r="B258" s="253"/>
      <c r="C258" s="144"/>
      <c r="D258" s="144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</row>
    <row r="259">
      <c r="A259" s="253"/>
      <c r="B259" s="253"/>
      <c r="C259" s="144"/>
      <c r="D259" s="144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</row>
    <row r="260">
      <c r="A260" s="253"/>
      <c r="B260" s="253"/>
      <c r="C260" s="144"/>
      <c r="D260" s="144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</row>
    <row r="261">
      <c r="A261" s="253"/>
      <c r="B261" s="253"/>
      <c r="C261" s="144"/>
      <c r="D261" s="144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</row>
    <row r="262">
      <c r="A262" s="253"/>
      <c r="B262" s="253"/>
      <c r="C262" s="144"/>
      <c r="D262" s="144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</row>
    <row r="263">
      <c r="A263" s="253"/>
      <c r="B263" s="253"/>
      <c r="C263" s="144"/>
      <c r="D263" s="144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</row>
    <row r="264">
      <c r="A264" s="253"/>
      <c r="B264" s="253"/>
      <c r="C264" s="144"/>
      <c r="D264" s="144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</row>
    <row r="265">
      <c r="A265" s="253"/>
      <c r="B265" s="253"/>
      <c r="C265" s="144"/>
      <c r="D265" s="144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</row>
    <row r="266">
      <c r="A266" s="253"/>
      <c r="B266" s="253"/>
      <c r="C266" s="144"/>
      <c r="D266" s="144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</row>
    <row r="267">
      <c r="A267" s="253"/>
      <c r="B267" s="253"/>
      <c r="C267" s="144"/>
      <c r="D267" s="144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</row>
    <row r="268">
      <c r="A268" s="253"/>
      <c r="B268" s="253"/>
      <c r="C268" s="144"/>
      <c r="D268" s="144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</row>
    <row r="269">
      <c r="A269" s="253"/>
      <c r="B269" s="253"/>
      <c r="C269" s="144"/>
      <c r="D269" s="144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</row>
    <row r="270">
      <c r="A270" s="253"/>
      <c r="B270" s="253"/>
      <c r="C270" s="144"/>
      <c r="D270" s="144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</row>
    <row r="271">
      <c r="A271" s="253"/>
      <c r="B271" s="253"/>
      <c r="C271" s="144"/>
      <c r="D271" s="144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</row>
    <row r="272">
      <c r="A272" s="253"/>
      <c r="B272" s="253"/>
      <c r="C272" s="144"/>
      <c r="D272" s="144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</row>
    <row r="273">
      <c r="A273" s="253"/>
      <c r="B273" s="253"/>
      <c r="C273" s="144"/>
      <c r="D273" s="144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</row>
    <row r="274">
      <c r="A274" s="253"/>
      <c r="B274" s="253"/>
      <c r="C274" s="144"/>
      <c r="D274" s="144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</row>
    <row r="275">
      <c r="A275" s="253"/>
      <c r="B275" s="253"/>
      <c r="C275" s="144"/>
      <c r="D275" s="144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</row>
    <row r="276">
      <c r="A276" s="253"/>
      <c r="B276" s="253"/>
      <c r="C276" s="144"/>
      <c r="D276" s="144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</row>
    <row r="277">
      <c r="A277" s="253"/>
      <c r="B277" s="253"/>
      <c r="C277" s="144"/>
      <c r="D277" s="144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</row>
    <row r="278">
      <c r="A278" s="253"/>
      <c r="B278" s="253"/>
      <c r="C278" s="144"/>
      <c r="D278" s="144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</row>
    <row r="279">
      <c r="A279" s="253"/>
      <c r="B279" s="253"/>
      <c r="C279" s="144"/>
      <c r="D279" s="144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</row>
    <row r="280">
      <c r="A280" s="253"/>
      <c r="B280" s="253"/>
      <c r="C280" s="144"/>
      <c r="D280" s="144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</row>
    <row r="281">
      <c r="A281" s="253"/>
      <c r="B281" s="253"/>
      <c r="C281" s="144"/>
      <c r="D281" s="144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</row>
    <row r="282">
      <c r="A282" s="253"/>
      <c r="B282" s="253"/>
      <c r="C282" s="144"/>
      <c r="D282" s="144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</row>
    <row r="283">
      <c r="A283" s="253"/>
      <c r="B283" s="253"/>
      <c r="C283" s="144"/>
      <c r="D283" s="144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</row>
    <row r="284">
      <c r="A284" s="253"/>
      <c r="B284" s="253"/>
      <c r="C284" s="144"/>
      <c r="D284" s="144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</row>
    <row r="285">
      <c r="A285" s="253"/>
      <c r="B285" s="253"/>
      <c r="C285" s="144"/>
      <c r="D285" s="144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</row>
    <row r="286">
      <c r="A286" s="253"/>
      <c r="B286" s="253"/>
      <c r="C286" s="144"/>
      <c r="D286" s="144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</row>
    <row r="287">
      <c r="A287" s="253"/>
      <c r="B287" s="253"/>
      <c r="C287" s="144"/>
      <c r="D287" s="144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</row>
    <row r="288">
      <c r="A288" s="253"/>
      <c r="B288" s="253"/>
      <c r="C288" s="144"/>
      <c r="D288" s="144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</row>
    <row r="289">
      <c r="A289" s="253"/>
      <c r="B289" s="253"/>
      <c r="C289" s="144"/>
      <c r="D289" s="144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</row>
    <row r="290">
      <c r="A290" s="253"/>
      <c r="B290" s="253"/>
      <c r="C290" s="144"/>
      <c r="D290" s="144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</row>
    <row r="291">
      <c r="A291" s="253"/>
      <c r="B291" s="253"/>
      <c r="C291" s="144"/>
      <c r="D291" s="144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</row>
    <row r="292">
      <c r="A292" s="253"/>
      <c r="B292" s="253"/>
      <c r="C292" s="144"/>
      <c r="D292" s="144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</row>
    <row r="293">
      <c r="A293" s="253"/>
      <c r="B293" s="253"/>
      <c r="C293" s="144"/>
      <c r="D293" s="144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</row>
    <row r="294">
      <c r="A294" s="253"/>
      <c r="B294" s="253"/>
      <c r="C294" s="144"/>
      <c r="D294" s="144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</row>
    <row r="295">
      <c r="A295" s="253"/>
      <c r="B295" s="253"/>
      <c r="C295" s="144"/>
      <c r="D295" s="144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</row>
    <row r="296">
      <c r="A296" s="253"/>
      <c r="B296" s="253"/>
      <c r="C296" s="144"/>
      <c r="D296" s="144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</row>
    <row r="297">
      <c r="A297" s="253"/>
      <c r="B297" s="253"/>
      <c r="C297" s="144"/>
      <c r="D297" s="144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</row>
    <row r="298">
      <c r="A298" s="253"/>
      <c r="B298" s="253"/>
      <c r="C298" s="144"/>
      <c r="D298" s="144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</row>
    <row r="299">
      <c r="A299" s="253"/>
      <c r="B299" s="253"/>
      <c r="C299" s="144"/>
      <c r="D299" s="144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</row>
    <row r="300">
      <c r="A300" s="253"/>
      <c r="B300" s="253"/>
      <c r="C300" s="144"/>
      <c r="D300" s="144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</row>
    <row r="301">
      <c r="A301" s="253"/>
      <c r="B301" s="253"/>
      <c r="C301" s="144"/>
      <c r="D301" s="144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</row>
    <row r="302">
      <c r="A302" s="253"/>
      <c r="B302" s="253"/>
      <c r="C302" s="144"/>
      <c r="D302" s="144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</row>
    <row r="303">
      <c r="A303" s="253"/>
      <c r="B303" s="253"/>
      <c r="C303" s="144"/>
      <c r="D303" s="144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</row>
    <row r="304">
      <c r="A304" s="253"/>
      <c r="B304" s="253"/>
      <c r="C304" s="144"/>
      <c r="D304" s="144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</row>
    <row r="305">
      <c r="A305" s="253"/>
      <c r="B305" s="253"/>
      <c r="C305" s="144"/>
      <c r="D305" s="144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</row>
    <row r="306">
      <c r="A306" s="253"/>
      <c r="B306" s="253"/>
      <c r="C306" s="144"/>
      <c r="D306" s="144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</row>
    <row r="307">
      <c r="A307" s="253"/>
      <c r="B307" s="253"/>
      <c r="C307" s="144"/>
      <c r="D307" s="144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</row>
    <row r="308">
      <c r="A308" s="253"/>
      <c r="B308" s="253"/>
      <c r="C308" s="144"/>
      <c r="D308" s="144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</row>
    <row r="309">
      <c r="A309" s="253"/>
      <c r="B309" s="253"/>
      <c r="C309" s="144"/>
      <c r="D309" s="144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</row>
    <row r="310">
      <c r="A310" s="253"/>
      <c r="B310" s="253"/>
      <c r="C310" s="144"/>
      <c r="D310" s="144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</row>
    <row r="311">
      <c r="A311" s="253"/>
      <c r="B311" s="253"/>
      <c r="C311" s="144"/>
      <c r="D311" s="144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</row>
    <row r="312">
      <c r="A312" s="253"/>
      <c r="B312" s="253"/>
      <c r="C312" s="144"/>
      <c r="D312" s="144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</row>
    <row r="313">
      <c r="A313" s="253"/>
      <c r="B313" s="253"/>
      <c r="C313" s="144"/>
      <c r="D313" s="144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</row>
    <row r="314">
      <c r="A314" s="253"/>
      <c r="B314" s="253"/>
      <c r="C314" s="144"/>
      <c r="D314" s="144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</row>
    <row r="315">
      <c r="A315" s="253"/>
      <c r="B315" s="253"/>
      <c r="C315" s="144"/>
      <c r="D315" s="144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</row>
    <row r="316">
      <c r="A316" s="253"/>
      <c r="B316" s="253"/>
      <c r="C316" s="144"/>
      <c r="D316" s="144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</row>
    <row r="317">
      <c r="A317" s="253"/>
      <c r="B317" s="253"/>
      <c r="C317" s="144"/>
      <c r="D317" s="144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</row>
    <row r="318">
      <c r="A318" s="253"/>
      <c r="B318" s="253"/>
      <c r="C318" s="144"/>
      <c r="D318" s="144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</row>
    <row r="319">
      <c r="A319" s="253"/>
      <c r="B319" s="253"/>
      <c r="C319" s="144"/>
      <c r="D319" s="144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</row>
    <row r="320">
      <c r="A320" s="253"/>
      <c r="B320" s="253"/>
      <c r="C320" s="144"/>
      <c r="D320" s="144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</row>
    <row r="321">
      <c r="A321" s="253"/>
      <c r="B321" s="253"/>
      <c r="C321" s="144"/>
      <c r="D321" s="144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</row>
    <row r="322">
      <c r="A322" s="253"/>
      <c r="B322" s="253"/>
      <c r="C322" s="144"/>
      <c r="D322" s="144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</row>
    <row r="323">
      <c r="A323" s="253"/>
      <c r="B323" s="253"/>
      <c r="C323" s="144"/>
      <c r="D323" s="144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</row>
    <row r="324">
      <c r="A324" s="253"/>
      <c r="B324" s="253"/>
      <c r="C324" s="144"/>
      <c r="D324" s="144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</row>
    <row r="325">
      <c r="A325" s="253"/>
      <c r="B325" s="253"/>
      <c r="C325" s="144"/>
      <c r="D325" s="144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</row>
    <row r="326">
      <c r="A326" s="253"/>
      <c r="B326" s="253"/>
      <c r="C326" s="144"/>
      <c r="D326" s="144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</row>
    <row r="327">
      <c r="A327" s="253"/>
      <c r="B327" s="253"/>
      <c r="C327" s="144"/>
      <c r="D327" s="144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</row>
    <row r="328">
      <c r="A328" s="253"/>
      <c r="B328" s="253"/>
      <c r="C328" s="144"/>
      <c r="D328" s="144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</row>
    <row r="329">
      <c r="A329" s="253"/>
      <c r="B329" s="253"/>
      <c r="C329" s="144"/>
      <c r="D329" s="144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</row>
    <row r="330">
      <c r="A330" s="253"/>
      <c r="B330" s="253"/>
      <c r="C330" s="144"/>
      <c r="D330" s="144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</row>
    <row r="331">
      <c r="A331" s="253"/>
      <c r="B331" s="253"/>
      <c r="C331" s="144"/>
      <c r="D331" s="144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</row>
    <row r="332">
      <c r="A332" s="253"/>
      <c r="B332" s="253"/>
      <c r="C332" s="144"/>
      <c r="D332" s="144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</row>
    <row r="333">
      <c r="A333" s="253"/>
      <c r="B333" s="253"/>
      <c r="C333" s="144"/>
      <c r="D333" s="144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</row>
    <row r="334">
      <c r="A334" s="253"/>
      <c r="B334" s="253"/>
      <c r="C334" s="144"/>
      <c r="D334" s="144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</row>
    <row r="335">
      <c r="A335" s="253"/>
      <c r="B335" s="253"/>
      <c r="C335" s="144"/>
      <c r="D335" s="144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</row>
    <row r="336">
      <c r="A336" s="253"/>
      <c r="B336" s="253"/>
      <c r="C336" s="144"/>
      <c r="D336" s="144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</row>
    <row r="337">
      <c r="A337" s="253"/>
      <c r="B337" s="253"/>
      <c r="C337" s="144"/>
      <c r="D337" s="144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</row>
    <row r="338">
      <c r="A338" s="253"/>
      <c r="B338" s="253"/>
      <c r="C338" s="144"/>
      <c r="D338" s="144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</row>
    <row r="339">
      <c r="A339" s="253"/>
      <c r="B339" s="253"/>
      <c r="C339" s="144"/>
      <c r="D339" s="144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</row>
    <row r="340">
      <c r="A340" s="253"/>
      <c r="B340" s="253"/>
      <c r="C340" s="144"/>
      <c r="D340" s="144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</row>
    <row r="341">
      <c r="A341" s="253"/>
      <c r="B341" s="253"/>
      <c r="C341" s="144"/>
      <c r="D341" s="144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</row>
    <row r="342">
      <c r="A342" s="253"/>
      <c r="B342" s="253"/>
      <c r="C342" s="144"/>
      <c r="D342" s="144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</row>
    <row r="343">
      <c r="A343" s="253"/>
      <c r="B343" s="253"/>
      <c r="C343" s="144"/>
      <c r="D343" s="144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</row>
    <row r="344">
      <c r="A344" s="253"/>
      <c r="B344" s="253"/>
      <c r="C344" s="144"/>
      <c r="D344" s="144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</row>
    <row r="345">
      <c r="A345" s="253"/>
      <c r="B345" s="253"/>
      <c r="C345" s="144"/>
      <c r="D345" s="144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</row>
    <row r="346">
      <c r="A346" s="253"/>
      <c r="B346" s="253"/>
      <c r="C346" s="144"/>
      <c r="D346" s="144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</row>
    <row r="347">
      <c r="A347" s="253"/>
      <c r="B347" s="253"/>
      <c r="C347" s="144"/>
      <c r="D347" s="144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</row>
    <row r="348">
      <c r="A348" s="253"/>
      <c r="B348" s="253"/>
      <c r="C348" s="144"/>
      <c r="D348" s="144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</row>
    <row r="349">
      <c r="A349" s="253"/>
      <c r="B349" s="253"/>
      <c r="C349" s="144"/>
      <c r="D349" s="144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</row>
    <row r="350">
      <c r="A350" s="253"/>
      <c r="B350" s="253"/>
      <c r="C350" s="144"/>
      <c r="D350" s="144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</row>
    <row r="351">
      <c r="A351" s="253"/>
      <c r="B351" s="253"/>
      <c r="C351" s="144"/>
      <c r="D351" s="144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</row>
    <row r="352">
      <c r="A352" s="253"/>
      <c r="B352" s="253"/>
      <c r="C352" s="144"/>
      <c r="D352" s="144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</row>
    <row r="353">
      <c r="A353" s="253"/>
      <c r="B353" s="253"/>
      <c r="C353" s="144"/>
      <c r="D353" s="144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</row>
    <row r="354">
      <c r="A354" s="253"/>
      <c r="B354" s="253"/>
      <c r="C354" s="144"/>
      <c r="D354" s="144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</row>
    <row r="355">
      <c r="A355" s="253"/>
      <c r="B355" s="253"/>
      <c r="C355" s="144"/>
      <c r="D355" s="144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</row>
    <row r="356">
      <c r="A356" s="253"/>
      <c r="B356" s="253"/>
      <c r="C356" s="144"/>
      <c r="D356" s="144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</row>
    <row r="357">
      <c r="A357" s="253"/>
      <c r="B357" s="253"/>
      <c r="C357" s="144"/>
      <c r="D357" s="144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</row>
    <row r="358">
      <c r="A358" s="253"/>
      <c r="B358" s="253"/>
      <c r="C358" s="144"/>
      <c r="D358" s="144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</row>
    <row r="359">
      <c r="A359" s="253"/>
      <c r="B359" s="253"/>
      <c r="C359" s="144"/>
      <c r="D359" s="144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</row>
    <row r="360">
      <c r="A360" s="253"/>
      <c r="B360" s="253"/>
      <c r="C360" s="144"/>
      <c r="D360" s="144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</row>
    <row r="361">
      <c r="A361" s="253"/>
      <c r="B361" s="253"/>
      <c r="C361" s="144"/>
      <c r="D361" s="144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</row>
    <row r="362">
      <c r="A362" s="253"/>
      <c r="B362" s="253"/>
      <c r="C362" s="144"/>
      <c r="D362" s="144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</row>
    <row r="363">
      <c r="A363" s="253"/>
      <c r="B363" s="253"/>
      <c r="C363" s="144"/>
      <c r="D363" s="144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</row>
    <row r="364">
      <c r="A364" s="253"/>
      <c r="B364" s="253"/>
      <c r="C364" s="144"/>
      <c r="D364" s="144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</row>
    <row r="365">
      <c r="A365" s="253"/>
      <c r="B365" s="253"/>
      <c r="C365" s="144"/>
      <c r="D365" s="144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</row>
    <row r="366">
      <c r="A366" s="253"/>
      <c r="B366" s="253"/>
      <c r="C366" s="144"/>
      <c r="D366" s="144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</row>
    <row r="367">
      <c r="A367" s="253"/>
      <c r="B367" s="253"/>
      <c r="C367" s="144"/>
      <c r="D367" s="144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</row>
    <row r="368">
      <c r="A368" s="253"/>
      <c r="B368" s="253"/>
      <c r="C368" s="144"/>
      <c r="D368" s="144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</row>
    <row r="369">
      <c r="A369" s="253"/>
      <c r="B369" s="253"/>
      <c r="C369" s="144"/>
      <c r="D369" s="144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</row>
    <row r="370">
      <c r="A370" s="253"/>
      <c r="B370" s="253"/>
      <c r="C370" s="144"/>
      <c r="D370" s="144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</row>
    <row r="371">
      <c r="A371" s="253"/>
      <c r="B371" s="253"/>
      <c r="C371" s="144"/>
      <c r="D371" s="144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</row>
    <row r="372">
      <c r="A372" s="253"/>
      <c r="B372" s="253"/>
      <c r="C372" s="144"/>
      <c r="D372" s="144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</row>
    <row r="373">
      <c r="A373" s="253"/>
      <c r="B373" s="253"/>
      <c r="C373" s="144"/>
      <c r="D373" s="144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</row>
    <row r="374">
      <c r="A374" s="253"/>
      <c r="B374" s="253"/>
      <c r="C374" s="144"/>
      <c r="D374" s="144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</row>
    <row r="375">
      <c r="A375" s="253"/>
      <c r="B375" s="253"/>
      <c r="C375" s="144"/>
      <c r="D375" s="144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</row>
    <row r="376">
      <c r="A376" s="253"/>
      <c r="B376" s="253"/>
      <c r="C376" s="144"/>
      <c r="D376" s="144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</row>
    <row r="377">
      <c r="A377" s="253"/>
      <c r="B377" s="253"/>
      <c r="C377" s="144"/>
      <c r="D377" s="144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</row>
    <row r="378">
      <c r="A378" s="253"/>
      <c r="B378" s="253"/>
      <c r="C378" s="144"/>
      <c r="D378" s="144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</row>
    <row r="379">
      <c r="A379" s="253"/>
      <c r="B379" s="253"/>
      <c r="C379" s="144"/>
      <c r="D379" s="144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</row>
    <row r="380">
      <c r="A380" s="253"/>
      <c r="B380" s="253"/>
      <c r="C380" s="144"/>
      <c r="D380" s="144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</row>
    <row r="381">
      <c r="A381" s="253"/>
      <c r="B381" s="253"/>
      <c r="C381" s="144"/>
      <c r="D381" s="144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</row>
    <row r="382">
      <c r="A382" s="253"/>
      <c r="B382" s="253"/>
      <c r="C382" s="144"/>
      <c r="D382" s="144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</row>
    <row r="383">
      <c r="A383" s="253"/>
      <c r="B383" s="253"/>
      <c r="C383" s="144"/>
      <c r="D383" s="144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</row>
    <row r="384">
      <c r="A384" s="253"/>
      <c r="B384" s="253"/>
      <c r="C384" s="144"/>
      <c r="D384" s="144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</row>
    <row r="385">
      <c r="A385" s="253"/>
      <c r="B385" s="253"/>
      <c r="C385" s="144"/>
      <c r="D385" s="144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</row>
    <row r="386">
      <c r="A386" s="253"/>
      <c r="B386" s="253"/>
      <c r="C386" s="144"/>
      <c r="D386" s="144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</row>
    <row r="387">
      <c r="A387" s="253"/>
      <c r="B387" s="253"/>
      <c r="C387" s="144"/>
      <c r="D387" s="144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</row>
    <row r="388">
      <c r="A388" s="253"/>
      <c r="B388" s="253"/>
      <c r="C388" s="144"/>
      <c r="D388" s="144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</row>
    <row r="389">
      <c r="A389" s="253"/>
      <c r="B389" s="253"/>
      <c r="C389" s="144"/>
      <c r="D389" s="144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</row>
    <row r="390">
      <c r="A390" s="253"/>
      <c r="B390" s="253"/>
      <c r="C390" s="144"/>
      <c r="D390" s="144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</row>
    <row r="391">
      <c r="A391" s="253"/>
      <c r="B391" s="253"/>
      <c r="C391" s="144"/>
      <c r="D391" s="144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</row>
    <row r="392">
      <c r="A392" s="253"/>
      <c r="B392" s="253"/>
      <c r="C392" s="144"/>
      <c r="D392" s="144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</row>
    <row r="393">
      <c r="A393" s="253"/>
      <c r="B393" s="253"/>
      <c r="C393" s="144"/>
      <c r="D393" s="144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</row>
    <row r="394">
      <c r="A394" s="253"/>
      <c r="B394" s="253"/>
      <c r="C394" s="144"/>
      <c r="D394" s="144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</row>
    <row r="395">
      <c r="A395" s="253"/>
      <c r="B395" s="253"/>
      <c r="C395" s="144"/>
      <c r="D395" s="144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</row>
    <row r="396">
      <c r="A396" s="253"/>
      <c r="B396" s="253"/>
      <c r="C396" s="144"/>
      <c r="D396" s="144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</row>
    <row r="397">
      <c r="A397" s="253"/>
      <c r="B397" s="253"/>
      <c r="C397" s="144"/>
      <c r="D397" s="144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</row>
    <row r="398">
      <c r="A398" s="253"/>
      <c r="B398" s="253"/>
      <c r="C398" s="144"/>
      <c r="D398" s="144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</row>
    <row r="399">
      <c r="A399" s="253"/>
      <c r="B399" s="253"/>
      <c r="C399" s="144"/>
      <c r="D399" s="144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</row>
    <row r="400">
      <c r="A400" s="253"/>
      <c r="B400" s="253"/>
      <c r="C400" s="144"/>
      <c r="D400" s="144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</row>
    <row r="401">
      <c r="A401" s="253"/>
      <c r="B401" s="253"/>
      <c r="C401" s="144"/>
      <c r="D401" s="144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</row>
    <row r="402">
      <c r="A402" s="253"/>
      <c r="B402" s="253"/>
      <c r="C402" s="144"/>
      <c r="D402" s="144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</row>
    <row r="403">
      <c r="A403" s="253"/>
      <c r="B403" s="253"/>
      <c r="C403" s="144"/>
      <c r="D403" s="144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</row>
    <row r="404">
      <c r="A404" s="253"/>
      <c r="B404" s="253"/>
      <c r="C404" s="144"/>
      <c r="D404" s="144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</row>
    <row r="405">
      <c r="A405" s="253"/>
      <c r="B405" s="253"/>
      <c r="C405" s="144"/>
      <c r="D405" s="144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</row>
    <row r="406">
      <c r="A406" s="253"/>
      <c r="B406" s="253"/>
      <c r="C406" s="144"/>
      <c r="D406" s="144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</row>
    <row r="407">
      <c r="A407" s="253"/>
      <c r="B407" s="253"/>
      <c r="C407" s="144"/>
      <c r="D407" s="144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</row>
    <row r="408">
      <c r="A408" s="253"/>
      <c r="B408" s="253"/>
      <c r="C408" s="144"/>
      <c r="D408" s="144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</row>
    <row r="409">
      <c r="A409" s="253"/>
      <c r="B409" s="253"/>
      <c r="C409" s="144"/>
      <c r="D409" s="144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</row>
    <row r="410">
      <c r="A410" s="253"/>
      <c r="B410" s="253"/>
      <c r="C410" s="144"/>
      <c r="D410" s="144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</row>
    <row r="411">
      <c r="A411" s="253"/>
      <c r="B411" s="253"/>
      <c r="C411" s="144"/>
      <c r="D411" s="144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</row>
    <row r="412">
      <c r="A412" s="253"/>
      <c r="B412" s="253"/>
      <c r="C412" s="144"/>
      <c r="D412" s="144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</row>
    <row r="413">
      <c r="A413" s="253"/>
      <c r="B413" s="253"/>
      <c r="C413" s="144"/>
      <c r="D413" s="144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</row>
    <row r="414">
      <c r="A414" s="253"/>
      <c r="B414" s="253"/>
      <c r="C414" s="144"/>
      <c r="D414" s="144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</row>
    <row r="415">
      <c r="A415" s="253"/>
      <c r="B415" s="253"/>
      <c r="C415" s="144"/>
      <c r="D415" s="144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</row>
    <row r="416">
      <c r="A416" s="253"/>
      <c r="B416" s="253"/>
      <c r="C416" s="144"/>
      <c r="D416" s="144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</row>
    <row r="417">
      <c r="A417" s="253"/>
      <c r="B417" s="253"/>
      <c r="C417" s="144"/>
      <c r="D417" s="144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</row>
    <row r="418">
      <c r="A418" s="253"/>
      <c r="B418" s="253"/>
      <c r="C418" s="144"/>
      <c r="D418" s="144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</row>
    <row r="419">
      <c r="A419" s="253"/>
      <c r="B419" s="253"/>
      <c r="C419" s="144"/>
      <c r="D419" s="144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</row>
    <row r="420">
      <c r="A420" s="253"/>
      <c r="B420" s="253"/>
      <c r="C420" s="144"/>
      <c r="D420" s="144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</row>
    <row r="421">
      <c r="A421" s="253"/>
      <c r="B421" s="253"/>
      <c r="C421" s="144"/>
      <c r="D421" s="144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</row>
    <row r="422">
      <c r="A422" s="253"/>
      <c r="B422" s="253"/>
      <c r="C422" s="144"/>
      <c r="D422" s="144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</row>
    <row r="423">
      <c r="A423" s="253"/>
      <c r="B423" s="253"/>
      <c r="C423" s="144"/>
      <c r="D423" s="144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</row>
    <row r="424">
      <c r="A424" s="253"/>
      <c r="B424" s="253"/>
      <c r="C424" s="144"/>
      <c r="D424" s="144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</row>
    <row r="425">
      <c r="A425" s="253"/>
      <c r="B425" s="253"/>
      <c r="C425" s="144"/>
      <c r="D425" s="144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</row>
    <row r="426">
      <c r="A426" s="253"/>
      <c r="B426" s="253"/>
      <c r="C426" s="144"/>
      <c r="D426" s="144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</row>
    <row r="427">
      <c r="A427" s="253"/>
      <c r="B427" s="253"/>
      <c r="C427" s="144"/>
      <c r="D427" s="144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</row>
    <row r="428">
      <c r="A428" s="253"/>
      <c r="B428" s="253"/>
      <c r="C428" s="144"/>
      <c r="D428" s="144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</row>
    <row r="429">
      <c r="A429" s="253"/>
      <c r="B429" s="253"/>
      <c r="C429" s="144"/>
      <c r="D429" s="144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</row>
    <row r="430">
      <c r="A430" s="253"/>
      <c r="B430" s="253"/>
      <c r="C430" s="144"/>
      <c r="D430" s="144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</row>
    <row r="431">
      <c r="A431" s="253"/>
      <c r="B431" s="253"/>
      <c r="C431" s="144"/>
      <c r="D431" s="144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</row>
    <row r="432">
      <c r="A432" s="253"/>
      <c r="B432" s="253"/>
      <c r="C432" s="144"/>
      <c r="D432" s="144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</row>
    <row r="433">
      <c r="A433" s="253"/>
      <c r="B433" s="253"/>
      <c r="C433" s="144"/>
      <c r="D433" s="144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</row>
    <row r="434">
      <c r="A434" s="253"/>
      <c r="B434" s="253"/>
      <c r="C434" s="144"/>
      <c r="D434" s="144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</row>
    <row r="435">
      <c r="A435" s="253"/>
      <c r="B435" s="253"/>
      <c r="C435" s="144"/>
      <c r="D435" s="144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</row>
    <row r="436">
      <c r="A436" s="253"/>
      <c r="B436" s="253"/>
      <c r="C436" s="144"/>
      <c r="D436" s="144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</row>
    <row r="437">
      <c r="A437" s="253"/>
      <c r="B437" s="253"/>
      <c r="C437" s="144"/>
      <c r="D437" s="144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</row>
    <row r="438">
      <c r="A438" s="253"/>
      <c r="B438" s="253"/>
      <c r="C438" s="144"/>
      <c r="D438" s="144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</row>
    <row r="439">
      <c r="A439" s="253"/>
      <c r="B439" s="253"/>
      <c r="C439" s="144"/>
      <c r="D439" s="144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</row>
    <row r="440">
      <c r="A440" s="253"/>
      <c r="B440" s="253"/>
      <c r="C440" s="144"/>
      <c r="D440" s="144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</row>
    <row r="441">
      <c r="A441" s="253"/>
      <c r="B441" s="253"/>
      <c r="C441" s="144"/>
      <c r="D441" s="144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</row>
    <row r="442">
      <c r="A442" s="253"/>
      <c r="B442" s="253"/>
      <c r="C442" s="144"/>
      <c r="D442" s="144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</row>
    <row r="443">
      <c r="A443" s="253"/>
      <c r="B443" s="253"/>
      <c r="C443" s="144"/>
      <c r="D443" s="144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</row>
    <row r="444">
      <c r="A444" s="253"/>
      <c r="B444" s="253"/>
      <c r="C444" s="144"/>
      <c r="D444" s="144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</row>
    <row r="445">
      <c r="A445" s="253"/>
      <c r="B445" s="253"/>
      <c r="C445" s="144"/>
      <c r="D445" s="144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</row>
    <row r="446">
      <c r="A446" s="253"/>
      <c r="B446" s="253"/>
      <c r="C446" s="144"/>
      <c r="D446" s="144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</row>
    <row r="447">
      <c r="A447" s="253"/>
      <c r="B447" s="253"/>
      <c r="C447" s="144"/>
      <c r="D447" s="144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</row>
    <row r="448">
      <c r="A448" s="253"/>
      <c r="B448" s="253"/>
      <c r="C448" s="144"/>
      <c r="D448" s="144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</row>
    <row r="449">
      <c r="A449" s="253"/>
      <c r="B449" s="253"/>
      <c r="C449" s="144"/>
      <c r="D449" s="144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</row>
    <row r="450">
      <c r="A450" s="253"/>
      <c r="B450" s="253"/>
      <c r="C450" s="144"/>
      <c r="D450" s="144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</row>
    <row r="451">
      <c r="A451" s="253"/>
      <c r="B451" s="253"/>
      <c r="C451" s="144"/>
      <c r="D451" s="144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</row>
    <row r="452">
      <c r="A452" s="253"/>
      <c r="B452" s="253"/>
      <c r="C452" s="144"/>
      <c r="D452" s="144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</row>
    <row r="453">
      <c r="A453" s="253"/>
      <c r="B453" s="253"/>
      <c r="C453" s="144"/>
      <c r="D453" s="144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</row>
    <row r="454">
      <c r="A454" s="253"/>
      <c r="B454" s="253"/>
      <c r="C454" s="144"/>
      <c r="D454" s="144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</row>
    <row r="455">
      <c r="A455" s="253"/>
      <c r="B455" s="253"/>
      <c r="C455" s="144"/>
      <c r="D455" s="144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</row>
    <row r="456">
      <c r="A456" s="253"/>
      <c r="B456" s="253"/>
      <c r="C456" s="144"/>
      <c r="D456" s="144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</row>
    <row r="457">
      <c r="A457" s="253"/>
      <c r="B457" s="253"/>
      <c r="C457" s="144"/>
      <c r="D457" s="144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</row>
    <row r="458">
      <c r="A458" s="253"/>
      <c r="B458" s="253"/>
      <c r="C458" s="144"/>
      <c r="D458" s="144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</row>
    <row r="459">
      <c r="A459" s="253"/>
      <c r="B459" s="253"/>
      <c r="C459" s="144"/>
      <c r="D459" s="144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</row>
    <row r="460">
      <c r="A460" s="253"/>
      <c r="B460" s="253"/>
      <c r="C460" s="144"/>
      <c r="D460" s="144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</row>
    <row r="461">
      <c r="A461" s="253"/>
      <c r="B461" s="253"/>
      <c r="C461" s="144"/>
      <c r="D461" s="144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</row>
    <row r="462">
      <c r="A462" s="253"/>
      <c r="B462" s="253"/>
      <c r="C462" s="144"/>
      <c r="D462" s="144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</row>
    <row r="463">
      <c r="A463" s="253"/>
      <c r="B463" s="253"/>
      <c r="C463" s="144"/>
      <c r="D463" s="144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</row>
    <row r="464">
      <c r="A464" s="253"/>
      <c r="B464" s="253"/>
      <c r="C464" s="144"/>
      <c r="D464" s="144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</row>
    <row r="465">
      <c r="A465" s="253"/>
      <c r="B465" s="253"/>
      <c r="C465" s="144"/>
      <c r="D465" s="144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</row>
    <row r="466">
      <c r="A466" s="253"/>
      <c r="B466" s="253"/>
      <c r="C466" s="144"/>
      <c r="D466" s="144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</row>
    <row r="467">
      <c r="A467" s="253"/>
      <c r="B467" s="253"/>
      <c r="C467" s="144"/>
      <c r="D467" s="144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</row>
    <row r="468">
      <c r="A468" s="253"/>
      <c r="B468" s="253"/>
      <c r="C468" s="144"/>
      <c r="D468" s="144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</row>
    <row r="469">
      <c r="A469" s="253"/>
      <c r="B469" s="253"/>
      <c r="C469" s="144"/>
      <c r="D469" s="144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</row>
    <row r="470">
      <c r="A470" s="253"/>
      <c r="B470" s="253"/>
      <c r="C470" s="144"/>
      <c r="D470" s="144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</row>
    <row r="471">
      <c r="A471" s="253"/>
      <c r="B471" s="253"/>
      <c r="C471" s="144"/>
      <c r="D471" s="144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</row>
    <row r="472">
      <c r="A472" s="253"/>
      <c r="B472" s="253"/>
      <c r="C472" s="144"/>
      <c r="D472" s="144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</row>
    <row r="473">
      <c r="A473" s="253"/>
      <c r="B473" s="253"/>
      <c r="C473" s="144"/>
      <c r="D473" s="144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</row>
    <row r="474">
      <c r="A474" s="253"/>
      <c r="B474" s="253"/>
      <c r="C474" s="144"/>
      <c r="D474" s="144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</row>
    <row r="475">
      <c r="A475" s="253"/>
      <c r="B475" s="253"/>
      <c r="C475" s="144"/>
      <c r="D475" s="144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</row>
    <row r="476">
      <c r="A476" s="253"/>
      <c r="B476" s="253"/>
      <c r="C476" s="144"/>
      <c r="D476" s="144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</row>
    <row r="477">
      <c r="A477" s="253"/>
      <c r="B477" s="253"/>
      <c r="C477" s="144"/>
      <c r="D477" s="144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</row>
    <row r="478">
      <c r="A478" s="253"/>
      <c r="B478" s="253"/>
      <c r="C478" s="144"/>
      <c r="D478" s="144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</row>
    <row r="479">
      <c r="A479" s="253"/>
      <c r="B479" s="253"/>
      <c r="C479" s="144"/>
      <c r="D479" s="144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</row>
    <row r="480">
      <c r="A480" s="253"/>
      <c r="B480" s="253"/>
      <c r="C480" s="144"/>
      <c r="D480" s="144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</row>
    <row r="481">
      <c r="A481" s="253"/>
      <c r="B481" s="253"/>
      <c r="C481" s="144"/>
      <c r="D481" s="144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</row>
    <row r="482">
      <c r="A482" s="253"/>
      <c r="B482" s="253"/>
      <c r="C482" s="144"/>
      <c r="D482" s="144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</row>
    <row r="483">
      <c r="A483" s="253"/>
      <c r="B483" s="253"/>
      <c r="C483" s="144"/>
      <c r="D483" s="144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</row>
    <row r="484">
      <c r="A484" s="253"/>
      <c r="B484" s="253"/>
      <c r="C484" s="144"/>
      <c r="D484" s="144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</row>
    <row r="485">
      <c r="A485" s="253"/>
      <c r="B485" s="253"/>
      <c r="C485" s="144"/>
      <c r="D485" s="144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</row>
    <row r="486">
      <c r="A486" s="253"/>
      <c r="B486" s="253"/>
      <c r="C486" s="144"/>
      <c r="D486" s="144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</row>
    <row r="487">
      <c r="A487" s="253"/>
      <c r="B487" s="253"/>
      <c r="C487" s="144"/>
      <c r="D487" s="144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</row>
    <row r="488">
      <c r="A488" s="253"/>
      <c r="B488" s="253"/>
      <c r="C488" s="144"/>
      <c r="D488" s="144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</row>
    <row r="489">
      <c r="A489" s="253"/>
      <c r="B489" s="253"/>
      <c r="C489" s="144"/>
      <c r="D489" s="144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</row>
    <row r="490">
      <c r="A490" s="253"/>
      <c r="B490" s="253"/>
      <c r="C490" s="144"/>
      <c r="D490" s="144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</row>
    <row r="491">
      <c r="A491" s="253"/>
      <c r="B491" s="253"/>
      <c r="C491" s="144"/>
      <c r="D491" s="144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</row>
    <row r="492">
      <c r="A492" s="253"/>
      <c r="B492" s="253"/>
      <c r="C492" s="144"/>
      <c r="D492" s="144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</row>
    <row r="493">
      <c r="A493" s="253"/>
      <c r="B493" s="253"/>
      <c r="C493" s="144"/>
      <c r="D493" s="144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</row>
    <row r="494">
      <c r="A494" s="253"/>
      <c r="B494" s="253"/>
      <c r="C494" s="144"/>
      <c r="D494" s="144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</row>
    <row r="495">
      <c r="A495" s="253"/>
      <c r="B495" s="253"/>
      <c r="C495" s="144"/>
      <c r="D495" s="144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</row>
    <row r="496">
      <c r="A496" s="253"/>
      <c r="B496" s="253"/>
      <c r="C496" s="144"/>
      <c r="D496" s="144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</row>
    <row r="497">
      <c r="A497" s="253"/>
      <c r="B497" s="253"/>
      <c r="C497" s="144"/>
      <c r="D497" s="144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</row>
    <row r="498">
      <c r="A498" s="253"/>
      <c r="B498" s="253"/>
      <c r="C498" s="144"/>
      <c r="D498" s="144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</row>
    <row r="499">
      <c r="A499" s="253"/>
      <c r="B499" s="253"/>
      <c r="C499" s="144"/>
      <c r="D499" s="144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</row>
    <row r="500">
      <c r="A500" s="253"/>
      <c r="B500" s="253"/>
      <c r="C500" s="144"/>
      <c r="D500" s="144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</row>
    <row r="501">
      <c r="A501" s="253"/>
      <c r="B501" s="253"/>
      <c r="C501" s="144"/>
      <c r="D501" s="144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</row>
    <row r="502">
      <c r="A502" s="253"/>
      <c r="B502" s="253"/>
      <c r="C502" s="144"/>
      <c r="D502" s="144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</row>
    <row r="503">
      <c r="A503" s="253"/>
      <c r="B503" s="253"/>
      <c r="C503" s="144"/>
      <c r="D503" s="144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</row>
    <row r="504">
      <c r="A504" s="253"/>
      <c r="B504" s="253"/>
      <c r="C504" s="144"/>
      <c r="D504" s="144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</row>
    <row r="505">
      <c r="A505" s="253"/>
      <c r="B505" s="253"/>
      <c r="C505" s="144"/>
      <c r="D505" s="144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</row>
    <row r="506">
      <c r="A506" s="253"/>
      <c r="B506" s="253"/>
      <c r="C506" s="144"/>
      <c r="D506" s="144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</row>
    <row r="507">
      <c r="A507" s="253"/>
      <c r="B507" s="253"/>
      <c r="C507" s="144"/>
      <c r="D507" s="144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</row>
    <row r="508">
      <c r="A508" s="253"/>
      <c r="B508" s="253"/>
      <c r="C508" s="144"/>
      <c r="D508" s="144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</row>
    <row r="509">
      <c r="A509" s="253"/>
      <c r="B509" s="253"/>
      <c r="C509" s="144"/>
      <c r="D509" s="144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</row>
    <row r="510">
      <c r="A510" s="253"/>
      <c r="B510" s="253"/>
      <c r="C510" s="144"/>
      <c r="D510" s="144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</row>
    <row r="511">
      <c r="A511" s="253"/>
      <c r="B511" s="253"/>
      <c r="C511" s="144"/>
      <c r="D511" s="144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</row>
    <row r="512">
      <c r="A512" s="253"/>
      <c r="B512" s="253"/>
      <c r="C512" s="144"/>
      <c r="D512" s="144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</row>
    <row r="513">
      <c r="A513" s="253"/>
      <c r="B513" s="253"/>
      <c r="C513" s="144"/>
      <c r="D513" s="144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</row>
    <row r="514">
      <c r="A514" s="253"/>
      <c r="B514" s="253"/>
      <c r="C514" s="144"/>
      <c r="D514" s="144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</row>
    <row r="515">
      <c r="A515" s="253"/>
      <c r="B515" s="253"/>
      <c r="C515" s="144"/>
      <c r="D515" s="144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</row>
    <row r="516">
      <c r="A516" s="253"/>
      <c r="B516" s="253"/>
      <c r="C516" s="144"/>
      <c r="D516" s="144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</row>
    <row r="517">
      <c r="A517" s="253"/>
      <c r="B517" s="253"/>
      <c r="C517" s="144"/>
      <c r="D517" s="144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</row>
    <row r="518">
      <c r="A518" s="253"/>
      <c r="B518" s="253"/>
      <c r="C518" s="144"/>
      <c r="D518" s="144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</row>
    <row r="519">
      <c r="A519" s="253"/>
      <c r="B519" s="253"/>
      <c r="C519" s="144"/>
      <c r="D519" s="144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</row>
    <row r="520">
      <c r="A520" s="253"/>
      <c r="B520" s="253"/>
      <c r="C520" s="144"/>
      <c r="D520" s="144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</row>
    <row r="521">
      <c r="A521" s="253"/>
      <c r="B521" s="253"/>
      <c r="C521" s="144"/>
      <c r="D521" s="144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</row>
    <row r="522">
      <c r="A522" s="253"/>
      <c r="B522" s="253"/>
      <c r="C522" s="144"/>
      <c r="D522" s="144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</row>
    <row r="523">
      <c r="A523" s="253"/>
      <c r="B523" s="253"/>
      <c r="C523" s="144"/>
      <c r="D523" s="144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</row>
    <row r="524">
      <c r="A524" s="253"/>
      <c r="B524" s="253"/>
      <c r="C524" s="144"/>
      <c r="D524" s="144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</row>
    <row r="525">
      <c r="A525" s="253"/>
      <c r="B525" s="253"/>
      <c r="C525" s="144"/>
      <c r="D525" s="144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</row>
    <row r="526">
      <c r="A526" s="253"/>
      <c r="B526" s="253"/>
      <c r="C526" s="144"/>
      <c r="D526" s="144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</row>
    <row r="527">
      <c r="A527" s="253"/>
      <c r="B527" s="253"/>
      <c r="C527" s="144"/>
      <c r="D527" s="144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</row>
    <row r="528">
      <c r="A528" s="253"/>
      <c r="B528" s="253"/>
      <c r="C528" s="144"/>
      <c r="D528" s="144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</row>
    <row r="529">
      <c r="A529" s="253"/>
      <c r="B529" s="253"/>
      <c r="C529" s="144"/>
      <c r="D529" s="144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</row>
    <row r="530">
      <c r="A530" s="253"/>
      <c r="B530" s="253"/>
      <c r="C530" s="144"/>
      <c r="D530" s="144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</row>
    <row r="531">
      <c r="A531" s="253"/>
      <c r="B531" s="253"/>
      <c r="C531" s="144"/>
      <c r="D531" s="144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</row>
    <row r="532">
      <c r="A532" s="253"/>
      <c r="B532" s="253"/>
      <c r="C532" s="144"/>
      <c r="D532" s="144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</row>
    <row r="533">
      <c r="A533" s="253"/>
      <c r="B533" s="253"/>
      <c r="C533" s="144"/>
      <c r="D533" s="144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</row>
    <row r="534">
      <c r="A534" s="253"/>
      <c r="B534" s="253"/>
      <c r="C534" s="144"/>
      <c r="D534" s="144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</row>
    <row r="535">
      <c r="A535" s="253"/>
      <c r="B535" s="253"/>
      <c r="C535" s="144"/>
      <c r="D535" s="144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</row>
    <row r="536">
      <c r="A536" s="253"/>
      <c r="B536" s="253"/>
      <c r="C536" s="144"/>
      <c r="D536" s="144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</row>
    <row r="537">
      <c r="A537" s="253"/>
      <c r="B537" s="253"/>
      <c r="C537" s="144"/>
      <c r="D537" s="144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</row>
    <row r="538">
      <c r="A538" s="253"/>
      <c r="B538" s="253"/>
      <c r="C538" s="144"/>
      <c r="D538" s="144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</row>
    <row r="539">
      <c r="A539" s="253"/>
      <c r="B539" s="253"/>
      <c r="C539" s="144"/>
      <c r="D539" s="144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</row>
    <row r="540">
      <c r="A540" s="253"/>
      <c r="B540" s="253"/>
      <c r="C540" s="144"/>
      <c r="D540" s="144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</row>
    <row r="541">
      <c r="A541" s="253"/>
      <c r="B541" s="253"/>
      <c r="C541" s="144"/>
      <c r="D541" s="144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</row>
    <row r="542">
      <c r="A542" s="253"/>
      <c r="B542" s="253"/>
      <c r="C542" s="144"/>
      <c r="D542" s="144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</row>
    <row r="543">
      <c r="A543" s="253"/>
      <c r="B543" s="253"/>
      <c r="C543" s="144"/>
      <c r="D543" s="144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</row>
    <row r="544">
      <c r="A544" s="253"/>
      <c r="B544" s="253"/>
      <c r="C544" s="144"/>
      <c r="D544" s="144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</row>
    <row r="545">
      <c r="A545" s="253"/>
      <c r="B545" s="253"/>
      <c r="C545" s="144"/>
      <c r="D545" s="144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</row>
    <row r="546">
      <c r="A546" s="253"/>
      <c r="B546" s="253"/>
      <c r="C546" s="144"/>
      <c r="D546" s="144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</row>
    <row r="547">
      <c r="A547" s="253"/>
      <c r="B547" s="253"/>
      <c r="C547" s="144"/>
      <c r="D547" s="144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</row>
    <row r="548">
      <c r="A548" s="253"/>
      <c r="B548" s="253"/>
      <c r="C548" s="144"/>
      <c r="D548" s="144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</row>
    <row r="549">
      <c r="A549" s="253"/>
      <c r="B549" s="253"/>
      <c r="C549" s="144"/>
      <c r="D549" s="144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</row>
    <row r="550">
      <c r="A550" s="253"/>
      <c r="B550" s="253"/>
      <c r="C550" s="144"/>
      <c r="D550" s="144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</row>
    <row r="551">
      <c r="A551" s="253"/>
      <c r="B551" s="253"/>
      <c r="C551" s="144"/>
      <c r="D551" s="144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</row>
    <row r="552">
      <c r="A552" s="253"/>
      <c r="B552" s="253"/>
      <c r="C552" s="144"/>
      <c r="D552" s="144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</row>
    <row r="553">
      <c r="A553" s="253"/>
      <c r="B553" s="253"/>
      <c r="C553" s="144"/>
      <c r="D553" s="144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</row>
    <row r="554">
      <c r="A554" s="253"/>
      <c r="B554" s="253"/>
      <c r="C554" s="144"/>
      <c r="D554" s="144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</row>
    <row r="555">
      <c r="A555" s="253"/>
      <c r="B555" s="253"/>
      <c r="C555" s="144"/>
      <c r="D555" s="144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</row>
    <row r="556">
      <c r="A556" s="253"/>
      <c r="B556" s="253"/>
      <c r="C556" s="144"/>
      <c r="D556" s="144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</row>
    <row r="557">
      <c r="A557" s="253"/>
      <c r="B557" s="253"/>
      <c r="C557" s="144"/>
      <c r="D557" s="144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</row>
    <row r="558">
      <c r="A558" s="253"/>
      <c r="B558" s="253"/>
      <c r="C558" s="144"/>
      <c r="D558" s="144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</row>
    <row r="559">
      <c r="A559" s="253"/>
      <c r="B559" s="253"/>
      <c r="C559" s="144"/>
      <c r="D559" s="144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</row>
    <row r="560">
      <c r="A560" s="253"/>
      <c r="B560" s="253"/>
      <c r="C560" s="144"/>
      <c r="D560" s="144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</row>
    <row r="561">
      <c r="A561" s="253"/>
      <c r="B561" s="253"/>
      <c r="C561" s="144"/>
      <c r="D561" s="144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</row>
    <row r="562">
      <c r="A562" s="253"/>
      <c r="B562" s="253"/>
      <c r="C562" s="144"/>
      <c r="D562" s="144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</row>
    <row r="563">
      <c r="A563" s="253"/>
      <c r="B563" s="253"/>
      <c r="C563" s="144"/>
      <c r="D563" s="144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</row>
    <row r="564">
      <c r="A564" s="253"/>
      <c r="B564" s="253"/>
      <c r="C564" s="144"/>
      <c r="D564" s="144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</row>
    <row r="565">
      <c r="A565" s="253"/>
      <c r="B565" s="253"/>
      <c r="C565" s="144"/>
      <c r="D565" s="144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</row>
    <row r="566">
      <c r="A566" s="253"/>
      <c r="B566" s="253"/>
      <c r="C566" s="144"/>
      <c r="D566" s="144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</row>
    <row r="567">
      <c r="A567" s="253"/>
      <c r="B567" s="253"/>
      <c r="C567" s="144"/>
      <c r="D567" s="144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</row>
    <row r="568">
      <c r="A568" s="253"/>
      <c r="B568" s="253"/>
      <c r="C568" s="144"/>
      <c r="D568" s="144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</row>
    <row r="569">
      <c r="A569" s="253"/>
      <c r="B569" s="253"/>
      <c r="C569" s="144"/>
      <c r="D569" s="144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</row>
    <row r="570">
      <c r="A570" s="253"/>
      <c r="B570" s="253"/>
      <c r="C570" s="144"/>
      <c r="D570" s="144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</row>
    <row r="571">
      <c r="A571" s="253"/>
      <c r="B571" s="253"/>
      <c r="C571" s="144"/>
      <c r="D571" s="144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</row>
    <row r="572">
      <c r="A572" s="253"/>
      <c r="B572" s="253"/>
      <c r="C572" s="144"/>
      <c r="D572" s="144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</row>
    <row r="573">
      <c r="A573" s="253"/>
      <c r="B573" s="253"/>
      <c r="C573" s="144"/>
      <c r="D573" s="144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</row>
    <row r="574">
      <c r="A574" s="253"/>
      <c r="B574" s="253"/>
      <c r="C574" s="144"/>
      <c r="D574" s="144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</row>
    <row r="575">
      <c r="A575" s="253"/>
      <c r="B575" s="253"/>
      <c r="C575" s="144"/>
      <c r="D575" s="144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</row>
    <row r="576">
      <c r="A576" s="253"/>
      <c r="B576" s="253"/>
      <c r="C576" s="144"/>
      <c r="D576" s="144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</row>
    <row r="577">
      <c r="A577" s="253"/>
      <c r="B577" s="253"/>
      <c r="C577" s="144"/>
      <c r="D577" s="144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</row>
    <row r="578">
      <c r="A578" s="253"/>
      <c r="B578" s="253"/>
      <c r="C578" s="144"/>
      <c r="D578" s="144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</row>
    <row r="579">
      <c r="A579" s="253"/>
      <c r="B579" s="253"/>
      <c r="C579" s="144"/>
      <c r="D579" s="144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</row>
    <row r="580">
      <c r="A580" s="253"/>
      <c r="B580" s="253"/>
      <c r="C580" s="144"/>
      <c r="D580" s="144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</row>
    <row r="581">
      <c r="A581" s="253"/>
      <c r="B581" s="253"/>
      <c r="C581" s="144"/>
      <c r="D581" s="144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</row>
    <row r="582">
      <c r="A582" s="253"/>
      <c r="B582" s="253"/>
      <c r="C582" s="144"/>
      <c r="D582" s="144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</row>
    <row r="583">
      <c r="A583" s="253"/>
      <c r="B583" s="253"/>
      <c r="C583" s="144"/>
      <c r="D583" s="144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</row>
    <row r="584">
      <c r="A584" s="253"/>
      <c r="B584" s="253"/>
      <c r="C584" s="144"/>
      <c r="D584" s="144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</row>
    <row r="585">
      <c r="A585" s="253"/>
      <c r="B585" s="253"/>
      <c r="C585" s="144"/>
      <c r="D585" s="144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</row>
    <row r="586">
      <c r="A586" s="253"/>
      <c r="B586" s="253"/>
      <c r="C586" s="144"/>
      <c r="D586" s="144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</row>
    <row r="587">
      <c r="A587" s="253"/>
      <c r="B587" s="253"/>
      <c r="C587" s="144"/>
      <c r="D587" s="144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</row>
    <row r="588">
      <c r="A588" s="253"/>
      <c r="B588" s="253"/>
      <c r="C588" s="144"/>
      <c r="D588" s="144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</row>
    <row r="589">
      <c r="A589" s="253"/>
      <c r="B589" s="253"/>
      <c r="C589" s="144"/>
      <c r="D589" s="144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</row>
    <row r="590">
      <c r="A590" s="253"/>
      <c r="B590" s="253"/>
      <c r="C590" s="144"/>
      <c r="D590" s="144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</row>
    <row r="591">
      <c r="A591" s="253"/>
      <c r="B591" s="253"/>
      <c r="C591" s="144"/>
      <c r="D591" s="144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</row>
    <row r="592">
      <c r="A592" s="253"/>
      <c r="B592" s="253"/>
      <c r="C592" s="144"/>
      <c r="D592" s="144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</row>
    <row r="593">
      <c r="A593" s="253"/>
      <c r="B593" s="253"/>
      <c r="C593" s="144"/>
      <c r="D593" s="144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</row>
    <row r="594">
      <c r="A594" s="253"/>
      <c r="B594" s="253"/>
      <c r="C594" s="144"/>
      <c r="D594" s="144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</row>
    <row r="595">
      <c r="A595" s="253"/>
      <c r="B595" s="253"/>
      <c r="C595" s="144"/>
      <c r="D595" s="144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</row>
    <row r="596">
      <c r="A596" s="253"/>
      <c r="B596" s="253"/>
      <c r="C596" s="144"/>
      <c r="D596" s="144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</row>
    <row r="597">
      <c r="A597" s="253"/>
      <c r="B597" s="253"/>
      <c r="C597" s="144"/>
      <c r="D597" s="144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</row>
    <row r="598">
      <c r="A598" s="253"/>
      <c r="B598" s="253"/>
      <c r="C598" s="144"/>
      <c r="D598" s="144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</row>
    <row r="599">
      <c r="A599" s="253"/>
      <c r="B599" s="253"/>
      <c r="C599" s="144"/>
      <c r="D599" s="144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</row>
    <row r="600">
      <c r="A600" s="253"/>
      <c r="B600" s="253"/>
      <c r="C600" s="144"/>
      <c r="D600" s="144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</row>
    <row r="601">
      <c r="A601" s="253"/>
      <c r="B601" s="253"/>
      <c r="C601" s="144"/>
      <c r="D601" s="144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</row>
    <row r="602">
      <c r="A602" s="253"/>
      <c r="B602" s="253"/>
      <c r="C602" s="144"/>
      <c r="D602" s="144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</row>
    <row r="603">
      <c r="A603" s="253"/>
      <c r="B603" s="253"/>
      <c r="C603" s="144"/>
      <c r="D603" s="144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</row>
    <row r="604">
      <c r="A604" s="253"/>
      <c r="B604" s="253"/>
      <c r="C604" s="144"/>
      <c r="D604" s="144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</row>
    <row r="605">
      <c r="A605" s="253"/>
      <c r="B605" s="253"/>
      <c r="C605" s="144"/>
      <c r="D605" s="144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</row>
    <row r="606">
      <c r="A606" s="253"/>
      <c r="B606" s="253"/>
      <c r="C606" s="144"/>
      <c r="D606" s="144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</row>
    <row r="607">
      <c r="A607" s="253"/>
      <c r="B607" s="253"/>
      <c r="C607" s="144"/>
      <c r="D607" s="144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</row>
    <row r="608">
      <c r="A608" s="253"/>
      <c r="B608" s="253"/>
      <c r="C608" s="144"/>
      <c r="D608" s="144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</row>
    <row r="609">
      <c r="A609" s="253"/>
      <c r="B609" s="253"/>
      <c r="C609" s="144"/>
      <c r="D609" s="144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</row>
    <row r="610">
      <c r="A610" s="253"/>
      <c r="B610" s="253"/>
      <c r="C610" s="144"/>
      <c r="D610" s="144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</row>
    <row r="611">
      <c r="A611" s="253"/>
      <c r="B611" s="253"/>
      <c r="C611" s="144"/>
      <c r="D611" s="144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</row>
    <row r="612">
      <c r="A612" s="253"/>
      <c r="B612" s="253"/>
      <c r="C612" s="144"/>
      <c r="D612" s="144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</row>
    <row r="613">
      <c r="A613" s="253"/>
      <c r="B613" s="253"/>
      <c r="C613" s="144"/>
      <c r="D613" s="144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</row>
    <row r="614">
      <c r="A614" s="253"/>
      <c r="B614" s="253"/>
      <c r="C614" s="144"/>
      <c r="D614" s="144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</row>
    <row r="615">
      <c r="A615" s="253"/>
      <c r="B615" s="253"/>
      <c r="C615" s="144"/>
      <c r="D615" s="144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</row>
    <row r="616">
      <c r="A616" s="253"/>
      <c r="B616" s="253"/>
      <c r="C616" s="144"/>
      <c r="D616" s="144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</row>
    <row r="617">
      <c r="A617" s="253"/>
      <c r="B617" s="253"/>
      <c r="C617" s="144"/>
      <c r="D617" s="144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</row>
    <row r="618">
      <c r="A618" s="253"/>
      <c r="B618" s="253"/>
      <c r="C618" s="144"/>
      <c r="D618" s="144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</row>
    <row r="619">
      <c r="A619" s="253"/>
      <c r="B619" s="253"/>
      <c r="C619" s="144"/>
      <c r="D619" s="144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</row>
    <row r="620">
      <c r="A620" s="253"/>
      <c r="B620" s="253"/>
      <c r="C620" s="144"/>
      <c r="D620" s="144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</row>
    <row r="621">
      <c r="A621" s="253"/>
      <c r="B621" s="253"/>
      <c r="C621" s="144"/>
      <c r="D621" s="144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</row>
    <row r="622">
      <c r="A622" s="253"/>
      <c r="B622" s="253"/>
      <c r="C622" s="144"/>
      <c r="D622" s="144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</row>
    <row r="623">
      <c r="A623" s="253"/>
      <c r="B623" s="253"/>
      <c r="C623" s="144"/>
      <c r="D623" s="144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</row>
    <row r="624">
      <c r="A624" s="253"/>
      <c r="B624" s="253"/>
      <c r="C624" s="144"/>
      <c r="D624" s="144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</row>
    <row r="625">
      <c r="A625" s="253"/>
      <c r="B625" s="253"/>
      <c r="C625" s="144"/>
      <c r="D625" s="144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</row>
    <row r="626">
      <c r="A626" s="253"/>
      <c r="B626" s="253"/>
      <c r="C626" s="144"/>
      <c r="D626" s="144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</row>
    <row r="627">
      <c r="A627" s="253"/>
      <c r="B627" s="253"/>
      <c r="C627" s="144"/>
      <c r="D627" s="144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</row>
    <row r="628">
      <c r="A628" s="253"/>
      <c r="B628" s="253"/>
      <c r="C628" s="144"/>
      <c r="D628" s="144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</row>
    <row r="629">
      <c r="A629" s="253"/>
      <c r="B629" s="253"/>
      <c r="C629" s="144"/>
      <c r="D629" s="144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</row>
    <row r="630">
      <c r="A630" s="253"/>
      <c r="B630" s="253"/>
      <c r="C630" s="144"/>
      <c r="D630" s="144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</row>
    <row r="631">
      <c r="A631" s="253"/>
      <c r="B631" s="253"/>
      <c r="C631" s="144"/>
      <c r="D631" s="144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</row>
    <row r="632">
      <c r="A632" s="253"/>
      <c r="B632" s="253"/>
      <c r="C632" s="144"/>
      <c r="D632" s="144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</row>
    <row r="633">
      <c r="A633" s="253"/>
      <c r="B633" s="253"/>
      <c r="C633" s="144"/>
      <c r="D633" s="144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</row>
    <row r="634">
      <c r="A634" s="253"/>
      <c r="B634" s="253"/>
      <c r="C634" s="144"/>
      <c r="D634" s="144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</row>
    <row r="635">
      <c r="A635" s="253"/>
      <c r="B635" s="253"/>
      <c r="C635" s="144"/>
      <c r="D635" s="144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</row>
    <row r="636">
      <c r="A636" s="253"/>
      <c r="B636" s="253"/>
      <c r="C636" s="144"/>
      <c r="D636" s="144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</row>
    <row r="637">
      <c r="A637" s="253"/>
      <c r="B637" s="253"/>
      <c r="C637" s="144"/>
      <c r="D637" s="144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</row>
    <row r="638">
      <c r="A638" s="253"/>
      <c r="B638" s="253"/>
      <c r="C638" s="144"/>
      <c r="D638" s="144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</row>
    <row r="639">
      <c r="A639" s="253"/>
      <c r="B639" s="253"/>
      <c r="C639" s="144"/>
      <c r="D639" s="144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</row>
    <row r="640">
      <c r="A640" s="253"/>
      <c r="B640" s="253"/>
      <c r="C640" s="144"/>
      <c r="D640" s="144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</row>
    <row r="641">
      <c r="A641" s="253"/>
      <c r="B641" s="253"/>
      <c r="C641" s="144"/>
      <c r="D641" s="144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</row>
    <row r="642">
      <c r="A642" s="253"/>
      <c r="B642" s="253"/>
      <c r="C642" s="144"/>
      <c r="D642" s="144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</row>
    <row r="643">
      <c r="A643" s="253"/>
      <c r="B643" s="253"/>
      <c r="C643" s="144"/>
      <c r="D643" s="144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</row>
    <row r="644">
      <c r="A644" s="253"/>
      <c r="B644" s="253"/>
      <c r="C644" s="144"/>
      <c r="D644" s="144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</row>
    <row r="645">
      <c r="A645" s="253"/>
      <c r="B645" s="253"/>
      <c r="C645" s="144"/>
      <c r="D645" s="144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</row>
    <row r="646">
      <c r="A646" s="253"/>
      <c r="B646" s="253"/>
      <c r="C646" s="144"/>
      <c r="D646" s="144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</row>
    <row r="647">
      <c r="A647" s="253"/>
      <c r="B647" s="253"/>
      <c r="C647" s="144"/>
      <c r="D647" s="144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</row>
    <row r="648">
      <c r="A648" s="253"/>
      <c r="B648" s="253"/>
      <c r="C648" s="144"/>
      <c r="D648" s="144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</row>
    <row r="649">
      <c r="A649" s="253"/>
      <c r="B649" s="253"/>
      <c r="C649" s="144"/>
      <c r="D649" s="144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</row>
    <row r="650">
      <c r="A650" s="253"/>
      <c r="B650" s="253"/>
      <c r="C650" s="144"/>
      <c r="D650" s="144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</row>
    <row r="651">
      <c r="A651" s="253"/>
      <c r="B651" s="253"/>
      <c r="C651" s="144"/>
      <c r="D651" s="144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</row>
    <row r="652">
      <c r="A652" s="253"/>
      <c r="B652" s="253"/>
      <c r="C652" s="144"/>
      <c r="D652" s="144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</row>
    <row r="653">
      <c r="A653" s="253"/>
      <c r="B653" s="253"/>
      <c r="C653" s="144"/>
      <c r="D653" s="144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</row>
    <row r="654">
      <c r="A654" s="253"/>
      <c r="B654" s="253"/>
      <c r="C654" s="144"/>
      <c r="D654" s="144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</row>
    <row r="655">
      <c r="A655" s="253"/>
      <c r="B655" s="253"/>
      <c r="C655" s="144"/>
      <c r="D655" s="144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</row>
    <row r="656">
      <c r="A656" s="253"/>
      <c r="B656" s="253"/>
      <c r="C656" s="144"/>
      <c r="D656" s="144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</row>
    <row r="657">
      <c r="A657" s="253"/>
      <c r="B657" s="253"/>
      <c r="C657" s="144"/>
      <c r="D657" s="144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</row>
    <row r="658">
      <c r="A658" s="253"/>
      <c r="B658" s="253"/>
      <c r="C658" s="144"/>
      <c r="D658" s="144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</row>
    <row r="659">
      <c r="A659" s="253"/>
      <c r="B659" s="253"/>
      <c r="C659" s="144"/>
      <c r="D659" s="144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</row>
    <row r="660">
      <c r="A660" s="253"/>
      <c r="B660" s="253"/>
      <c r="C660" s="144"/>
      <c r="D660" s="144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</row>
    <row r="661">
      <c r="A661" s="253"/>
      <c r="B661" s="253"/>
      <c r="C661" s="144"/>
      <c r="D661" s="144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</row>
    <row r="662">
      <c r="A662" s="253"/>
      <c r="B662" s="253"/>
      <c r="C662" s="144"/>
      <c r="D662" s="144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</row>
    <row r="663">
      <c r="A663" s="253"/>
      <c r="B663" s="253"/>
      <c r="C663" s="144"/>
      <c r="D663" s="144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</row>
    <row r="664">
      <c r="A664" s="253"/>
      <c r="B664" s="253"/>
      <c r="C664" s="144"/>
      <c r="D664" s="144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</row>
    <row r="665">
      <c r="A665" s="253"/>
      <c r="B665" s="253"/>
      <c r="C665" s="144"/>
      <c r="D665" s="144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</row>
    <row r="666">
      <c r="A666" s="253"/>
      <c r="B666" s="253"/>
      <c r="C666" s="144"/>
      <c r="D666" s="144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</row>
    <row r="667">
      <c r="A667" s="253"/>
      <c r="B667" s="253"/>
      <c r="C667" s="144"/>
      <c r="D667" s="144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</row>
    <row r="668">
      <c r="A668" s="253"/>
      <c r="B668" s="253"/>
      <c r="C668" s="144"/>
      <c r="D668" s="144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</row>
    <row r="669">
      <c r="A669" s="253"/>
      <c r="B669" s="253"/>
      <c r="C669" s="144"/>
      <c r="D669" s="144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</row>
    <row r="670">
      <c r="A670" s="253"/>
      <c r="B670" s="253"/>
      <c r="C670" s="144"/>
      <c r="D670" s="144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</row>
    <row r="671">
      <c r="A671" s="253"/>
      <c r="B671" s="253"/>
      <c r="C671" s="144"/>
      <c r="D671" s="144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</row>
    <row r="672">
      <c r="A672" s="253"/>
      <c r="B672" s="253"/>
      <c r="C672" s="144"/>
      <c r="D672" s="144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</row>
    <row r="673">
      <c r="A673" s="253"/>
      <c r="B673" s="253"/>
      <c r="C673" s="144"/>
      <c r="D673" s="144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</row>
    <row r="674">
      <c r="A674" s="253"/>
      <c r="B674" s="253"/>
      <c r="C674" s="144"/>
      <c r="D674" s="144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</row>
    <row r="675">
      <c r="A675" s="253"/>
      <c r="B675" s="253"/>
      <c r="C675" s="144"/>
      <c r="D675" s="144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</row>
    <row r="676">
      <c r="A676" s="253"/>
      <c r="B676" s="253"/>
      <c r="C676" s="144"/>
      <c r="D676" s="144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</row>
    <row r="677">
      <c r="A677" s="253"/>
      <c r="B677" s="253"/>
      <c r="C677" s="144"/>
      <c r="D677" s="144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</row>
    <row r="678">
      <c r="A678" s="253"/>
      <c r="B678" s="253"/>
      <c r="C678" s="144"/>
      <c r="D678" s="144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</row>
    <row r="679">
      <c r="A679" s="253"/>
      <c r="B679" s="253"/>
      <c r="C679" s="144"/>
      <c r="D679" s="144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</row>
    <row r="680">
      <c r="A680" s="253"/>
      <c r="B680" s="253"/>
      <c r="C680" s="144"/>
      <c r="D680" s="144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</row>
    <row r="681">
      <c r="A681" s="253"/>
      <c r="B681" s="253"/>
      <c r="C681" s="144"/>
      <c r="D681" s="144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</row>
    <row r="682">
      <c r="A682" s="253"/>
      <c r="B682" s="253"/>
      <c r="C682" s="144"/>
      <c r="D682" s="144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</row>
    <row r="683">
      <c r="A683" s="253"/>
      <c r="B683" s="253"/>
      <c r="C683" s="144"/>
      <c r="D683" s="144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</row>
    <row r="684">
      <c r="A684" s="253"/>
      <c r="B684" s="253"/>
      <c r="C684" s="144"/>
      <c r="D684" s="144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</row>
    <row r="685">
      <c r="A685" s="253"/>
      <c r="B685" s="253"/>
      <c r="C685" s="144"/>
      <c r="D685" s="144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</row>
    <row r="686">
      <c r="A686" s="253"/>
      <c r="B686" s="253"/>
      <c r="C686" s="144"/>
      <c r="D686" s="144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</row>
    <row r="687">
      <c r="A687" s="253"/>
      <c r="B687" s="253"/>
      <c r="C687" s="144"/>
      <c r="D687" s="144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</row>
    <row r="688">
      <c r="A688" s="253"/>
      <c r="B688" s="253"/>
      <c r="C688" s="144"/>
      <c r="D688" s="144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</row>
    <row r="689">
      <c r="A689" s="253"/>
      <c r="B689" s="253"/>
      <c r="C689" s="144"/>
      <c r="D689" s="144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</row>
    <row r="690">
      <c r="A690" s="253"/>
      <c r="B690" s="253"/>
      <c r="C690" s="144"/>
      <c r="D690" s="144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</row>
    <row r="691">
      <c r="A691" s="253"/>
      <c r="B691" s="253"/>
      <c r="C691" s="144"/>
      <c r="D691" s="144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</row>
    <row r="692">
      <c r="A692" s="253"/>
      <c r="B692" s="253"/>
      <c r="C692" s="144"/>
      <c r="D692" s="144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</row>
    <row r="693">
      <c r="A693" s="253"/>
      <c r="B693" s="253"/>
      <c r="C693" s="144"/>
      <c r="D693" s="144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</row>
    <row r="694">
      <c r="A694" s="253"/>
      <c r="B694" s="253"/>
      <c r="C694" s="144"/>
      <c r="D694" s="144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</row>
    <row r="695">
      <c r="A695" s="253"/>
      <c r="B695" s="253"/>
      <c r="C695" s="144"/>
      <c r="D695" s="144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</row>
    <row r="696">
      <c r="A696" s="253"/>
      <c r="B696" s="253"/>
      <c r="C696" s="144"/>
      <c r="D696" s="144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</row>
    <row r="697">
      <c r="A697" s="253"/>
      <c r="B697" s="253"/>
      <c r="C697" s="144"/>
      <c r="D697" s="144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</row>
    <row r="698">
      <c r="A698" s="253"/>
      <c r="B698" s="253"/>
      <c r="C698" s="144"/>
      <c r="D698" s="144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</row>
    <row r="699">
      <c r="A699" s="253"/>
      <c r="B699" s="253"/>
      <c r="C699" s="144"/>
      <c r="D699" s="144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</row>
    <row r="700">
      <c r="A700" s="253"/>
      <c r="B700" s="253"/>
      <c r="C700" s="144"/>
      <c r="D700" s="144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</row>
    <row r="701">
      <c r="A701" s="253"/>
      <c r="B701" s="253"/>
      <c r="C701" s="144"/>
      <c r="D701" s="144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</row>
    <row r="702">
      <c r="A702" s="253"/>
      <c r="B702" s="253"/>
      <c r="C702" s="144"/>
      <c r="D702" s="144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</row>
    <row r="703">
      <c r="A703" s="253"/>
      <c r="B703" s="253"/>
      <c r="C703" s="144"/>
      <c r="D703" s="144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</row>
    <row r="704">
      <c r="A704" s="253"/>
      <c r="B704" s="253"/>
      <c r="C704" s="144"/>
      <c r="D704" s="144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</row>
    <row r="705">
      <c r="A705" s="253"/>
      <c r="B705" s="253"/>
      <c r="C705" s="144"/>
      <c r="D705" s="144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</row>
    <row r="706">
      <c r="A706" s="253"/>
      <c r="B706" s="253"/>
      <c r="C706" s="144"/>
      <c r="D706" s="144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</row>
    <row r="707">
      <c r="A707" s="253"/>
      <c r="B707" s="253"/>
      <c r="C707" s="144"/>
      <c r="D707" s="144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</row>
    <row r="708">
      <c r="A708" s="253"/>
      <c r="B708" s="253"/>
      <c r="C708" s="144"/>
      <c r="D708" s="144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</row>
    <row r="709">
      <c r="A709" s="253"/>
      <c r="B709" s="253"/>
      <c r="C709" s="144"/>
      <c r="D709" s="144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</row>
    <row r="710">
      <c r="A710" s="253"/>
      <c r="B710" s="253"/>
      <c r="C710" s="144"/>
      <c r="D710" s="144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</row>
    <row r="711">
      <c r="A711" s="253"/>
      <c r="B711" s="253"/>
      <c r="C711" s="144"/>
      <c r="D711" s="144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</row>
    <row r="712">
      <c r="A712" s="253"/>
      <c r="B712" s="253"/>
      <c r="C712" s="144"/>
      <c r="D712" s="144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</row>
    <row r="713">
      <c r="A713" s="253"/>
      <c r="B713" s="253"/>
      <c r="C713" s="144"/>
      <c r="D713" s="144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</row>
    <row r="714">
      <c r="A714" s="253"/>
      <c r="B714" s="253"/>
      <c r="C714" s="144"/>
      <c r="D714" s="144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</row>
    <row r="715">
      <c r="A715" s="253"/>
      <c r="B715" s="253"/>
      <c r="C715" s="144"/>
      <c r="D715" s="144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</row>
    <row r="716">
      <c r="A716" s="253"/>
      <c r="B716" s="253"/>
      <c r="C716" s="144"/>
      <c r="D716" s="144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</row>
    <row r="717">
      <c r="A717" s="253"/>
      <c r="B717" s="253"/>
      <c r="C717" s="144"/>
      <c r="D717" s="144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</row>
    <row r="718">
      <c r="A718" s="253"/>
      <c r="B718" s="253"/>
      <c r="C718" s="144"/>
      <c r="D718" s="144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</row>
    <row r="719">
      <c r="A719" s="253"/>
      <c r="B719" s="253"/>
      <c r="C719" s="144"/>
      <c r="D719" s="144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</row>
    <row r="720">
      <c r="A720" s="253"/>
      <c r="B720" s="253"/>
      <c r="C720" s="144"/>
      <c r="D720" s="144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</row>
    <row r="721">
      <c r="A721" s="253"/>
      <c r="B721" s="253"/>
      <c r="C721" s="144"/>
      <c r="D721" s="144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</row>
    <row r="722">
      <c r="A722" s="253"/>
      <c r="B722" s="253"/>
      <c r="C722" s="144"/>
      <c r="D722" s="144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</row>
    <row r="723">
      <c r="A723" s="253"/>
      <c r="B723" s="253"/>
      <c r="C723" s="144"/>
      <c r="D723" s="144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</row>
    <row r="724">
      <c r="A724" s="253"/>
      <c r="B724" s="253"/>
      <c r="C724" s="144"/>
      <c r="D724" s="144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</row>
    <row r="725">
      <c r="A725" s="253"/>
      <c r="B725" s="253"/>
      <c r="C725" s="144"/>
      <c r="D725" s="144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</row>
    <row r="726">
      <c r="A726" s="253"/>
      <c r="B726" s="253"/>
      <c r="C726" s="144"/>
      <c r="D726" s="144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</row>
    <row r="727">
      <c r="A727" s="253"/>
      <c r="B727" s="253"/>
      <c r="C727" s="144"/>
      <c r="D727" s="144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</row>
    <row r="728">
      <c r="A728" s="253"/>
      <c r="B728" s="253"/>
      <c r="C728" s="144"/>
      <c r="D728" s="144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</row>
    <row r="729">
      <c r="A729" s="253"/>
      <c r="B729" s="253"/>
      <c r="C729" s="144"/>
      <c r="D729" s="144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</row>
    <row r="730">
      <c r="A730" s="253"/>
      <c r="B730" s="253"/>
      <c r="C730" s="144"/>
      <c r="D730" s="144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</row>
    <row r="731">
      <c r="A731" s="253"/>
      <c r="B731" s="253"/>
      <c r="C731" s="144"/>
      <c r="D731" s="144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</row>
    <row r="732">
      <c r="A732" s="253"/>
      <c r="B732" s="253"/>
      <c r="C732" s="144"/>
      <c r="D732" s="144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</row>
    <row r="733">
      <c r="A733" s="253"/>
      <c r="B733" s="253"/>
      <c r="C733" s="144"/>
      <c r="D733" s="144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</row>
    <row r="734">
      <c r="A734" s="253"/>
      <c r="B734" s="253"/>
      <c r="C734" s="144"/>
      <c r="D734" s="144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</row>
    <row r="735">
      <c r="A735" s="253"/>
      <c r="B735" s="253"/>
      <c r="C735" s="144"/>
      <c r="D735" s="144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</row>
    <row r="736">
      <c r="A736" s="253"/>
      <c r="B736" s="253"/>
      <c r="C736" s="144"/>
      <c r="D736" s="144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</row>
    <row r="737">
      <c r="A737" s="253"/>
      <c r="B737" s="253"/>
      <c r="C737" s="144"/>
      <c r="D737" s="144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</row>
    <row r="738">
      <c r="A738" s="253"/>
      <c r="B738" s="253"/>
      <c r="C738" s="144"/>
      <c r="D738" s="144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</row>
    <row r="739">
      <c r="A739" s="253"/>
      <c r="B739" s="253"/>
      <c r="C739" s="144"/>
      <c r="D739" s="144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</row>
    <row r="740">
      <c r="A740" s="253"/>
      <c r="B740" s="253"/>
      <c r="C740" s="144"/>
      <c r="D740" s="144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</row>
    <row r="741">
      <c r="A741" s="253"/>
      <c r="B741" s="253"/>
      <c r="C741" s="144"/>
      <c r="D741" s="144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</row>
    <row r="742">
      <c r="A742" s="253"/>
      <c r="B742" s="253"/>
      <c r="C742" s="144"/>
      <c r="D742" s="144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</row>
    <row r="743">
      <c r="A743" s="253"/>
      <c r="B743" s="253"/>
      <c r="C743" s="144"/>
      <c r="D743" s="144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</row>
    <row r="744">
      <c r="A744" s="253"/>
      <c r="B744" s="253"/>
      <c r="C744" s="144"/>
      <c r="D744" s="144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</row>
    <row r="745">
      <c r="A745" s="253"/>
      <c r="B745" s="253"/>
      <c r="C745" s="144"/>
      <c r="D745" s="144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</row>
    <row r="746">
      <c r="A746" s="253"/>
      <c r="B746" s="253"/>
      <c r="C746" s="144"/>
      <c r="D746" s="144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</row>
    <row r="747">
      <c r="A747" s="253"/>
      <c r="B747" s="253"/>
      <c r="C747" s="144"/>
      <c r="D747" s="144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</row>
    <row r="748">
      <c r="A748" s="253"/>
      <c r="B748" s="253"/>
      <c r="C748" s="144"/>
      <c r="D748" s="144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</row>
    <row r="749">
      <c r="A749" s="253"/>
      <c r="B749" s="253"/>
      <c r="C749" s="144"/>
      <c r="D749" s="144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</row>
    <row r="750">
      <c r="A750" s="253"/>
      <c r="B750" s="253"/>
      <c r="C750" s="144"/>
      <c r="D750" s="144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</row>
    <row r="751">
      <c r="A751" s="253"/>
      <c r="B751" s="253"/>
      <c r="C751" s="144"/>
      <c r="D751" s="144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</row>
    <row r="752">
      <c r="A752" s="253"/>
      <c r="B752" s="253"/>
      <c r="C752" s="144"/>
      <c r="D752" s="144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</row>
    <row r="753">
      <c r="A753" s="253"/>
      <c r="B753" s="253"/>
      <c r="C753" s="144"/>
      <c r="D753" s="144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</row>
    <row r="754">
      <c r="A754" s="253"/>
      <c r="B754" s="253"/>
      <c r="C754" s="144"/>
      <c r="D754" s="144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</row>
    <row r="755">
      <c r="A755" s="253"/>
      <c r="B755" s="253"/>
      <c r="C755" s="144"/>
      <c r="D755" s="144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</row>
    <row r="756">
      <c r="A756" s="253"/>
      <c r="B756" s="253"/>
      <c r="C756" s="144"/>
      <c r="D756" s="144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</row>
    <row r="757">
      <c r="A757" s="253"/>
      <c r="B757" s="253"/>
      <c r="C757" s="144"/>
      <c r="D757" s="144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</row>
    <row r="758">
      <c r="A758" s="253"/>
      <c r="B758" s="253"/>
      <c r="C758" s="144"/>
      <c r="D758" s="144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</row>
    <row r="759">
      <c r="A759" s="253"/>
      <c r="B759" s="253"/>
      <c r="C759" s="144"/>
      <c r="D759" s="144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</row>
    <row r="760">
      <c r="A760" s="253"/>
      <c r="B760" s="253"/>
      <c r="C760" s="144"/>
      <c r="D760" s="144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</row>
    <row r="761">
      <c r="A761" s="253"/>
      <c r="B761" s="253"/>
      <c r="C761" s="144"/>
      <c r="D761" s="144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</row>
    <row r="762">
      <c r="A762" s="253"/>
      <c r="B762" s="253"/>
      <c r="C762" s="144"/>
      <c r="D762" s="144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</row>
    <row r="763">
      <c r="A763" s="253"/>
      <c r="B763" s="253"/>
      <c r="C763" s="144"/>
      <c r="D763" s="144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</row>
    <row r="764">
      <c r="A764" s="253"/>
      <c r="B764" s="253"/>
      <c r="C764" s="144"/>
      <c r="D764" s="144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</row>
    <row r="765">
      <c r="A765" s="253"/>
      <c r="B765" s="253"/>
      <c r="C765" s="144"/>
      <c r="D765" s="144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</row>
    <row r="766">
      <c r="A766" s="253"/>
      <c r="B766" s="253"/>
      <c r="C766" s="144"/>
      <c r="D766" s="144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</row>
    <row r="767">
      <c r="A767" s="253"/>
      <c r="B767" s="253"/>
      <c r="C767" s="144"/>
      <c r="D767" s="144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</row>
    <row r="768">
      <c r="A768" s="253"/>
      <c r="B768" s="253"/>
      <c r="C768" s="144"/>
      <c r="D768" s="144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</row>
    <row r="769">
      <c r="A769" s="253"/>
      <c r="B769" s="253"/>
      <c r="C769" s="144"/>
      <c r="D769" s="144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</row>
    <row r="770">
      <c r="A770" s="253"/>
      <c r="B770" s="253"/>
      <c r="C770" s="144"/>
      <c r="D770" s="144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</row>
    <row r="771">
      <c r="A771" s="253"/>
      <c r="B771" s="253"/>
      <c r="C771" s="144"/>
      <c r="D771" s="144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</row>
    <row r="772">
      <c r="A772" s="253"/>
      <c r="B772" s="253"/>
      <c r="C772" s="144"/>
      <c r="D772" s="144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</row>
    <row r="773">
      <c r="A773" s="253"/>
      <c r="B773" s="253"/>
      <c r="C773" s="144"/>
      <c r="D773" s="144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</row>
    <row r="774">
      <c r="A774" s="253"/>
      <c r="B774" s="253"/>
      <c r="C774" s="144"/>
      <c r="D774" s="144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</row>
    <row r="775">
      <c r="A775" s="253"/>
      <c r="B775" s="253"/>
      <c r="C775" s="144"/>
      <c r="D775" s="144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</row>
    <row r="776">
      <c r="A776" s="253"/>
      <c r="B776" s="253"/>
      <c r="C776" s="144"/>
      <c r="D776" s="144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</row>
    <row r="777">
      <c r="A777" s="253"/>
      <c r="B777" s="253"/>
      <c r="C777" s="144"/>
      <c r="D777" s="144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</row>
    <row r="778">
      <c r="A778" s="253"/>
      <c r="B778" s="253"/>
      <c r="C778" s="144"/>
      <c r="D778" s="144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</row>
    <row r="779">
      <c r="A779" s="253"/>
      <c r="B779" s="253"/>
      <c r="C779" s="144"/>
      <c r="D779" s="144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</row>
    <row r="780">
      <c r="A780" s="253"/>
      <c r="B780" s="253"/>
      <c r="C780" s="144"/>
      <c r="D780" s="144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</row>
    <row r="781">
      <c r="A781" s="253"/>
      <c r="B781" s="253"/>
      <c r="C781" s="144"/>
      <c r="D781" s="144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</row>
    <row r="782">
      <c r="A782" s="253"/>
      <c r="B782" s="253"/>
      <c r="C782" s="144"/>
      <c r="D782" s="144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</row>
    <row r="783">
      <c r="A783" s="253"/>
      <c r="B783" s="253"/>
      <c r="C783" s="144"/>
      <c r="D783" s="144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</row>
    <row r="784">
      <c r="A784" s="253"/>
      <c r="B784" s="253"/>
      <c r="C784" s="144"/>
      <c r="D784" s="144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</row>
    <row r="785">
      <c r="A785" s="253"/>
      <c r="B785" s="253"/>
      <c r="C785" s="144"/>
      <c r="D785" s="144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</row>
    <row r="786">
      <c r="A786" s="253"/>
      <c r="B786" s="253"/>
      <c r="C786" s="144"/>
      <c r="D786" s="144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</row>
    <row r="787">
      <c r="A787" s="253"/>
      <c r="B787" s="253"/>
      <c r="C787" s="144"/>
      <c r="D787" s="144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</row>
    <row r="788">
      <c r="A788" s="253"/>
      <c r="B788" s="253"/>
      <c r="C788" s="144"/>
      <c r="D788" s="144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</row>
    <row r="789">
      <c r="A789" s="253"/>
      <c r="B789" s="253"/>
      <c r="C789" s="144"/>
      <c r="D789" s="144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</row>
    <row r="790">
      <c r="A790" s="253"/>
      <c r="B790" s="253"/>
      <c r="C790" s="144"/>
      <c r="D790" s="144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</row>
    <row r="791">
      <c r="A791" s="253"/>
      <c r="B791" s="253"/>
      <c r="C791" s="144"/>
      <c r="D791" s="144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</row>
    <row r="792">
      <c r="A792" s="253"/>
      <c r="B792" s="253"/>
      <c r="C792" s="144"/>
      <c r="D792" s="144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</row>
    <row r="793">
      <c r="A793" s="253"/>
      <c r="B793" s="253"/>
      <c r="C793" s="144"/>
      <c r="D793" s="144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</row>
    <row r="794">
      <c r="A794" s="253"/>
      <c r="B794" s="253"/>
      <c r="C794" s="144"/>
      <c r="D794" s="144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</row>
    <row r="795">
      <c r="A795" s="253"/>
      <c r="B795" s="253"/>
      <c r="C795" s="144"/>
      <c r="D795" s="144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</row>
    <row r="796">
      <c r="A796" s="253"/>
      <c r="B796" s="253"/>
      <c r="C796" s="144"/>
      <c r="D796" s="144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</row>
    <row r="797">
      <c r="A797" s="253"/>
      <c r="B797" s="253"/>
      <c r="C797" s="144"/>
      <c r="D797" s="144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</row>
    <row r="798">
      <c r="A798" s="253"/>
      <c r="B798" s="253"/>
      <c r="C798" s="144"/>
      <c r="D798" s="144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</row>
    <row r="799">
      <c r="A799" s="253"/>
      <c r="B799" s="253"/>
      <c r="C799" s="144"/>
      <c r="D799" s="144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</row>
    <row r="800">
      <c r="A800" s="253"/>
      <c r="B800" s="253"/>
      <c r="C800" s="144"/>
      <c r="D800" s="144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</row>
    <row r="801">
      <c r="A801" s="253"/>
      <c r="B801" s="253"/>
      <c r="C801" s="144"/>
      <c r="D801" s="144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</row>
    <row r="802">
      <c r="A802" s="253"/>
      <c r="B802" s="253"/>
      <c r="C802" s="144"/>
      <c r="D802" s="144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</row>
    <row r="803">
      <c r="A803" s="253"/>
      <c r="B803" s="253"/>
      <c r="C803" s="144"/>
      <c r="D803" s="144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</row>
    <row r="804">
      <c r="A804" s="253"/>
      <c r="B804" s="253"/>
      <c r="C804" s="144"/>
      <c r="D804" s="144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</row>
    <row r="805">
      <c r="A805" s="253"/>
      <c r="B805" s="253"/>
      <c r="C805" s="144"/>
      <c r="D805" s="144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</row>
    <row r="806">
      <c r="A806" s="253"/>
      <c r="B806" s="253"/>
      <c r="C806" s="144"/>
      <c r="D806" s="144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</row>
    <row r="807">
      <c r="A807" s="253"/>
      <c r="B807" s="253"/>
      <c r="C807" s="144"/>
      <c r="D807" s="144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</row>
    <row r="808">
      <c r="A808" s="253"/>
      <c r="B808" s="253"/>
      <c r="C808" s="144"/>
      <c r="D808" s="144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</row>
    <row r="809">
      <c r="A809" s="253"/>
      <c r="B809" s="253"/>
      <c r="C809" s="144"/>
      <c r="D809" s="144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</row>
    <row r="810">
      <c r="A810" s="253"/>
      <c r="B810" s="253"/>
      <c r="C810" s="144"/>
      <c r="D810" s="144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</row>
    <row r="811">
      <c r="A811" s="253"/>
      <c r="B811" s="253"/>
      <c r="C811" s="144"/>
      <c r="D811" s="144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</row>
    <row r="812">
      <c r="A812" s="253"/>
      <c r="B812" s="253"/>
      <c r="C812" s="144"/>
      <c r="D812" s="144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</row>
    <row r="813">
      <c r="A813" s="253"/>
      <c r="B813" s="253"/>
      <c r="C813" s="144"/>
      <c r="D813" s="144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</row>
    <row r="814">
      <c r="A814" s="253"/>
      <c r="B814" s="253"/>
      <c r="C814" s="144"/>
      <c r="D814" s="144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</row>
    <row r="815">
      <c r="A815" s="253"/>
      <c r="B815" s="253"/>
      <c r="C815" s="144"/>
      <c r="D815" s="144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</row>
    <row r="816">
      <c r="A816" s="253"/>
      <c r="B816" s="253"/>
      <c r="C816" s="144"/>
      <c r="D816" s="144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</row>
    <row r="817">
      <c r="A817" s="253"/>
      <c r="B817" s="253"/>
      <c r="C817" s="144"/>
      <c r="D817" s="144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</row>
    <row r="818">
      <c r="A818" s="253"/>
      <c r="B818" s="253"/>
      <c r="C818" s="144"/>
      <c r="D818" s="144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</row>
    <row r="819">
      <c r="A819" s="253"/>
      <c r="B819" s="253"/>
      <c r="C819" s="144"/>
      <c r="D819" s="144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</row>
    <row r="820">
      <c r="A820" s="253"/>
      <c r="B820" s="253"/>
      <c r="C820" s="144"/>
      <c r="D820" s="144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</row>
    <row r="821">
      <c r="A821" s="253"/>
      <c r="B821" s="253"/>
      <c r="C821" s="144"/>
      <c r="D821" s="144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</row>
    <row r="822">
      <c r="A822" s="253"/>
      <c r="B822" s="253"/>
      <c r="C822" s="144"/>
      <c r="D822" s="144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</row>
    <row r="823">
      <c r="A823" s="253"/>
      <c r="B823" s="253"/>
      <c r="C823" s="144"/>
      <c r="D823" s="144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</row>
    <row r="824">
      <c r="A824" s="253"/>
      <c r="B824" s="253"/>
      <c r="C824" s="144"/>
      <c r="D824" s="144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</row>
    <row r="825">
      <c r="A825" s="253"/>
      <c r="B825" s="253"/>
      <c r="C825" s="144"/>
      <c r="D825" s="144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</row>
    <row r="826">
      <c r="A826" s="253"/>
      <c r="B826" s="253"/>
      <c r="C826" s="144"/>
      <c r="D826" s="144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</row>
    <row r="827">
      <c r="A827" s="253"/>
      <c r="B827" s="253"/>
      <c r="C827" s="144"/>
      <c r="D827" s="144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</row>
    <row r="828">
      <c r="A828" s="253"/>
      <c r="B828" s="253"/>
      <c r="C828" s="144"/>
      <c r="D828" s="144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</row>
    <row r="829">
      <c r="A829" s="253"/>
      <c r="B829" s="253"/>
      <c r="C829" s="144"/>
      <c r="D829" s="144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</row>
    <row r="830">
      <c r="A830" s="253"/>
      <c r="B830" s="253"/>
      <c r="C830" s="144"/>
      <c r="D830" s="144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</row>
    <row r="831">
      <c r="A831" s="253"/>
      <c r="B831" s="253"/>
      <c r="C831" s="144"/>
      <c r="D831" s="144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</row>
    <row r="832">
      <c r="A832" s="253"/>
      <c r="B832" s="253"/>
      <c r="C832" s="144"/>
      <c r="D832" s="144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</row>
    <row r="833">
      <c r="A833" s="253"/>
      <c r="B833" s="253"/>
      <c r="C833" s="144"/>
      <c r="D833" s="144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</row>
    <row r="834">
      <c r="A834" s="253"/>
      <c r="B834" s="253"/>
      <c r="C834" s="144"/>
      <c r="D834" s="144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</row>
    <row r="835">
      <c r="A835" s="253"/>
      <c r="B835" s="253"/>
      <c r="C835" s="144"/>
      <c r="D835" s="144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</row>
    <row r="836">
      <c r="A836" s="253"/>
      <c r="B836" s="253"/>
      <c r="C836" s="144"/>
      <c r="D836" s="144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</row>
    <row r="837">
      <c r="A837" s="253"/>
      <c r="B837" s="253"/>
      <c r="C837" s="144"/>
      <c r="D837" s="144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</row>
    <row r="838">
      <c r="A838" s="253"/>
      <c r="B838" s="253"/>
      <c r="C838" s="144"/>
      <c r="D838" s="144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</row>
    <row r="839">
      <c r="A839" s="253"/>
      <c r="B839" s="253"/>
      <c r="C839" s="144"/>
      <c r="D839" s="144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</row>
    <row r="840">
      <c r="A840" s="253"/>
      <c r="B840" s="253"/>
      <c r="C840" s="144"/>
      <c r="D840" s="144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</row>
    <row r="841">
      <c r="A841" s="253"/>
      <c r="B841" s="253"/>
      <c r="C841" s="144"/>
      <c r="D841" s="144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</row>
    <row r="842">
      <c r="A842" s="253"/>
      <c r="B842" s="253"/>
      <c r="C842" s="144"/>
      <c r="D842" s="144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</row>
    <row r="843">
      <c r="A843" s="253"/>
      <c r="B843" s="253"/>
      <c r="C843" s="144"/>
      <c r="D843" s="144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</row>
    <row r="844">
      <c r="A844" s="253"/>
      <c r="B844" s="253"/>
      <c r="C844" s="144"/>
      <c r="D844" s="144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</row>
    <row r="845">
      <c r="A845" s="253"/>
      <c r="B845" s="253"/>
      <c r="C845" s="144"/>
      <c r="D845" s="144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</row>
    <row r="846">
      <c r="A846" s="253"/>
      <c r="B846" s="253"/>
      <c r="C846" s="144"/>
      <c r="D846" s="144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</row>
    <row r="847">
      <c r="A847" s="253"/>
      <c r="B847" s="253"/>
      <c r="C847" s="144"/>
      <c r="D847" s="144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</row>
    <row r="848">
      <c r="A848" s="253"/>
      <c r="B848" s="253"/>
      <c r="C848" s="144"/>
      <c r="D848" s="144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</row>
    <row r="849">
      <c r="A849" s="253"/>
      <c r="B849" s="253"/>
      <c r="C849" s="144"/>
      <c r="D849" s="144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</row>
    <row r="850">
      <c r="A850" s="253"/>
      <c r="B850" s="253"/>
      <c r="C850" s="144"/>
      <c r="D850" s="144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</row>
    <row r="851">
      <c r="A851" s="253"/>
      <c r="B851" s="253"/>
      <c r="C851" s="144"/>
      <c r="D851" s="144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</row>
    <row r="852">
      <c r="A852" s="253"/>
      <c r="B852" s="253"/>
      <c r="C852" s="144"/>
      <c r="D852" s="144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</row>
    <row r="853">
      <c r="A853" s="253"/>
      <c r="B853" s="253"/>
      <c r="C853" s="144"/>
      <c r="D853" s="144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</row>
    <row r="854">
      <c r="A854" s="253"/>
      <c r="B854" s="253"/>
      <c r="C854" s="144"/>
      <c r="D854" s="144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</row>
    <row r="855">
      <c r="A855" s="253"/>
      <c r="B855" s="253"/>
      <c r="C855" s="144"/>
      <c r="D855" s="144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</row>
    <row r="856">
      <c r="A856" s="253"/>
      <c r="B856" s="253"/>
      <c r="C856" s="144"/>
      <c r="D856" s="144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</row>
    <row r="857">
      <c r="A857" s="253"/>
      <c r="B857" s="253"/>
      <c r="C857" s="144"/>
      <c r="D857" s="144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</row>
    <row r="858">
      <c r="A858" s="253"/>
      <c r="B858" s="253"/>
      <c r="C858" s="144"/>
      <c r="D858" s="144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</row>
    <row r="859">
      <c r="A859" s="253"/>
      <c r="B859" s="253"/>
      <c r="C859" s="144"/>
      <c r="D859" s="144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</row>
    <row r="860">
      <c r="A860" s="253"/>
      <c r="B860" s="253"/>
      <c r="C860" s="144"/>
      <c r="D860" s="144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</row>
    <row r="861">
      <c r="A861" s="253"/>
      <c r="B861" s="253"/>
      <c r="C861" s="144"/>
      <c r="D861" s="144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</row>
    <row r="862">
      <c r="A862" s="253"/>
      <c r="B862" s="253"/>
      <c r="C862" s="144"/>
      <c r="D862" s="144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</row>
    <row r="863">
      <c r="A863" s="253"/>
      <c r="B863" s="253"/>
      <c r="C863" s="144"/>
      <c r="D863" s="144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</row>
    <row r="864">
      <c r="A864" s="253"/>
      <c r="B864" s="253"/>
      <c r="C864" s="144"/>
      <c r="D864" s="144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</row>
    <row r="865">
      <c r="A865" s="253"/>
      <c r="B865" s="253"/>
      <c r="C865" s="144"/>
      <c r="D865" s="144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</row>
    <row r="866">
      <c r="A866" s="253"/>
      <c r="B866" s="253"/>
      <c r="C866" s="144"/>
      <c r="D866" s="144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</row>
    <row r="867">
      <c r="A867" s="253"/>
      <c r="B867" s="253"/>
      <c r="C867" s="144"/>
      <c r="D867" s="144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</row>
    <row r="868">
      <c r="A868" s="253"/>
      <c r="B868" s="253"/>
      <c r="C868" s="144"/>
      <c r="D868" s="144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</row>
    <row r="869">
      <c r="A869" s="253"/>
      <c r="B869" s="253"/>
      <c r="C869" s="144"/>
      <c r="D869" s="144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</row>
    <row r="870">
      <c r="A870" s="253"/>
      <c r="B870" s="253"/>
      <c r="C870" s="144"/>
      <c r="D870" s="144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</row>
    <row r="871">
      <c r="A871" s="253"/>
      <c r="B871" s="253"/>
      <c r="C871" s="144"/>
      <c r="D871" s="144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</row>
    <row r="872">
      <c r="A872" s="253"/>
      <c r="B872" s="253"/>
      <c r="C872" s="144"/>
      <c r="D872" s="144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</row>
    <row r="873">
      <c r="A873" s="253"/>
      <c r="B873" s="253"/>
      <c r="C873" s="144"/>
      <c r="D873" s="144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</row>
    <row r="874">
      <c r="A874" s="253"/>
      <c r="B874" s="253"/>
      <c r="C874" s="144"/>
      <c r="D874" s="144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</row>
    <row r="875">
      <c r="A875" s="253"/>
      <c r="B875" s="253"/>
      <c r="C875" s="144"/>
      <c r="D875" s="144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</row>
    <row r="876">
      <c r="A876" s="253"/>
      <c r="B876" s="253"/>
      <c r="C876" s="144"/>
      <c r="D876" s="144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</row>
    <row r="877">
      <c r="A877" s="253"/>
      <c r="B877" s="253"/>
      <c r="C877" s="144"/>
      <c r="D877" s="144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</row>
    <row r="878">
      <c r="A878" s="253"/>
      <c r="B878" s="253"/>
      <c r="C878" s="144"/>
      <c r="D878" s="144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</row>
    <row r="879">
      <c r="A879" s="253"/>
      <c r="B879" s="253"/>
      <c r="C879" s="144"/>
      <c r="D879" s="144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</row>
    <row r="880">
      <c r="A880" s="253"/>
      <c r="B880" s="253"/>
      <c r="C880" s="144"/>
      <c r="D880" s="144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</row>
    <row r="881">
      <c r="A881" s="253"/>
      <c r="B881" s="253"/>
      <c r="C881" s="144"/>
      <c r="D881" s="144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</row>
    <row r="882">
      <c r="A882" s="253"/>
      <c r="B882" s="253"/>
      <c r="C882" s="144"/>
      <c r="D882" s="144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</row>
    <row r="883">
      <c r="A883" s="253"/>
      <c r="B883" s="253"/>
      <c r="C883" s="144"/>
      <c r="D883" s="144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</row>
    <row r="884">
      <c r="A884" s="253"/>
      <c r="B884" s="253"/>
      <c r="C884" s="144"/>
      <c r="D884" s="144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</row>
    <row r="885">
      <c r="A885" s="253"/>
      <c r="B885" s="253"/>
      <c r="C885" s="144"/>
      <c r="D885" s="144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</row>
    <row r="886">
      <c r="A886" s="253"/>
      <c r="B886" s="253"/>
      <c r="C886" s="144"/>
      <c r="D886" s="144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</row>
    <row r="887">
      <c r="A887" s="253"/>
      <c r="B887" s="253"/>
      <c r="C887" s="144"/>
      <c r="D887" s="144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</row>
    <row r="888">
      <c r="A888" s="253"/>
      <c r="B888" s="253"/>
      <c r="C888" s="144"/>
      <c r="D888" s="144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</row>
    <row r="889">
      <c r="A889" s="253"/>
      <c r="B889" s="253"/>
      <c r="C889" s="144"/>
      <c r="D889" s="144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</row>
    <row r="890">
      <c r="A890" s="253"/>
      <c r="B890" s="253"/>
      <c r="C890" s="144"/>
      <c r="D890" s="144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</row>
    <row r="891">
      <c r="A891" s="253"/>
      <c r="B891" s="253"/>
      <c r="C891" s="144"/>
      <c r="D891" s="144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</row>
    <row r="892">
      <c r="A892" s="253"/>
      <c r="B892" s="253"/>
      <c r="C892" s="144"/>
      <c r="D892" s="144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</row>
    <row r="893">
      <c r="A893" s="253"/>
      <c r="B893" s="253"/>
      <c r="C893" s="144"/>
      <c r="D893" s="144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</row>
    <row r="894">
      <c r="A894" s="253"/>
      <c r="B894" s="253"/>
      <c r="C894" s="144"/>
      <c r="D894" s="144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</row>
    <row r="895">
      <c r="A895" s="253"/>
      <c r="B895" s="253"/>
      <c r="C895" s="144"/>
      <c r="D895" s="144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</row>
    <row r="896">
      <c r="A896" s="253"/>
      <c r="B896" s="253"/>
      <c r="C896" s="144"/>
      <c r="D896" s="144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</row>
    <row r="897">
      <c r="A897" s="253"/>
      <c r="B897" s="253"/>
      <c r="C897" s="144"/>
      <c r="D897" s="144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</row>
    <row r="898">
      <c r="A898" s="253"/>
      <c r="B898" s="253"/>
      <c r="C898" s="144"/>
      <c r="D898" s="144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</row>
    <row r="899">
      <c r="A899" s="253"/>
      <c r="B899" s="253"/>
      <c r="C899" s="144"/>
      <c r="D899" s="144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</row>
    <row r="900">
      <c r="A900" s="253"/>
      <c r="B900" s="253"/>
      <c r="C900" s="144"/>
      <c r="D900" s="144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</row>
    <row r="901">
      <c r="A901" s="253"/>
      <c r="B901" s="253"/>
      <c r="C901" s="144"/>
      <c r="D901" s="144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</row>
    <row r="902">
      <c r="A902" s="253"/>
      <c r="B902" s="253"/>
      <c r="C902" s="144"/>
      <c r="D902" s="144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</row>
    <row r="903">
      <c r="A903" s="253"/>
      <c r="B903" s="253"/>
      <c r="C903" s="144"/>
      <c r="D903" s="144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</row>
    <row r="904">
      <c r="A904" s="253"/>
      <c r="B904" s="253"/>
      <c r="C904" s="144"/>
      <c r="D904" s="144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</row>
    <row r="905">
      <c r="A905" s="253"/>
      <c r="B905" s="253"/>
      <c r="C905" s="144"/>
      <c r="D905" s="144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</row>
    <row r="906">
      <c r="A906" s="253"/>
      <c r="B906" s="253"/>
      <c r="C906" s="144"/>
      <c r="D906" s="144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</row>
    <row r="907">
      <c r="A907" s="253"/>
      <c r="B907" s="253"/>
      <c r="C907" s="144"/>
      <c r="D907" s="144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</row>
    <row r="908">
      <c r="A908" s="253"/>
      <c r="B908" s="253"/>
      <c r="C908" s="144"/>
      <c r="D908" s="144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</row>
    <row r="909">
      <c r="A909" s="253"/>
      <c r="B909" s="253"/>
      <c r="C909" s="144"/>
      <c r="D909" s="144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</row>
    <row r="910">
      <c r="A910" s="253"/>
      <c r="B910" s="253"/>
      <c r="C910" s="144"/>
      <c r="D910" s="144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</row>
    <row r="911">
      <c r="A911" s="253"/>
      <c r="B911" s="253"/>
      <c r="C911" s="144"/>
      <c r="D911" s="144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</row>
    <row r="912">
      <c r="A912" s="253"/>
      <c r="B912" s="253"/>
      <c r="C912" s="144"/>
      <c r="D912" s="144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</row>
    <row r="913">
      <c r="A913" s="253"/>
      <c r="B913" s="253"/>
      <c r="C913" s="144"/>
      <c r="D913" s="144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</row>
    <row r="914">
      <c r="A914" s="253"/>
      <c r="B914" s="253"/>
      <c r="C914" s="144"/>
      <c r="D914" s="144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</row>
    <row r="915">
      <c r="A915" s="253"/>
      <c r="B915" s="253"/>
      <c r="C915" s="144"/>
      <c r="D915" s="144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</row>
    <row r="916">
      <c r="A916" s="253"/>
      <c r="B916" s="253"/>
      <c r="C916" s="144"/>
      <c r="D916" s="144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</row>
    <row r="917">
      <c r="A917" s="253"/>
      <c r="B917" s="253"/>
      <c r="C917" s="144"/>
      <c r="D917" s="144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</row>
    <row r="918">
      <c r="A918" s="253"/>
      <c r="B918" s="253"/>
      <c r="C918" s="144"/>
      <c r="D918" s="144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</row>
    <row r="919">
      <c r="A919" s="253"/>
      <c r="B919" s="253"/>
      <c r="C919" s="144"/>
      <c r="D919" s="144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</row>
    <row r="920">
      <c r="A920" s="253"/>
      <c r="B920" s="253"/>
      <c r="C920" s="144"/>
      <c r="D920" s="144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</row>
    <row r="921">
      <c r="A921" s="253"/>
      <c r="B921" s="253"/>
      <c r="C921" s="144"/>
      <c r="D921" s="144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</row>
    <row r="922">
      <c r="A922" s="253"/>
      <c r="B922" s="253"/>
      <c r="C922" s="144"/>
      <c r="D922" s="144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</row>
    <row r="923">
      <c r="A923" s="253"/>
      <c r="B923" s="253"/>
      <c r="C923" s="144"/>
      <c r="D923" s="144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</row>
    <row r="924">
      <c r="A924" s="253"/>
      <c r="B924" s="253"/>
      <c r="C924" s="144"/>
      <c r="D924" s="144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</row>
    <row r="925">
      <c r="A925" s="253"/>
      <c r="B925" s="253"/>
      <c r="C925" s="144"/>
      <c r="D925" s="144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</row>
    <row r="926">
      <c r="A926" s="253"/>
      <c r="B926" s="253"/>
      <c r="C926" s="144"/>
      <c r="D926" s="144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</row>
    <row r="927">
      <c r="A927" s="253"/>
      <c r="B927" s="253"/>
      <c r="C927" s="144"/>
      <c r="D927" s="144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</row>
    <row r="928">
      <c r="A928" s="253"/>
      <c r="B928" s="253"/>
      <c r="C928" s="144"/>
      <c r="D928" s="144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</row>
    <row r="929">
      <c r="A929" s="253"/>
      <c r="B929" s="253"/>
      <c r="C929" s="144"/>
      <c r="D929" s="144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</row>
    <row r="930">
      <c r="A930" s="253"/>
      <c r="B930" s="253"/>
      <c r="C930" s="144"/>
      <c r="D930" s="144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</row>
    <row r="931">
      <c r="A931" s="253"/>
      <c r="B931" s="253"/>
      <c r="C931" s="144"/>
      <c r="D931" s="144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</row>
    <row r="932">
      <c r="A932" s="253"/>
      <c r="B932" s="253"/>
      <c r="C932" s="144"/>
      <c r="D932" s="144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</row>
    <row r="933">
      <c r="A933" s="253"/>
      <c r="B933" s="253"/>
      <c r="C933" s="144"/>
      <c r="D933" s="144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</row>
    <row r="934">
      <c r="A934" s="253"/>
      <c r="B934" s="253"/>
      <c r="C934" s="144"/>
      <c r="D934" s="144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</row>
    <row r="935">
      <c r="A935" s="253"/>
      <c r="B935" s="253"/>
      <c r="C935" s="144"/>
      <c r="D935" s="144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</row>
    <row r="936">
      <c r="A936" s="253"/>
      <c r="B936" s="253"/>
      <c r="C936" s="144"/>
      <c r="D936" s="144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</row>
    <row r="937">
      <c r="A937" s="253"/>
      <c r="B937" s="253"/>
      <c r="C937" s="144"/>
      <c r="D937" s="144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</row>
    <row r="938">
      <c r="A938" s="253"/>
      <c r="B938" s="253"/>
      <c r="C938" s="144"/>
      <c r="D938" s="144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</row>
    <row r="939">
      <c r="A939" s="253"/>
      <c r="B939" s="253"/>
      <c r="C939" s="144"/>
      <c r="D939" s="144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</row>
    <row r="940">
      <c r="A940" s="253"/>
      <c r="B940" s="253"/>
      <c r="C940" s="144"/>
      <c r="D940" s="144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</row>
    <row r="941">
      <c r="A941" s="253"/>
      <c r="B941" s="253"/>
      <c r="C941" s="144"/>
      <c r="D941" s="144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</row>
    <row r="942">
      <c r="A942" s="253"/>
      <c r="B942" s="253"/>
      <c r="C942" s="144"/>
      <c r="D942" s="144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</row>
    <row r="943">
      <c r="A943" s="253"/>
      <c r="B943" s="253"/>
      <c r="C943" s="144"/>
      <c r="D943" s="144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</row>
    <row r="944">
      <c r="A944" s="253"/>
      <c r="B944" s="253"/>
      <c r="C944" s="144"/>
      <c r="D944" s="144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</row>
    <row r="945">
      <c r="A945" s="253"/>
      <c r="B945" s="253"/>
      <c r="C945" s="144"/>
      <c r="D945" s="144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</row>
    <row r="946">
      <c r="A946" s="253"/>
      <c r="B946" s="253"/>
      <c r="C946" s="144"/>
      <c r="D946" s="144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</row>
    <row r="947">
      <c r="A947" s="253"/>
      <c r="B947" s="253"/>
      <c r="C947" s="144"/>
      <c r="D947" s="144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</row>
    <row r="948">
      <c r="A948" s="253"/>
      <c r="B948" s="253"/>
      <c r="C948" s="144"/>
      <c r="D948" s="144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</row>
    <row r="949">
      <c r="A949" s="253"/>
      <c r="B949" s="253"/>
      <c r="C949" s="144"/>
      <c r="D949" s="144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</row>
    <row r="950">
      <c r="A950" s="253"/>
      <c r="B950" s="253"/>
      <c r="C950" s="144"/>
      <c r="D950" s="144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</row>
    <row r="951">
      <c r="A951" s="253"/>
      <c r="B951" s="253"/>
      <c r="C951" s="144"/>
      <c r="D951" s="144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</row>
    <row r="952">
      <c r="A952" s="253"/>
      <c r="B952" s="253"/>
      <c r="C952" s="144"/>
      <c r="D952" s="144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</row>
    <row r="953">
      <c r="A953" s="253"/>
      <c r="B953" s="253"/>
      <c r="C953" s="144"/>
      <c r="D953" s="144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</row>
    <row r="954">
      <c r="A954" s="253"/>
      <c r="B954" s="253"/>
      <c r="C954" s="144"/>
      <c r="D954" s="144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</row>
    <row r="955">
      <c r="A955" s="253"/>
      <c r="B955" s="253"/>
      <c r="C955" s="144"/>
      <c r="D955" s="144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</row>
    <row r="956">
      <c r="A956" s="253"/>
      <c r="B956" s="253"/>
      <c r="C956" s="144"/>
      <c r="D956" s="144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</row>
    <row r="957">
      <c r="A957" s="253"/>
      <c r="B957" s="253"/>
      <c r="C957" s="144"/>
      <c r="D957" s="144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</row>
    <row r="958">
      <c r="A958" s="253"/>
      <c r="B958" s="253"/>
      <c r="C958" s="144"/>
      <c r="D958" s="144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</row>
    <row r="959">
      <c r="A959" s="253"/>
      <c r="B959" s="253"/>
      <c r="C959" s="144"/>
      <c r="D959" s="144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</row>
    <row r="960">
      <c r="A960" s="253"/>
      <c r="B960" s="253"/>
      <c r="C960" s="144"/>
      <c r="D960" s="144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</row>
    <row r="961">
      <c r="A961" s="253"/>
      <c r="B961" s="253"/>
      <c r="C961" s="144"/>
      <c r="D961" s="144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</row>
    <row r="962">
      <c r="A962" s="253"/>
      <c r="B962" s="253"/>
      <c r="C962" s="144"/>
      <c r="D962" s="144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</row>
    <row r="963">
      <c r="A963" s="253"/>
      <c r="B963" s="253"/>
      <c r="C963" s="144"/>
      <c r="D963" s="144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</row>
    <row r="964">
      <c r="A964" s="253"/>
      <c r="B964" s="253"/>
      <c r="C964" s="144"/>
      <c r="D964" s="144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</row>
    <row r="965">
      <c r="A965" s="253"/>
      <c r="B965" s="253"/>
      <c r="C965" s="144"/>
      <c r="D965" s="144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</row>
    <row r="966">
      <c r="A966" s="253"/>
      <c r="B966" s="253"/>
      <c r="C966" s="144"/>
      <c r="D966" s="144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</row>
    <row r="967">
      <c r="A967" s="253"/>
      <c r="B967" s="253"/>
      <c r="C967" s="144"/>
      <c r="D967" s="144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</row>
    <row r="968">
      <c r="A968" s="253"/>
      <c r="B968" s="253"/>
      <c r="C968" s="144"/>
      <c r="D968" s="144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</row>
    <row r="969">
      <c r="A969" s="253"/>
      <c r="B969" s="253"/>
      <c r="C969" s="144"/>
      <c r="D969" s="144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</row>
    <row r="970">
      <c r="A970" s="253"/>
      <c r="B970" s="253"/>
      <c r="C970" s="144"/>
      <c r="D970" s="144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</row>
    <row r="971">
      <c r="A971" s="253"/>
      <c r="B971" s="253"/>
      <c r="C971" s="144"/>
      <c r="D971" s="144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</row>
    <row r="972">
      <c r="A972" s="253"/>
      <c r="B972" s="253"/>
      <c r="C972" s="144"/>
      <c r="D972" s="144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</row>
    <row r="973">
      <c r="A973" s="253"/>
      <c r="B973" s="253"/>
      <c r="C973" s="144"/>
      <c r="D973" s="144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</row>
    <row r="974">
      <c r="A974" s="253"/>
      <c r="B974" s="253"/>
      <c r="C974" s="144"/>
      <c r="D974" s="144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</row>
    <row r="975">
      <c r="A975" s="253"/>
      <c r="B975" s="253"/>
      <c r="C975" s="144"/>
      <c r="D975" s="144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</row>
    <row r="976">
      <c r="A976" s="253"/>
      <c r="B976" s="253"/>
      <c r="C976" s="144"/>
      <c r="D976" s="144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</row>
    <row r="977">
      <c r="A977" s="253"/>
      <c r="B977" s="253"/>
      <c r="C977" s="144"/>
      <c r="D977" s="144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</row>
    <row r="978">
      <c r="A978" s="253"/>
      <c r="B978" s="253"/>
      <c r="C978" s="144"/>
      <c r="D978" s="144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</row>
    <row r="979">
      <c r="A979" s="253"/>
      <c r="B979" s="253"/>
      <c r="C979" s="144"/>
      <c r="D979" s="144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</row>
    <row r="980">
      <c r="A980" s="253"/>
      <c r="B980" s="253"/>
      <c r="C980" s="144"/>
      <c r="D980" s="144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</row>
    <row r="981">
      <c r="A981" s="253"/>
      <c r="B981" s="253"/>
      <c r="C981" s="144"/>
      <c r="D981" s="144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25"/>
    <col customWidth="1" min="11" max="11" width="18.13"/>
  </cols>
  <sheetData>
    <row r="2">
      <c r="F2" s="220" t="s">
        <v>347</v>
      </c>
    </row>
    <row r="3">
      <c r="F3" s="220" t="s">
        <v>348</v>
      </c>
    </row>
    <row r="4">
      <c r="L4" s="220" t="s">
        <v>347</v>
      </c>
    </row>
    <row r="23">
      <c r="B23" s="220" t="s">
        <v>349</v>
      </c>
    </row>
  </sheetData>
  <drawing r:id="rId1"/>
</worksheet>
</file>