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DATOS " sheetId="1" r:id="rId4"/>
    <sheet state="visible" name="Yilver" sheetId="2" r:id="rId5"/>
    <sheet state="visible" name=" ITINERARIO " sheetId="3" r:id="rId6"/>
    <sheet state="visible" name="COSTEO TOURS" sheetId="4" r:id="rId7"/>
    <sheet state="visible" name="RVA291-1-COSTEO Gbiz" sheetId="5" r:id="rId8"/>
    <sheet state="visible" name="RVA291-2-COSTEO - TOURS ADICION" sheetId="6" r:id="rId9"/>
    <sheet state="visible" name="RVA291-3-COSTEO CHIRINO" sheetId="7" r:id="rId10"/>
    <sheet state="visible" name="CONFIRMACIÓN" sheetId="8" r:id="rId11"/>
    <sheet state="visible" name="VUELO 4 pasajeros" sheetId="9" r:id="rId12"/>
    <sheet state="visible" name="VUELO Marjorie " sheetId="10" r:id="rId13"/>
  </sheets>
  <definedNames/>
  <calcPr/>
  <extLst>
    <ext uri="GoogleSheetsCustomDataVersion2">
      <go:sheetsCustomData xmlns:go="http://customooxmlschemas.google.com/" r:id="rId14" roundtripDataChecksum="8zHKgTg6p8K7O1hEZS7LVIasAGKKRNV/7QL65pEmfv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5">
      <text>
        <t xml:space="preserve">======
ID#AAAB5yi3ZU8
MEDICAL RESERVAS    (2026-04-24 19:30:26)
ACOMPAÑAMIENTO UNICAMENTE</t>
      </text>
    </comment>
    <comment authorId="0" ref="M38">
      <text>
        <t xml:space="preserve">======
ID#AAAB5AMUZmw
Medical Trip Colombia SAS    (2026-04-27 21:50:42)
INCLUIDO EN EL TOUR</t>
      </text>
    </comment>
    <comment authorId="0" ref="G27">
      <text>
        <t xml:space="preserve">======
ID#AAAB42tQJYY
MEDICAL RESERVAS    (2026-04-06 15:03:59)
Estar media hora antes</t>
      </text>
    </comment>
    <comment authorId="0" ref="G57">
      <text>
        <t xml:space="preserve">======
ID#AAAB2N3ghmI
MEDICAL RESERVAS    (2026-03-20 22:33:08)
Llegar media hora antes</t>
      </text>
    </comment>
  </commentList>
  <extLst>
    <ext uri="GoogleSheetsCustomDataVersion2">
      <go:sheetsCustomData xmlns:go="http://customooxmlschemas.google.com/" r:id="rId1" roundtripDataSignature="AMtx7mjucOBeQL6IHJgrfhOCIObjoRCtl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4">
      <text>
        <t xml:space="preserve">======
ID#AAAB3W7MAVA
MEDICAL RESERVAS    (2026-04-16 20:25:22)
Deposito para completar pago 1era noche y se paga 2da noche</t>
      </text>
    </comment>
    <comment authorId="0" ref="Q13">
      <text>
        <t xml:space="preserve">======
ID#AAAB47w2ykM
MEDICAL RESERVAS    (2026-04-09 15:58:43)
DEPÓSITO</t>
      </text>
    </comment>
    <comment authorId="0" ref="K18">
      <text>
        <t xml:space="preserve">======
ID#AAAB3SSa82Y
MEDICAL RESERVAS    (2026-04-14 17:19:43)
se costea unicamente 4 horas de servicios tal cual estaba cobrado</t>
      </text>
    </comment>
    <comment authorId="0" ref="Q23">
      <text>
        <t xml:space="preserve">======
ID#AAAB5rwqTec
MEDICAL RESERVAS    (2026-05-05 17:46:02)
Se paga liquidacion transporte por 465.000+178.250+13.700 relacionados en caja menor</t>
      </text>
    </comment>
    <comment authorId="0" ref="Q6">
      <text>
        <t xml:space="preserve">======
ID#AAAB5wphLsk
MEDICAL RESERVAS    (2026-04-22 19:09:32)
SALDO DEL TRASLADO AL AEROPUERTO</t>
      </text>
    </comment>
    <comment authorId="0" ref="K13">
      <text>
        <t xml:space="preserve">======
ID#AAAB47w2ykQ
MEDICAL RESERVAS    (2026-04-09 16:00:17)
TARIFA NETA</t>
      </text>
    </comment>
  </commentList>
  <extLst>
    <ext uri="GoogleSheetsCustomDataVersion2">
      <go:sheetsCustomData xmlns:go="http://customooxmlschemas.google.com/" r:id="rId1" roundtripDataSignature="AMtx7mjhLduxgi/ku2BlfLvZtKIMrfxYg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8">
      <text>
        <t xml:space="preserve">======
ID#AAAB5yi3ZU4
MEDICAL RESERVAS    (2026-04-24 19:18:26)
TOUR A LA CANDELARIA	
TRASNPORTE IDA Y REGRESO	70000
PARQUEDERO	40000
GUIA 	200000
310000   
SE COBRO 114 USD</t>
      </text>
    </comment>
    <comment authorId="0" ref="K7">
      <text>
        <t xml:space="preserve">======
ID#AAAB5AMUZm8
Medical Trip Colombia SAS    (2026-04-27 22:45:19)
Se pago con la tarjeta de crédito de Jenny</t>
      </text>
    </comment>
    <comment authorId="0" ref="H12">
      <text>
        <t xml:space="preserve">======
ID#AAAB5AMUZm4
MEDICAL RESERVAS    (2026-04-27 21:54:39)
se le dio esta tarifa a pasajera</t>
      </text>
    </comment>
  </commentList>
  <extLst>
    <ext uri="GoogleSheetsCustomDataVersion2">
      <go:sheetsCustomData xmlns:go="http://customooxmlschemas.google.com/" r:id="rId1" roundtripDataSignature="AMtx7mjeyKcGj6wC24xXH0UfC3D2w+e/vQ=="/>
    </ext>
  </extLst>
</comments>
</file>

<file path=xl/sharedStrings.xml><?xml version="1.0" encoding="utf-8"?>
<sst xmlns="http://schemas.openxmlformats.org/spreadsheetml/2006/main" count="821" uniqueCount="405">
  <si>
    <t>Nombre</t>
  </si>
  <si>
    <t xml:space="preserve">Marjorie </t>
  </si>
  <si>
    <t xml:space="preserve">Maria </t>
  </si>
  <si>
    <t>Adrian</t>
  </si>
  <si>
    <t>Audien</t>
  </si>
  <si>
    <t xml:space="preserve">Audien </t>
  </si>
  <si>
    <t>Pilar</t>
  </si>
  <si>
    <t>Dorita</t>
  </si>
  <si>
    <t xml:space="preserve">Lorenzo </t>
  </si>
  <si>
    <t>Alexander</t>
  </si>
  <si>
    <t>Lorenzo</t>
  </si>
  <si>
    <t>Apellido</t>
  </si>
  <si>
    <t xml:space="preserve">Munoz </t>
  </si>
  <si>
    <t xml:space="preserve">Batista </t>
  </si>
  <si>
    <t>Chirino</t>
  </si>
  <si>
    <t xml:space="preserve">Chirino </t>
  </si>
  <si>
    <t>Penafiel</t>
  </si>
  <si>
    <t>Género:  .</t>
  </si>
  <si>
    <t>Femenino</t>
  </si>
  <si>
    <t>Masculino</t>
  </si>
  <si>
    <t>Pasaporte</t>
  </si>
  <si>
    <t>NT8P7C871</t>
  </si>
  <si>
    <t xml:space="preserve">NN46LF3R6 </t>
  </si>
  <si>
    <t>NXH3BJ259</t>
  </si>
  <si>
    <t>NMCC16B38</t>
  </si>
  <si>
    <t xml:space="preserve"> A14565260</t>
  </si>
  <si>
    <t>Fecha de nacimiento</t>
  </si>
  <si>
    <t xml:space="preserve">23 de diciembre 1973 </t>
  </si>
  <si>
    <t>28 de diciembre 2005</t>
  </si>
  <si>
    <t>26 de abril 1977</t>
  </si>
  <si>
    <t>Edad</t>
  </si>
  <si>
    <t>Estado civil</t>
  </si>
  <si>
    <t>Soltera</t>
  </si>
  <si>
    <t xml:space="preserve">Soltero </t>
  </si>
  <si>
    <t>Soltero</t>
  </si>
  <si>
    <t xml:space="preserve">Casado </t>
  </si>
  <si>
    <t>casada</t>
  </si>
  <si>
    <t>Dirección</t>
  </si>
  <si>
    <t>Montecarmelo 60 A Curacao</t>
  </si>
  <si>
    <t>2447 Hayes Street, Hollywood, FL 33020</t>
  </si>
  <si>
    <t>País de dirección</t>
  </si>
  <si>
    <t>Willemstand - Curazao</t>
  </si>
  <si>
    <t>Estados Unidos</t>
  </si>
  <si>
    <t>Email:</t>
  </si>
  <si>
    <t>doritabatista201@gmail.com</t>
  </si>
  <si>
    <t>adriaanchir19@gmail.com</t>
  </si>
  <si>
    <t>audienchirino197@gmail.com</t>
  </si>
  <si>
    <t>chirinoaudien@gmail.com</t>
  </si>
  <si>
    <t>mayumuz5@hotmail.com</t>
  </si>
  <si>
    <t xml:space="preserve">Profesión </t>
  </si>
  <si>
    <t>manager supermercado</t>
  </si>
  <si>
    <t>Teléfono</t>
  </si>
  <si>
    <t>1 786 919-7427</t>
  </si>
  <si>
    <t>599 9 660 0177</t>
  </si>
  <si>
    <t>RH</t>
  </si>
  <si>
    <t>no se sabe</t>
  </si>
  <si>
    <t>Seguro</t>
  </si>
  <si>
    <t>SVB</t>
  </si>
  <si>
    <t>Oscar insurance</t>
  </si>
  <si>
    <t>Peso</t>
  </si>
  <si>
    <t xml:space="preserve">185 libras </t>
  </si>
  <si>
    <t>Altura</t>
  </si>
  <si>
    <t>1,69</t>
  </si>
  <si>
    <t>1,70</t>
  </si>
  <si>
    <t>1,83</t>
  </si>
  <si>
    <t>1,81</t>
  </si>
  <si>
    <t xml:space="preserve"> 5.3 feet </t>
  </si>
  <si>
    <t>Idioma</t>
  </si>
  <si>
    <t>holandés, papiamentu, español, portugués</t>
  </si>
  <si>
    <t>holandés, inglés, papiamentu, inglés portugués</t>
  </si>
  <si>
    <t xml:space="preserve"> holandés, ingles, español, papiamentu, portugués</t>
  </si>
  <si>
    <t xml:space="preserve">español </t>
  </si>
  <si>
    <t>HORA</t>
  </si>
  <si>
    <t>14 UDS</t>
  </si>
  <si>
    <t>TRASLADO</t>
  </si>
  <si>
    <t xml:space="preserve">TRASLADO </t>
  </si>
  <si>
    <t>TOTAL</t>
  </si>
  <si>
    <t>56 USD</t>
  </si>
  <si>
    <t>x hora Yilber</t>
  </si>
  <si>
    <t>x hora parquero</t>
  </si>
  <si>
    <t>RVA291-1</t>
  </si>
  <si>
    <t>RVA291-2</t>
  </si>
  <si>
    <t>CONFIRMACIÓN</t>
  </si>
  <si>
    <t>DIRECCIÓN</t>
  </si>
  <si>
    <t>SEDE</t>
  </si>
  <si>
    <t>PROVEEDOR</t>
  </si>
  <si>
    <t>ITINERARIO:  19 Abril 02 de Mayo- 2026</t>
  </si>
  <si>
    <t>PASAJERO</t>
  </si>
  <si>
    <t>DIA / HORA</t>
  </si>
  <si>
    <t>Actividad</t>
  </si>
  <si>
    <t>ACP horas</t>
  </si>
  <si>
    <t>Traslado cerca</t>
  </si>
  <si>
    <t>Traslado lejos</t>
  </si>
  <si>
    <t>DOMINGO 19 de Abril</t>
  </si>
  <si>
    <t>10:55 am</t>
  </si>
  <si>
    <t>Vuelo Miami- Bogota</t>
  </si>
  <si>
    <t xml:space="preserve">Dorita y sus 2 hijos </t>
  </si>
  <si>
    <t>12:30 pm</t>
  </si>
  <si>
    <t>Vuelo Curazao - Bogota</t>
  </si>
  <si>
    <t>VIAJA YA</t>
  </si>
  <si>
    <t>Traslado Aeropuerto - hotel  en una VAN</t>
  </si>
  <si>
    <t>Tiempo para almorzar  en el hotel</t>
  </si>
  <si>
    <t xml:space="preserve">Confirmado </t>
  </si>
  <si>
    <t>Avenida Calle 24 # 51-40</t>
  </si>
  <si>
    <t xml:space="preserve">Salitre </t>
  </si>
  <si>
    <t>Hotel Wyndham</t>
  </si>
  <si>
    <t>03:00 pm</t>
  </si>
  <si>
    <t>Alojamiento - tiempo para descansar</t>
  </si>
  <si>
    <t>Johanns</t>
  </si>
  <si>
    <t>04:30 pm</t>
  </si>
  <si>
    <t>Traslado hotel  - centro comercial</t>
  </si>
  <si>
    <t>Entregar sim card -2 tarros de orina-  acompañar para cambiar dólares - revisar la preparación de los exámenes y que tengan la papelería impresa necesaria - fotos</t>
  </si>
  <si>
    <t>Tiempo para recorrer el centro comercial</t>
  </si>
  <si>
    <t>Tiempo para cenar</t>
  </si>
  <si>
    <t>Traslado centro comercial - Hotel</t>
  </si>
  <si>
    <t>Solicitar al hotel</t>
  </si>
  <si>
    <t>05:00 pm</t>
  </si>
  <si>
    <t xml:space="preserve"> que le hagan un (Breakfast) Lunch box (confirmar cuantas personas)</t>
  </si>
  <si>
    <t>LUNES 20 de Abril</t>
  </si>
  <si>
    <t xml:space="preserve">Recoger el Lunch box para llevar </t>
  </si>
  <si>
    <t>Yilber</t>
  </si>
  <si>
    <t>05:40 am</t>
  </si>
  <si>
    <t>Traslado hotel- Centro medico</t>
  </si>
  <si>
    <t>Tiempo para desayunar, No requiere ayuno</t>
  </si>
  <si>
    <t>Confirmado por el pasajero</t>
  </si>
  <si>
    <t>Cra 7# 119-14</t>
  </si>
  <si>
    <t>Cons.#317-318</t>
  </si>
  <si>
    <t>Centro Medico de la Sabana</t>
  </si>
  <si>
    <t>06:30 am</t>
  </si>
  <si>
    <t xml:space="preserve">Cita de Laboratorios Clinicos  </t>
  </si>
  <si>
    <t>11:00 am</t>
  </si>
  <si>
    <t>Traslado centro medico- Hotel</t>
  </si>
  <si>
    <t>Resto del día libre</t>
  </si>
  <si>
    <t>MARTES 21 de Abril</t>
  </si>
  <si>
    <t>Tiempo para desayunar</t>
  </si>
  <si>
    <t>08:30 am</t>
  </si>
  <si>
    <t>Avenida Calle 26 # 92-32</t>
  </si>
  <si>
    <t>Edificio Connecta Gold 4 primer piso, lado occidental</t>
  </si>
  <si>
    <t>Centro de Atención al Solicitante CAS</t>
  </si>
  <si>
    <t>10:00 am</t>
  </si>
  <si>
    <t>Cita huellas</t>
  </si>
  <si>
    <t xml:space="preserve">Tiempo para almorzar </t>
  </si>
  <si>
    <t>ok</t>
  </si>
  <si>
    <t>02:00 pm</t>
  </si>
  <si>
    <t xml:space="preserve">Traslado hotel- centro comercial </t>
  </si>
  <si>
    <t>Shopping</t>
  </si>
  <si>
    <t>05:51 pm</t>
  </si>
  <si>
    <t>MIERCOLES 22 de Abril</t>
  </si>
  <si>
    <t xml:space="preserve">Viaja ya </t>
  </si>
  <si>
    <t>Traslado hotel- centro comercial colina</t>
  </si>
  <si>
    <t xml:space="preserve">Uber </t>
  </si>
  <si>
    <t>5:35 pm</t>
  </si>
  <si>
    <t>Traslado centro comercial colina - Hotel</t>
  </si>
  <si>
    <t>JUEVES 23 de Abril</t>
  </si>
  <si>
    <t>02:50 pm</t>
  </si>
  <si>
    <t xml:space="preserve">Traslado hotel- La candelaria </t>
  </si>
  <si>
    <t xml:space="preserve">Mini Tour </t>
  </si>
  <si>
    <t>06:30 pm</t>
  </si>
  <si>
    <t>Traslado la candelaria- hotel</t>
  </si>
  <si>
    <t>VIERNES 24 de Abril</t>
  </si>
  <si>
    <t>Traslado hotel- centro comercial Multiplaza</t>
  </si>
  <si>
    <t>07:00 pm</t>
  </si>
  <si>
    <t>Traslado centro comercial Multiplaza - Hotel</t>
  </si>
  <si>
    <t>SABADO 25 de Abril</t>
  </si>
  <si>
    <t>02:30 pm</t>
  </si>
  <si>
    <t>Traslado hotel- centro comercial Lo Nuestro</t>
  </si>
  <si>
    <t>pax</t>
  </si>
  <si>
    <t>Traslado centro comercial Lo Nuestro - Hotel</t>
  </si>
  <si>
    <t>DOMINGO 26 de Abril</t>
  </si>
  <si>
    <t xml:space="preserve">10:30 am </t>
  </si>
  <si>
    <t xml:space="preserve">Traslado casa - hotel </t>
  </si>
  <si>
    <t>11:15 am</t>
  </si>
  <si>
    <t>Traslado hotel- Aeropuerto</t>
  </si>
  <si>
    <t xml:space="preserve">Aeropuerto el dorado </t>
  </si>
  <si>
    <t xml:space="preserve">Vuelo Marjorie Miami- Bogota </t>
  </si>
  <si>
    <t>11:50 am</t>
  </si>
  <si>
    <t xml:space="preserve">Traslado Aeropuerto - hotel </t>
  </si>
  <si>
    <t>Tarde Libre</t>
  </si>
  <si>
    <t>LUNES 27 de Abril</t>
  </si>
  <si>
    <t xml:space="preserve">pax se fue caminando </t>
  </si>
  <si>
    <t>Traslado hotel- Embajada Americana</t>
  </si>
  <si>
    <t>Calle 24 Bis #48-50, Bogotá D.C</t>
  </si>
  <si>
    <t>07:00 am</t>
  </si>
  <si>
    <t>Cita Embajada Americana</t>
  </si>
  <si>
    <t xml:space="preserve">Tiempo para desayunar </t>
  </si>
  <si>
    <t xml:space="preserve">pax volvio caminando </t>
  </si>
  <si>
    <t>Traslado Embajada Americana- Hotel</t>
  </si>
  <si>
    <t>Tiempo para almorzar</t>
  </si>
  <si>
    <t>Traslado hotel- centro comercial salitre plaza</t>
  </si>
  <si>
    <t>06:00 pm</t>
  </si>
  <si>
    <t>Traslado centro comercial salitre plaza - Hotel</t>
  </si>
  <si>
    <t>MARTES 28 de Abril</t>
  </si>
  <si>
    <t>MIERCOLES 29 de Abril</t>
  </si>
  <si>
    <t xml:space="preserve">JUEVES 30 de Abril </t>
  </si>
  <si>
    <t>VIERNES 01 de Mayo- dia festivo</t>
  </si>
  <si>
    <t xml:space="preserve">SABADO 02 de Mayo </t>
  </si>
  <si>
    <t xml:space="preserve">Desayuno en el hotel </t>
  </si>
  <si>
    <t>Viaja ya</t>
  </si>
  <si>
    <t>09:30 am</t>
  </si>
  <si>
    <t>Traslado hotel - Aeropuerto</t>
  </si>
  <si>
    <t>Marjorie-Chirino</t>
  </si>
  <si>
    <t>01:15 pm</t>
  </si>
  <si>
    <t xml:space="preserve">Vuelo internacional Bogotá- Miami </t>
  </si>
  <si>
    <t>Vuelo internacional Bogotá- Curazao</t>
  </si>
  <si>
    <t>TOUR A LA CANDELARIA</t>
  </si>
  <si>
    <t>PROVEEDORES</t>
  </si>
  <si>
    <t>PAGOS EN PESOS</t>
  </si>
  <si>
    <t>Traslado hotel Wyndham - La candelaria</t>
  </si>
  <si>
    <t>Guia tour candelaria</t>
  </si>
  <si>
    <t>Paula</t>
  </si>
  <si>
    <t>Traslado La candelaria- hotel Wyndham</t>
  </si>
  <si>
    <t xml:space="preserve">Acompañamiento presencial </t>
  </si>
  <si>
    <t xml:space="preserve">Parqueadero tour la candelaria </t>
  </si>
  <si>
    <t>NETO</t>
  </si>
  <si>
    <t>TOTAL COP</t>
  </si>
  <si>
    <t>USD</t>
  </si>
  <si>
    <t>VALOR A COBRAR AL PASAJERO</t>
  </si>
  <si>
    <t>TASA DE CAMBIO USD A COP</t>
  </si>
  <si>
    <t xml:space="preserve">TOUR A ZIPAQUIRA </t>
  </si>
  <si>
    <t>Traslado hotel Wyndham -Zipaquira IDA  Minivan camioneta JAC de 7 pasajeros</t>
  </si>
  <si>
    <t xml:space="preserve">YILBER </t>
  </si>
  <si>
    <t>Dos horas adicionales para llevarlos almorzar</t>
  </si>
  <si>
    <t>Parqueadero tour Zipaquira</t>
  </si>
  <si>
    <t>Entrada por adulto Extranjero x 5 personas</t>
  </si>
  <si>
    <t>Traslado Zipaquira- hotel Wyndham camioneta JAC de 7 pasajeros</t>
  </si>
  <si>
    <t>TOTAL NETO</t>
  </si>
  <si>
    <t>Traslado hotel Wyndham -Zipaquira IDA  camioneta JAC de 7 pasajeros</t>
  </si>
  <si>
    <t>Entrada por adulto Extranjero</t>
  </si>
  <si>
    <t>UTILIDAD</t>
  </si>
  <si>
    <t>TOTAL A COBRAR</t>
  </si>
  <si>
    <t>TOTAL USD</t>
  </si>
  <si>
    <t>CITY POR BOGOTA - CON MONSERRATE</t>
  </si>
  <si>
    <t>Traslado hotel Wyndham -City tour Bogotá-con monserrate  camioneta JAC de 7 pasajeros</t>
  </si>
  <si>
    <t>Parqueadero City tour Bogotá</t>
  </si>
  <si>
    <t>Teleférico subida y bajada en Monserrate para 5 personas</t>
  </si>
  <si>
    <t>Monserrate</t>
  </si>
  <si>
    <t>Entrada por adulto Extranjero a Monserrate</t>
  </si>
  <si>
    <t>Museo del ORO  ingreso para extranjeros</t>
  </si>
  <si>
    <t>Museo de BOTERO  ingreso para extranjeros</t>
  </si>
  <si>
    <t>Guia en español</t>
  </si>
  <si>
    <t>Traslado City tour Bogotá-con monserrate- hotel Wyndham camioneta JAC de 7 pasajeros</t>
  </si>
  <si>
    <t>YILBER</t>
  </si>
  <si>
    <t>Guia en Español por hora x 4</t>
  </si>
  <si>
    <t xml:space="preserve"> </t>
  </si>
  <si>
    <t>Libro diario contable</t>
  </si>
  <si>
    <t>ARCHIVO DE DOCUMENTOS</t>
  </si>
  <si>
    <t>PAGOS-FACTURA</t>
  </si>
  <si>
    <t>RESERVAS  Y CONFIRMACION</t>
  </si>
  <si>
    <t>SERVICIOS</t>
  </si>
  <si>
    <t>VALOR UNITARIO</t>
  </si>
  <si>
    <t>RETENCIÓN EN LA FUENTE</t>
  </si>
  <si>
    <t>PAGO TOTAL</t>
  </si>
  <si>
    <t>PAGOS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</si>
  <si>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</si>
  <si>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</si>
  <si>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</si>
  <si>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</si>
  <si>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</si>
  <si>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</si>
  <si>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APP</t>
  </si>
  <si>
    <t>Precompra</t>
  </si>
  <si>
    <t>Emitida</t>
  </si>
  <si>
    <t>Póliza de asistencia médica al viajero para 4 personas</t>
  </si>
  <si>
    <t>Colasistencia</t>
  </si>
  <si>
    <t>56,00 Unidades</t>
  </si>
  <si>
    <t>$ 2,00</t>
  </si>
  <si>
    <t>$ 112,00</t>
  </si>
  <si>
    <t>Póliza de asistencia médica al viajero</t>
  </si>
  <si>
    <t>7,00 Unidades</t>
  </si>
  <si>
    <t>$ 14,00</t>
  </si>
  <si>
    <t>JURIDICA BANCOLOMBIA</t>
  </si>
  <si>
    <t>TRANSFERENCIA BANCARIA</t>
  </si>
  <si>
    <t>DMS 385</t>
  </si>
  <si>
    <t>SIM CARD</t>
  </si>
  <si>
    <t>Claro</t>
  </si>
  <si>
    <t>2 Unidades</t>
  </si>
  <si>
    <t>$ 3,00</t>
  </si>
  <si>
    <t xml:space="preserve"> PRIMERAS 1 RECARGAS </t>
  </si>
  <si>
    <t>1 Unidades</t>
  </si>
  <si>
    <t>$ 9,00</t>
  </si>
  <si>
    <t>No hay factura</t>
  </si>
  <si>
    <t xml:space="preserve"> SEGUNDA 2 RECARGA</t>
  </si>
  <si>
    <t>Yennifer</t>
  </si>
  <si>
    <t>Facturado</t>
  </si>
  <si>
    <t>Confirmado</t>
  </si>
  <si>
    <t>Traslado en VAN 5 personas - Hotel Wyndham por cada trayecto - Aeropuerto El Dorado al</t>
  </si>
  <si>
    <t>1,00 Unidades</t>
  </si>
  <si>
    <t>$ 57,00</t>
  </si>
  <si>
    <t>Traslado en VAN 4 personas -Aeropuerto El Dorado al Hotel Wyndham por cada trayecto</t>
  </si>
  <si>
    <t>DMS 386</t>
  </si>
  <si>
    <t>Marjorie- Traslado en AUTO aeropuerto El Dorado al Hotel Wyndham por cada trayecto</t>
  </si>
  <si>
    <t>$ 34,00</t>
  </si>
  <si>
    <t>Reservado 5405171</t>
  </si>
  <si>
    <t>Hotel Wyndham Bogotá - Alojamiento HabitaciónDOBLE incluido desayuno diario</t>
  </si>
  <si>
    <t>Wyndham</t>
  </si>
  <si>
    <t>13,00 Unidades</t>
  </si>
  <si>
    <t>$ 103,00</t>
  </si>
  <si>
    <t>$ 1.339,00</t>
  </si>
  <si>
    <t>Reservado  5405031</t>
  </si>
  <si>
    <t>Hotel Wyndham Bogotá - Alojamiento Habitación TRIPLE CON DOS CAMAS TWIN  incluido desayuno diario</t>
  </si>
  <si>
    <t>$ 125,00</t>
  </si>
  <si>
    <t>$ 1.625,00</t>
  </si>
  <si>
    <t>CUENTA TIO YIMI</t>
  </si>
  <si>
    <t>------</t>
  </si>
  <si>
    <t xml:space="preserve">CONSIGNACION BANCARIA </t>
  </si>
  <si>
    <t>LE PAGO EL PASAJERO DE MANERA DIRECTA</t>
  </si>
  <si>
    <t>Servicio por 4 horas + tiempo de parqueadero toma de estudios para la embajada</t>
  </si>
  <si>
    <t>4,00 Unidades</t>
  </si>
  <si>
    <t>$ 16,00</t>
  </si>
  <si>
    <t>LA PASAJERO PAGO DIRECTANTE $ 315.000 x 7 horas   (35.000 * 7 ) + 70000 de parquedero  A YILBER Y QUEDARON USD 48 DÓLARES COMO SALDO A FAVOR DEL PASAJERO</t>
  </si>
  <si>
    <t>Servicios Medical Trip Colombia Traslados Hotel-Clínica por trayectos cortos</t>
  </si>
  <si>
    <t>$ 13,00</t>
  </si>
  <si>
    <t>$ 52,00</t>
  </si>
  <si>
    <t>Servicios Medical Trip Colombia-Traslados Hotel-Clínica por trayectos largos</t>
  </si>
  <si>
    <t>100 Unidades</t>
  </si>
  <si>
    <t>$ 19,00</t>
  </si>
  <si>
    <t xml:space="preserve">JURIDICA BANCOLOMBIA </t>
  </si>
  <si>
    <t xml:space="preserve">TRANSFERENCIA BANCARIA </t>
  </si>
  <si>
    <t>Servicio Medical Trip Colombia - Acompañamiento virtual español logistica</t>
  </si>
  <si>
    <t>Jennifer</t>
  </si>
  <si>
    <t>2,00 Unidades</t>
  </si>
  <si>
    <t>$ 63,00</t>
  </si>
  <si>
    <t>$ 126,00</t>
  </si>
  <si>
    <t>Servicio Medical Trip Colombia -Acompañamiento presencial en español x 8 horas diurnas</t>
  </si>
  <si>
    <t>1,50 Unidades</t>
  </si>
  <si>
    <t>$ 94,50</t>
  </si>
  <si>
    <t>Cobro del banco intermediario por transferencia bancaria internacional</t>
  </si>
  <si>
    <t>BANCO DI MADURO</t>
  </si>
  <si>
    <t>$ 40,00</t>
  </si>
  <si>
    <t>Caja menor</t>
  </si>
  <si>
    <t>PASAR AL COSTEO RVA291-2</t>
  </si>
  <si>
    <t>Devolucion pago Uber</t>
  </si>
  <si>
    <t>Total</t>
  </si>
  <si>
    <t>RVA291-1-PAGADO</t>
  </si>
  <si>
    <t>RVA291-2- PAGADO</t>
  </si>
  <si>
    <t>PAGO PAX A MEDICAL</t>
  </si>
  <si>
    <t>TOTAL PAGADO</t>
  </si>
  <si>
    <t>PAGO PAX AL HOTEL</t>
  </si>
  <si>
    <t>TOTAL COBRADO</t>
  </si>
  <si>
    <t>UTILIDAD TOTAL</t>
  </si>
  <si>
    <t>MEDICAL TRIP COLOMBIA</t>
  </si>
  <si>
    <t>UTILIDAD GBIZ</t>
  </si>
  <si>
    <t>Términos y condiciones</t>
  </si>
  <si>
    <t>EL VALOR DEL DOLAR CAMBIA TODOS LOS DIAS EN COLOMBIA, LA TASA USADA PARA LA PRESENTE COTIZACIÓN ES DE $ 3.600 PESOS, EN CASO DE QUE EL DOLAR BAJE AL MOMENTO DEL PAGO , SE DEBERÁ RELIQUIDAR Y AJUSTAR LA TARIFA .</t>
  </si>
  <si>
    <t>PAGO TOTAL DEL HOTEL FALTA 342.342 DE RTE FUENTE  (YA SE PAGO TOTAL)</t>
  </si>
  <si>
    <t>PAGO TOTAL DE SERVICIOS MEDICAL TRIP</t>
  </si>
  <si>
    <t>HOTEL</t>
  </si>
  <si>
    <t>COTIZACION MEDICAL TRIP</t>
  </si>
  <si>
    <t>HOTEL WYNDHAM</t>
  </si>
  <si>
    <t>SALDO A PAGAR AL HOTEL</t>
  </si>
  <si>
    <t>TOTAL PAGAR A MEDICAL TRIP</t>
  </si>
  <si>
    <t>TARIFA NETA POR NOCHE</t>
  </si>
  <si>
    <t>NOCHE</t>
  </si>
  <si>
    <t xml:space="preserve">TOTAL </t>
  </si>
  <si>
    <t>HABITACION DOBLE</t>
  </si>
  <si>
    <t>HABITACION TRIPLE</t>
  </si>
  <si>
    <t>TOTAL NETO SIN IVA</t>
  </si>
  <si>
    <t>TARIFA COMISINABLE POR NOCHE</t>
  </si>
  <si>
    <t xml:space="preserve">TOTAL NETO </t>
  </si>
  <si>
    <t>DEPÓSITO  1</t>
  </si>
  <si>
    <t>DEPÓSITO  2</t>
  </si>
  <si>
    <t>DEPÓSITO  3</t>
  </si>
  <si>
    <t>DEPÓSITO  4</t>
  </si>
  <si>
    <t>DEPÓSITO  5</t>
  </si>
  <si>
    <t xml:space="preserve">TOTAL DE DEPOSITOS SALDO POR PAGAR MEDICAL </t>
  </si>
  <si>
    <t>UNIDADES</t>
  </si>
  <si>
    <t>PRECIO TOTAL</t>
  </si>
  <si>
    <t xml:space="preserve">RECARGAS Paquete todo incluido 20GB vigente 15 dias </t>
  </si>
  <si>
    <r>
      <rPr>
        <rFont val="Lexend"/>
        <color rgb="FFFFFFFF"/>
        <sz val="11.0"/>
      </rPr>
      <t>re</t>
    </r>
    <r>
      <rPr>
        <rFont val="Lexend"/>
        <color rgb="FF000000"/>
        <sz val="11.0"/>
      </rPr>
      <t>RECARGA</t>
    </r>
  </si>
  <si>
    <r>
      <rPr>
        <rFont val="Lexend"/>
        <color rgb="FFFFFFFF"/>
        <sz val="11.0"/>
      </rPr>
      <t>re</t>
    </r>
    <r>
      <rPr>
        <rFont val="Lexend"/>
        <color rgb="FF000000"/>
        <sz val="11.0"/>
      </rPr>
      <t>RECARGA</t>
    </r>
  </si>
  <si>
    <t>Compra de silla de vuelo chirino</t>
  </si>
  <si>
    <t>AVIANCA</t>
  </si>
  <si>
    <t>42,00</t>
  </si>
  <si>
    <t>Jenny Paola Acosta</t>
  </si>
  <si>
    <t>Tour a la Candelaria BOGOTA</t>
  </si>
  <si>
    <t>Paula Andrea Muñoz</t>
  </si>
  <si>
    <t>no hay factura</t>
  </si>
  <si>
    <t>Traslado Hotel - Centro comercial - 21 ABRIL</t>
  </si>
  <si>
    <t>Traslado Centro comercial - Hotel   - 21 ABRIL</t>
  </si>
  <si>
    <t>Traslado hotel- centro comercial COLINA  22 ABRIL</t>
  </si>
  <si>
    <t>Pagado - No tiene factura</t>
  </si>
  <si>
    <t>Traslado centro comercial COLINA - Hotel - 22 ABRIL</t>
  </si>
  <si>
    <t>Uber</t>
  </si>
  <si>
    <t>Transporte Hotel - Centro comercial Multiplaza  IDA  - 24 ABRIL</t>
  </si>
  <si>
    <t xml:space="preserve">TARGETA DE CREDITO </t>
  </si>
  <si>
    <t>Transporte Hotel - Centro comercial Multiplaza REGRESO  - 24 ABRIL</t>
  </si>
  <si>
    <t>Transporte Hotel - Centro comercial Lo Nuestro  IDA  - 25 ABRIL</t>
  </si>
  <si>
    <t>Transporte Hotel - Centro comercial Salitre plaza IDA - 27 ABRIL</t>
  </si>
  <si>
    <t>Transporte Hotel - Centro comercial Salitre plaza REGRESO - 27 ABRIL</t>
  </si>
  <si>
    <t>SR. CHRINO Silla de avianca</t>
  </si>
  <si>
    <t>$ 42,00</t>
  </si>
  <si>
    <r>
      <rPr>
        <rFont val="Lexend"/>
        <color rgb="FFFFFFFF"/>
        <sz val="11.0"/>
      </rPr>
      <t>HHKK</t>
    </r>
    <r>
      <rPr>
        <rFont val="Lexend"/>
        <color rgb="FF000000"/>
        <sz val="11.0"/>
      </rPr>
      <t>Jenny Paola Acosa</t>
    </r>
    <r>
      <rPr>
        <rFont val="Lexend"/>
        <color rgb="FFFFFFFF"/>
        <sz val="11.0"/>
      </rPr>
      <t>j</t>
    </r>
  </si>
  <si>
    <t>SRA. MARJORIE Silla de avianca</t>
  </si>
  <si>
    <r>
      <rPr>
        <rFont val="Lexend"/>
        <color rgb="FFFFFFFF"/>
        <sz val="11.0"/>
      </rPr>
      <t>HHKK</t>
    </r>
    <r>
      <rPr>
        <rFont val="Lexend"/>
        <color rgb="FF000000"/>
        <sz val="11.0"/>
      </rPr>
      <t>Jenny Paola Acosa</t>
    </r>
    <r>
      <rPr>
        <rFont val="Lexend"/>
        <color rgb="FFFFFFFF"/>
        <sz val="11.0"/>
      </rPr>
      <t>j</t>
    </r>
  </si>
  <si>
    <t>Servicio Medical Trip Colombia</t>
  </si>
  <si>
    <t>$ 98,00</t>
  </si>
  <si>
    <t>INFORMACION DE LA EMBAJADA ENVIADOS POR LA PASAJERA</t>
  </si>
  <si>
    <t>BEJPAA</t>
  </si>
  <si>
    <t>VUELO CHIRINO AV5</t>
  </si>
  <si>
    <t>VUELO DORITA AV93</t>
  </si>
  <si>
    <t>BDIL7G</t>
  </si>
  <si>
    <t>BATISTA</t>
  </si>
  <si>
    <t>VUELO ADRIAN AV93</t>
  </si>
  <si>
    <t>VUELO ALEXANDER AV93</t>
  </si>
  <si>
    <t>BEWVJG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</si>
</sst>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 mmmm yyyy"/>
    <numFmt numFmtId="165" formatCode="&quot;$&quot;#,##0"/>
    <numFmt numFmtId="166" formatCode="d mmmm"/>
    <numFmt numFmtId="167" formatCode="dd mmmm"/>
    <numFmt numFmtId="168" formatCode="[$cop]#,##0"/>
    <numFmt numFmtId="169" formatCode="d/MM/yyyy"/>
    <numFmt numFmtId="170" formatCode="&quot;$&quot;#,##0.00"/>
    <numFmt numFmtId="171" formatCode="dd-mm-yy"/>
    <numFmt numFmtId="172" formatCode="dd/mm/yyyy"/>
  </numFmts>
  <fonts count="34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  <scheme val="minor"/>
    </font>
    <font>
      <color theme="1"/>
      <name val="Lexend"/>
    </font>
    <font>
      <color theme="1"/>
      <name val="Arial"/>
    </font>
    <font>
      <b/>
      <sz val="11.0"/>
      <color theme="1"/>
      <name val="Lexend"/>
    </font>
    <font>
      <sz val="9.0"/>
      <color theme="1"/>
      <name val="Lexend"/>
    </font>
    <font>
      <b/>
      <color theme="1"/>
      <name val="Lexend"/>
    </font>
    <font>
      <sz val="12.0"/>
      <color theme="1"/>
      <name val="Lexend"/>
    </font>
    <font>
      <b/>
      <sz val="12.0"/>
      <color theme="1"/>
      <name val="Lexend"/>
    </font>
    <font>
      <b/>
      <sz val="12.0"/>
      <color rgb="FFFFFFFF"/>
      <name val="Lexend"/>
    </font>
    <font/>
    <font>
      <b/>
      <sz val="10.0"/>
      <color theme="1"/>
      <name val="Lexend"/>
    </font>
    <font>
      <b/>
      <sz val="15.0"/>
      <color rgb="FFFFFFFF"/>
      <name val="Lexend"/>
    </font>
    <font>
      <sz val="11.0"/>
      <color rgb="FFFFFFFF"/>
      <name val="Lexend"/>
    </font>
    <font>
      <sz val="11.0"/>
      <color rgb="FF212529"/>
      <name val="Lexend"/>
    </font>
    <font>
      <sz val="10.0"/>
      <color theme="1"/>
      <name val="Lexend"/>
    </font>
    <font>
      <b/>
      <sz val="10.0"/>
      <color rgb="FFFFFFFF"/>
      <name val="Lexend"/>
    </font>
    <font>
      <b/>
      <sz val="8.0"/>
      <color rgb="FFFFFFFF"/>
      <name val="Lexend"/>
    </font>
    <font>
      <sz val="10.0"/>
      <color rgb="FF212529"/>
      <name val="Lexend"/>
    </font>
    <font>
      <color rgb="FF212529"/>
      <name val="Lexend"/>
    </font>
    <font>
      <b/>
      <color rgb="FFFFFFFF"/>
      <name val="Lexend"/>
    </font>
    <font>
      <sz val="10.0"/>
      <color rgb="FF000000"/>
      <name val="Lexend"/>
    </font>
    <font>
      <b/>
      <sz val="11.0"/>
      <color rgb="FFFFFFFF"/>
      <name val="Lexend"/>
    </font>
    <font>
      <sz val="11.0"/>
      <color rgb="FF000000"/>
      <name val="Lexend"/>
    </font>
    <font>
      <b/>
      <sz val="10.0"/>
      <color rgb="FF000000"/>
      <name val="Lexend"/>
    </font>
    <font>
      <b/>
      <sz val="7.0"/>
      <color rgb="FF000000"/>
      <name val="Lexend"/>
    </font>
    <font>
      <b/>
      <sz val="11.0"/>
      <color rgb="FF212529"/>
      <name val="Lexend"/>
    </font>
    <font>
      <b/>
      <sz val="12.0"/>
      <color rgb="FF212529"/>
      <name val="Lexend"/>
    </font>
    <font>
      <b/>
      <sz val="9.0"/>
      <color theme="1"/>
      <name val="Lexend"/>
    </font>
    <font>
      <sz val="10.0"/>
      <color rgb="FF111827"/>
      <name val="Lexend"/>
    </font>
    <font>
      <b/>
      <sz val="11.0"/>
      <color rgb="FF000000"/>
      <name val="Lexend"/>
    </font>
    <font>
      <b/>
      <color theme="1"/>
      <name val="Arial"/>
      <scheme val="minor"/>
    </font>
    <font>
      <b/>
      <sz val="12.0"/>
      <color theme="1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  <fill>
      <patternFill patternType="solid">
        <fgColor rgb="FFF1C232"/>
        <bgColor rgb="FFF1C232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horizontal="left" readingOrder="0"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0" fillId="0" fontId="1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horizontal="left" shrinkToFit="0" vertical="center" wrapText="1"/>
    </xf>
    <xf borderId="0" fillId="0" fontId="3" numFmtId="0" xfId="0" applyAlignment="1" applyFont="1">
      <alignment vertical="center"/>
    </xf>
    <xf borderId="0" fillId="3" fontId="3" numFmtId="0" xfId="0" applyAlignment="1" applyFill="1" applyFont="1">
      <alignment readingOrder="0" vertical="center"/>
    </xf>
    <xf borderId="0" fillId="4" fontId="3" numFmtId="0" xfId="0" applyAlignment="1" applyFill="1" applyFont="1">
      <alignment readingOrder="0" vertical="center"/>
    </xf>
    <xf borderId="0" fillId="4" fontId="3" numFmtId="0" xfId="0" applyAlignment="1" applyFont="1">
      <alignment horizontal="left" readingOrder="0" vertical="center"/>
    </xf>
    <xf borderId="0" fillId="0" fontId="3" numFmtId="0" xfId="0" applyAlignment="1" applyFont="1">
      <alignment readingOrder="0" vertical="center"/>
    </xf>
    <xf borderId="0" fillId="0" fontId="3" numFmtId="165" xfId="0" applyAlignment="1" applyFont="1" applyNumberFormat="1">
      <alignment readingOrder="0" vertical="center"/>
    </xf>
    <xf borderId="0" fillId="0" fontId="7" numFmtId="165" xfId="0" applyAlignment="1" applyFont="1" applyNumberFormat="1">
      <alignment vertical="center"/>
    </xf>
    <xf borderId="0" fillId="0" fontId="3" numFmtId="165" xfId="0" applyAlignment="1" applyFont="1" applyNumberFormat="1">
      <alignment vertical="center"/>
    </xf>
    <xf borderId="0" fillId="0" fontId="7" numFmtId="165" xfId="0" applyAlignment="1" applyFont="1" applyNumberFormat="1">
      <alignment readingOrder="0" vertical="center"/>
    </xf>
    <xf borderId="0" fillId="0" fontId="7" numFmtId="0" xfId="0" applyAlignment="1" applyFont="1">
      <alignment vertical="center"/>
    </xf>
    <xf borderId="1" fillId="0" fontId="8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5" fontId="8" numFmtId="0" xfId="0" applyAlignment="1" applyFill="1" applyFont="1">
      <alignment horizontal="center" vertical="center"/>
    </xf>
    <xf borderId="3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readingOrder="0" vertical="center"/>
    </xf>
    <xf borderId="0" fillId="5" fontId="10" numFmtId="0" xfId="0" applyAlignment="1" applyFont="1">
      <alignment horizontal="center" vertical="center"/>
    </xf>
    <xf borderId="1" fillId="6" fontId="10" numFmtId="0" xfId="0" applyAlignment="1" applyBorder="1" applyFill="1" applyFont="1">
      <alignment horizontal="center" vertical="center"/>
    </xf>
    <xf borderId="4" fillId="6" fontId="10" numFmtId="0" xfId="0" applyAlignment="1" applyBorder="1" applyFont="1">
      <alignment horizontal="center" vertical="center"/>
    </xf>
    <xf borderId="4" fillId="6" fontId="8" numFmtId="0" xfId="0" applyAlignment="1" applyBorder="1" applyFont="1">
      <alignment horizontal="center" vertical="center"/>
    </xf>
    <xf borderId="4" fillId="6" fontId="10" numFmtId="0" xfId="0" applyAlignment="1" applyBorder="1" applyFont="1">
      <alignment horizontal="center" readingOrder="0" vertical="center"/>
    </xf>
    <xf borderId="5" fillId="6" fontId="10" numFmtId="0" xfId="0" applyAlignment="1" applyBorder="1" applyFont="1">
      <alignment horizontal="center" vertical="center"/>
    </xf>
    <xf borderId="6" fillId="0" fontId="11" numFmtId="0" xfId="0" applyBorder="1" applyFont="1"/>
    <xf borderId="7" fillId="0" fontId="11" numFmtId="0" xfId="0" applyBorder="1" applyFont="1"/>
    <xf borderId="1" fillId="7" fontId="9" numFmtId="0" xfId="0" applyAlignment="1" applyBorder="1" applyFill="1" applyFont="1">
      <alignment horizontal="center" shrinkToFit="0" vertical="center" wrapText="1"/>
    </xf>
    <xf borderId="1" fillId="7" fontId="8" numFmtId="0" xfId="0" applyAlignment="1" applyBorder="1" applyFont="1">
      <alignment horizontal="center" vertical="center"/>
    </xf>
    <xf borderId="1" fillId="7" fontId="9" numFmtId="0" xfId="0" applyAlignment="1" applyBorder="1" applyFont="1">
      <alignment horizontal="center" readingOrder="0" shrinkToFit="0" vertical="center" wrapText="1"/>
    </xf>
    <xf borderId="1" fillId="7" fontId="9" numFmtId="0" xfId="0" applyAlignment="1" applyBorder="1" applyFont="1">
      <alignment horizontal="center" vertical="center"/>
    </xf>
    <xf borderId="1" fillId="7" fontId="9" numFmtId="166" xfId="0" applyAlignment="1" applyBorder="1" applyFont="1" applyNumberFormat="1">
      <alignment horizontal="center" vertical="center"/>
    </xf>
    <xf borderId="1" fillId="7" fontId="9" numFmtId="0" xfId="0" applyAlignment="1" applyBorder="1" applyFont="1">
      <alignment horizontal="center" readingOrder="0" vertical="center"/>
    </xf>
    <xf borderId="0" fillId="5" fontId="9" numFmtId="0" xfId="0" applyAlignment="1" applyFont="1">
      <alignment horizontal="center" vertical="center"/>
    </xf>
    <xf borderId="1" fillId="5" fontId="9" numFmtId="0" xfId="0" applyAlignment="1" applyBorder="1" applyFont="1">
      <alignment horizontal="center" vertical="center"/>
    </xf>
    <xf borderId="1" fillId="5" fontId="5" numFmtId="0" xfId="0" applyAlignment="1" applyBorder="1" applyFont="1">
      <alignment horizontal="center" readingOrder="0" vertical="center"/>
    </xf>
    <xf borderId="1" fillId="8" fontId="5" numFmtId="0" xfId="0" applyAlignment="1" applyBorder="1" applyFill="1" applyFont="1">
      <alignment horizontal="center" readingOrder="0" shrinkToFit="0" vertical="center" wrapText="1"/>
    </xf>
    <xf borderId="1" fillId="5" fontId="9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1" fillId="5" fontId="9" numFmtId="166" xfId="0" applyAlignment="1" applyBorder="1" applyFont="1" applyNumberFormat="1">
      <alignment horizontal="center" vertical="center"/>
    </xf>
    <xf borderId="1" fillId="9" fontId="8" numFmtId="0" xfId="0" applyAlignment="1" applyBorder="1" applyFill="1" applyFont="1">
      <alignment horizontal="center" readingOrder="0" vertical="center"/>
    </xf>
    <xf borderId="1" fillId="5" fontId="8" numFmtId="0" xfId="0" applyAlignment="1" applyBorder="1" applyFont="1">
      <alignment horizontal="center" readingOrder="0" vertical="center"/>
    </xf>
    <xf borderId="1" fillId="10" fontId="8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11" fontId="8" numFmtId="0" xfId="0" applyAlignment="1" applyBorder="1" applyFill="1" applyFont="1">
      <alignment horizontal="center" readingOrder="0" vertical="center"/>
    </xf>
    <xf borderId="0" fillId="5" fontId="9" numFmtId="0" xfId="0" applyAlignment="1" applyFont="1">
      <alignment horizontal="center" readingOrder="0" vertical="center"/>
    </xf>
    <xf borderId="1" fillId="5" fontId="9" numFmtId="0" xfId="0" applyAlignment="1" applyBorder="1" applyFont="1">
      <alignment horizontal="center" readingOrder="0" shrinkToFit="0" vertical="center" wrapText="1"/>
    </xf>
    <xf borderId="1" fillId="12" fontId="1" numFmtId="0" xfId="0" applyAlignment="1" applyBorder="1" applyFill="1" applyFont="1">
      <alignment horizontal="center" readingOrder="0" shrinkToFit="0" vertical="center" wrapText="1"/>
    </xf>
    <xf borderId="1" fillId="13" fontId="9" numFmtId="0" xfId="0" applyAlignment="1" applyBorder="1" applyFill="1" applyFont="1">
      <alignment horizontal="center" vertical="center"/>
    </xf>
    <xf borderId="1" fillId="13" fontId="9" numFmtId="0" xfId="0" applyAlignment="1" applyBorder="1" applyFont="1">
      <alignment horizontal="center" readingOrder="0" vertical="center"/>
    </xf>
    <xf borderId="1" fillId="13" fontId="9" numFmtId="166" xfId="0" applyAlignment="1" applyBorder="1" applyFont="1" applyNumberFormat="1">
      <alignment horizontal="center" vertical="center"/>
    </xf>
    <xf borderId="1" fillId="13" fontId="8" numFmtId="0" xfId="0" applyAlignment="1" applyBorder="1" applyFont="1">
      <alignment horizontal="center" readingOrder="0" shrinkToFit="0" vertical="center" wrapText="1"/>
    </xf>
    <xf borderId="0" fillId="13" fontId="9" numFmtId="0" xfId="0" applyAlignment="1" applyFont="1">
      <alignment horizontal="center" vertical="center"/>
    </xf>
    <xf borderId="1" fillId="5" fontId="8" numFmtId="0" xfId="0" applyAlignment="1" applyBorder="1" applyFont="1">
      <alignment horizontal="center" readingOrder="0" vertical="center"/>
    </xf>
    <xf borderId="1" fillId="9" fontId="8" numFmtId="0" xfId="0" applyAlignment="1" applyBorder="1" applyFont="1">
      <alignment horizontal="center" readingOrder="0" vertical="center"/>
    </xf>
    <xf borderId="1" fillId="5" fontId="1" numFmtId="0" xfId="0" applyAlignment="1" applyBorder="1" applyFont="1">
      <alignment horizontal="center" readingOrder="0" shrinkToFit="0" vertical="center" wrapText="1"/>
    </xf>
    <xf borderId="1" fillId="5" fontId="8" numFmtId="0" xfId="0" applyAlignment="1" applyBorder="1" applyFont="1">
      <alignment horizontal="center" readingOrder="0" shrinkToFit="0" vertical="center" wrapText="1"/>
    </xf>
    <xf borderId="1" fillId="12" fontId="8" numFmtId="0" xfId="0" applyAlignment="1" applyBorder="1" applyFont="1">
      <alignment horizontal="center" readingOrder="0" shrinkToFit="0" vertical="center" wrapText="1"/>
    </xf>
    <xf borderId="1" fillId="7" fontId="8" numFmtId="0" xfId="0" applyAlignment="1" applyBorder="1" applyFont="1">
      <alignment horizontal="center" shrinkToFit="0" vertical="center" wrapText="1"/>
    </xf>
    <xf borderId="1" fillId="5" fontId="8" numFmtId="0" xfId="0" applyAlignment="1" applyBorder="1" applyFont="1">
      <alignment horizontal="center" vertical="center"/>
    </xf>
    <xf borderId="1" fillId="5" fontId="8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1" fillId="5" fontId="8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1" fillId="12" fontId="8" numFmtId="0" xfId="0" applyAlignment="1" applyBorder="1" applyFont="1">
      <alignment horizontal="center" readingOrder="0" vertical="center"/>
    </xf>
    <xf borderId="1" fillId="4" fontId="8" numFmtId="0" xfId="0" applyAlignment="1" applyBorder="1" applyFont="1">
      <alignment horizontal="center" readingOrder="0" vertical="center"/>
    </xf>
    <xf borderId="1" fillId="7" fontId="8" numFmtId="0" xfId="0" applyAlignment="1" applyBorder="1" applyFont="1">
      <alignment horizontal="center" readingOrder="0" vertical="center"/>
    </xf>
    <xf borderId="1" fillId="14" fontId="8" numFmtId="0" xfId="0" applyAlignment="1" applyBorder="1" applyFill="1" applyFont="1">
      <alignment horizontal="center" readingOrder="0" vertical="center"/>
    </xf>
    <xf borderId="1" fillId="14" fontId="8" numFmtId="0" xfId="0" applyAlignment="1" applyBorder="1" applyFont="1">
      <alignment horizontal="center" vertical="center"/>
    </xf>
    <xf borderId="1" fillId="4" fontId="8" numFmtId="0" xfId="0" applyAlignment="1" applyBorder="1" applyFont="1">
      <alignment horizontal="center" readingOrder="0" vertical="center"/>
    </xf>
    <xf borderId="1" fillId="14" fontId="9" numFmtId="166" xfId="0" applyAlignment="1" applyBorder="1" applyFont="1" applyNumberFormat="1">
      <alignment horizontal="center" vertical="center"/>
    </xf>
    <xf borderId="1" fillId="5" fontId="1" numFmtId="0" xfId="0" applyAlignment="1" applyBorder="1" applyFont="1">
      <alignment horizontal="center" readingOrder="0" vertical="center"/>
    </xf>
    <xf borderId="1" fillId="5" fontId="12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5" fontId="8" numFmtId="0" xfId="0" applyAlignment="1" applyFont="1">
      <alignment horizontal="center" readingOrder="0" shrinkToFit="0" vertical="center" wrapText="1"/>
    </xf>
    <xf borderId="1" fillId="5" fontId="9" numFmtId="167" xfId="0" applyAlignment="1" applyBorder="1" applyFont="1" applyNumberFormat="1">
      <alignment horizontal="center" vertical="center"/>
    </xf>
    <xf borderId="7" fillId="0" fontId="8" numFmtId="0" xfId="0" applyAlignment="1" applyBorder="1" applyFont="1">
      <alignment horizontal="center" readingOrder="0" vertical="center"/>
    </xf>
    <xf borderId="1" fillId="5" fontId="8" numFmtId="167" xfId="0" applyAlignment="1" applyBorder="1" applyFont="1" applyNumberFormat="1">
      <alignment horizontal="center" vertical="center"/>
    </xf>
    <xf borderId="1" fillId="8" fontId="9" numFmtId="0" xfId="0" applyAlignment="1" applyBorder="1" applyFont="1">
      <alignment horizontal="center" readingOrder="0" vertical="center"/>
    </xf>
    <xf borderId="0" fillId="5" fontId="8" numFmtId="0" xfId="0" applyAlignment="1" applyFont="1">
      <alignment horizontal="center" shrinkToFit="0" vertical="center" wrapText="1"/>
    </xf>
    <xf borderId="0" fillId="5" fontId="8" numFmtId="0" xfId="0" applyAlignment="1" applyFont="1">
      <alignment horizontal="center" readingOrder="0" vertical="center"/>
    </xf>
    <xf borderId="0" fillId="5" fontId="8" numFmtId="166" xfId="0" applyAlignment="1" applyFont="1" applyNumberFormat="1">
      <alignment horizontal="center" vertical="center"/>
    </xf>
    <xf borderId="0" fillId="5" fontId="8" numFmtId="167" xfId="0" applyAlignment="1" applyFont="1" applyNumberFormat="1">
      <alignment horizontal="center" vertical="center"/>
    </xf>
    <xf borderId="0" fillId="5" fontId="9" numFmtId="167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1" fillId="6" fontId="13" numFmtId="0" xfId="0" applyAlignment="1" applyBorder="1" applyFont="1">
      <alignment horizontal="center" readingOrder="0" shrinkToFit="0" vertical="center" wrapText="1"/>
    </xf>
    <xf borderId="1" fillId="6" fontId="14" numFmtId="0" xfId="0" applyAlignment="1" applyBorder="1" applyFont="1">
      <alignment horizontal="center" readingOrder="0" shrinkToFit="0" vertical="center" wrapText="1"/>
    </xf>
    <xf borderId="1" fillId="6" fontId="14" numFmtId="168" xfId="0" applyAlignment="1" applyBorder="1" applyFont="1" applyNumberFormat="1">
      <alignment horizontal="center" shrinkToFit="0" vertical="center" wrapText="1"/>
    </xf>
    <xf borderId="0" fillId="0" fontId="1" numFmtId="168" xfId="0" applyAlignment="1" applyFont="1" applyNumberFormat="1">
      <alignment horizontal="center" shrinkToFit="0" vertical="center" wrapText="1"/>
    </xf>
    <xf borderId="0" fillId="5" fontId="1" numFmtId="0" xfId="0" applyAlignment="1" applyFont="1">
      <alignment horizontal="center" vertical="center"/>
    </xf>
    <xf borderId="1" fillId="4" fontId="1" numFmtId="165" xfId="0" applyAlignment="1" applyBorder="1" applyFont="1" applyNumberFormat="1">
      <alignment horizontal="center" readingOrder="0" vertical="center"/>
    </xf>
    <xf borderId="1" fillId="4" fontId="1" numFmtId="165" xfId="0" applyAlignment="1" applyBorder="1" applyFont="1" applyNumberFormat="1">
      <alignment horizontal="center" vertical="center"/>
    </xf>
    <xf borderId="0" fillId="5" fontId="1" numFmtId="0" xfId="0" applyAlignment="1" applyFont="1">
      <alignment horizontal="center" readingOrder="0" vertical="center"/>
    </xf>
    <xf borderId="0" fillId="5" fontId="1" numFmtId="165" xfId="0" applyAlignment="1" applyFont="1" applyNumberFormat="1">
      <alignment horizontal="center" vertical="center"/>
    </xf>
    <xf borderId="0" fillId="5" fontId="1" numFmtId="9" xfId="0" applyAlignment="1" applyFont="1" applyNumberFormat="1">
      <alignment horizontal="center" readingOrder="0" vertical="center"/>
    </xf>
    <xf borderId="0" fillId="5" fontId="1" numFmtId="165" xfId="0" applyAlignment="1" applyFont="1" applyNumberFormat="1">
      <alignment horizontal="center" readingOrder="0" shrinkToFit="0" vertical="center" wrapText="1"/>
    </xf>
    <xf borderId="0" fillId="7" fontId="1" numFmtId="0" xfId="0" applyAlignment="1" applyFont="1">
      <alignment horizontal="center" readingOrder="0" shrinkToFit="0" vertical="center" wrapText="1"/>
    </xf>
    <xf borderId="0" fillId="7" fontId="1" numFmtId="165" xfId="0" applyAlignment="1" applyFont="1" applyNumberFormat="1">
      <alignment horizontal="center" vertical="center"/>
    </xf>
    <xf borderId="0" fillId="13" fontId="1" numFmtId="0" xfId="0" applyAlignment="1" applyFont="1">
      <alignment horizontal="center" readingOrder="0" vertical="center"/>
    </xf>
    <xf borderId="0" fillId="13" fontId="1" numFmtId="165" xfId="0" applyAlignment="1" applyFont="1" applyNumberFormat="1">
      <alignment horizontal="center" vertical="center"/>
    </xf>
    <xf borderId="0" fillId="13" fontId="1" numFmtId="0" xfId="0" applyAlignment="1" applyFont="1">
      <alignment horizontal="left" readingOrder="0" vertical="center"/>
    </xf>
    <xf borderId="0" fillId="4" fontId="6" numFmtId="0" xfId="0" applyAlignment="1" applyFont="1">
      <alignment horizontal="center" readingOrder="0" vertical="center"/>
    </xf>
    <xf borderId="0" fillId="4" fontId="1" numFmtId="165" xfId="0" applyAlignment="1" applyFont="1" applyNumberFormat="1">
      <alignment horizontal="center" vertical="center"/>
    </xf>
    <xf borderId="0" fillId="4" fontId="1" numFmtId="165" xfId="0" applyAlignment="1" applyFont="1" applyNumberFormat="1">
      <alignment horizontal="center" readingOrder="0" vertical="center"/>
    </xf>
    <xf borderId="1" fillId="5" fontId="1" numFmtId="0" xfId="0" applyAlignment="1" applyBorder="1" applyFont="1">
      <alignment horizontal="center" vertical="center"/>
    </xf>
    <xf borderId="0" fillId="5" fontId="1" numFmtId="0" xfId="0" applyAlignment="1" applyFont="1">
      <alignment horizontal="center" shrinkToFit="0" vertical="center" wrapText="1"/>
    </xf>
    <xf borderId="0" fillId="5" fontId="1" numFmtId="0" xfId="0" applyAlignment="1" applyFont="1">
      <alignment horizontal="center" readingOrder="0" shrinkToFit="0" vertical="center" wrapText="1"/>
    </xf>
    <xf borderId="0" fillId="7" fontId="1" numFmtId="0" xfId="0" applyAlignment="1" applyFont="1">
      <alignment horizontal="center" readingOrder="0" vertical="center"/>
    </xf>
    <xf borderId="0" fillId="7" fontId="1" numFmtId="165" xfId="0" applyAlignment="1" applyFont="1" applyNumberFormat="1">
      <alignment horizontal="center" shrinkToFit="0" vertical="center" wrapText="1"/>
    </xf>
    <xf borderId="0" fillId="5" fontId="1" numFmtId="165" xfId="0" applyAlignment="1" applyFont="1" applyNumberFormat="1">
      <alignment horizontal="center" readingOrder="0" shrinkToFit="0" vertical="center" wrapText="1"/>
    </xf>
    <xf borderId="0" fillId="5" fontId="15" numFmtId="0" xfId="0" applyAlignment="1" applyFont="1">
      <alignment horizontal="center" vertical="center"/>
    </xf>
    <xf borderId="0" fillId="11" fontId="1" numFmtId="0" xfId="0" applyAlignment="1" applyFont="1">
      <alignment horizontal="center" readingOrder="0" vertical="center"/>
    </xf>
    <xf borderId="0" fillId="11" fontId="1" numFmtId="165" xfId="0" applyAlignment="1" applyFont="1" applyNumberFormat="1">
      <alignment horizontal="center" vertical="center"/>
    </xf>
    <xf borderId="3" fillId="6" fontId="14" numFmtId="168" xfId="0" applyAlignment="1" applyBorder="1" applyFont="1" applyNumberFormat="1">
      <alignment horizontal="center" shrinkToFit="0" vertical="center" wrapText="1"/>
    </xf>
    <xf borderId="0" fillId="5" fontId="1" numFmtId="165" xfId="0" applyAlignment="1" applyFont="1" applyNumberFormat="1">
      <alignment horizontal="center" shrinkToFit="0" vertical="center" wrapText="1"/>
    </xf>
    <xf borderId="0" fillId="5" fontId="1" numFmtId="0" xfId="0" applyAlignment="1" applyFont="1">
      <alignment horizontal="center" shrinkToFit="0" vertical="center" wrapText="0"/>
    </xf>
    <xf borderId="0" fillId="5" fontId="1" numFmtId="168" xfId="0" applyAlignment="1" applyFont="1" applyNumberFormat="1">
      <alignment horizontal="center" shrinkToFit="0" vertical="center" wrapText="1"/>
    </xf>
    <xf borderId="0" fillId="0" fontId="16" numFmtId="0" xfId="0" applyAlignment="1" applyFont="1">
      <alignment horizontal="center" vertical="center"/>
    </xf>
    <xf borderId="6" fillId="0" fontId="12" numFmtId="0" xfId="0" applyAlignment="1" applyBorder="1" applyFont="1">
      <alignment horizontal="center" shrinkToFit="0" vertical="center" wrapText="0"/>
    </xf>
    <xf borderId="2" fillId="6" fontId="17" numFmtId="0" xfId="0" applyAlignment="1" applyBorder="1" applyFont="1">
      <alignment horizontal="center" shrinkToFit="0" vertical="center" wrapText="1"/>
    </xf>
    <xf borderId="1" fillId="6" fontId="17" numFmtId="0" xfId="0" applyAlignment="1" applyBorder="1" applyFont="1">
      <alignment horizontal="center" vertical="center"/>
    </xf>
    <xf borderId="1" fillId="6" fontId="17" numFmtId="0" xfId="0" applyAlignment="1" applyBorder="1" applyFont="1">
      <alignment horizontal="center" shrinkToFit="0" vertical="center" wrapText="1"/>
    </xf>
    <xf borderId="1" fillId="6" fontId="17" numFmtId="0" xfId="0" applyAlignment="1" applyBorder="1" applyFont="1">
      <alignment horizontal="center" readingOrder="0" shrinkToFit="0" vertical="center" wrapText="1"/>
    </xf>
    <xf borderId="1" fillId="6" fontId="18" numFmtId="168" xfId="0" applyAlignment="1" applyBorder="1" applyFont="1" applyNumberFormat="1">
      <alignment horizontal="center" shrinkToFit="0" vertical="center" wrapText="1"/>
    </xf>
    <xf borderId="1" fillId="6" fontId="18" numFmtId="0" xfId="0" applyAlignment="1" applyBorder="1" applyFont="1">
      <alignment horizontal="center" shrinkToFit="0" vertical="center" wrapText="1"/>
    </xf>
    <xf borderId="0" fillId="0" fontId="16" numFmtId="168" xfId="0" applyAlignment="1" applyFont="1" applyNumberFormat="1">
      <alignment horizontal="center" vertical="center"/>
    </xf>
    <xf borderId="8" fillId="0" fontId="11" numFmtId="0" xfId="0" applyBorder="1" applyFont="1"/>
    <xf borderId="9" fillId="0" fontId="11" numFmtId="0" xfId="0" applyBorder="1" applyFont="1"/>
    <xf borderId="1" fillId="6" fontId="16" numFmtId="0" xfId="0" applyAlignment="1" applyBorder="1" applyFont="1">
      <alignment horizontal="center" vertical="center"/>
    </xf>
    <xf borderId="1" fillId="7" fontId="16" numFmtId="0" xfId="0" applyAlignment="1" applyBorder="1" applyFont="1">
      <alignment horizontal="center" vertical="center"/>
    </xf>
    <xf borderId="1" fillId="7" fontId="19" numFmtId="0" xfId="0" applyAlignment="1" applyBorder="1" applyFont="1">
      <alignment horizontal="center" readingOrder="0" shrinkToFit="0" vertical="center" wrapText="1"/>
    </xf>
    <xf borderId="1" fillId="7" fontId="20" numFmtId="0" xfId="0" applyAlignment="1" applyBorder="1" applyFont="1">
      <alignment horizontal="center" shrinkToFit="0" vertical="center" wrapText="1"/>
    </xf>
    <xf borderId="1" fillId="7" fontId="20" numFmtId="0" xfId="0" applyAlignment="1" applyBorder="1" applyFont="1">
      <alignment horizontal="center" shrinkToFit="0" vertical="center" wrapText="1"/>
    </xf>
    <xf borderId="0" fillId="7" fontId="16" numFmtId="0" xfId="0" applyAlignment="1" applyFont="1">
      <alignment horizontal="center" vertical="center"/>
    </xf>
    <xf borderId="0" fillId="7" fontId="12" numFmtId="168" xfId="0" applyAlignment="1" applyFont="1" applyNumberFormat="1">
      <alignment horizontal="center" shrinkToFit="0" vertical="center" wrapText="1"/>
    </xf>
    <xf borderId="9" fillId="15" fontId="21" numFmtId="168" xfId="0" applyAlignment="1" applyBorder="1" applyFill="1" applyFont="1" applyNumberFormat="1">
      <alignment horizontal="center" shrinkToFit="0" vertical="center" wrapText="1"/>
    </xf>
    <xf borderId="9" fillId="15" fontId="21" numFmtId="169" xfId="0" applyAlignment="1" applyBorder="1" applyFont="1" applyNumberFormat="1">
      <alignment horizontal="center" shrinkToFit="0" vertical="center" wrapText="1"/>
    </xf>
    <xf borderId="0" fillId="5" fontId="16" numFmtId="0" xfId="0" applyAlignment="1" applyFont="1">
      <alignment horizontal="center" vertical="center"/>
    </xf>
    <xf borderId="1" fillId="10" fontId="16" numFmtId="0" xfId="0" applyAlignment="1" applyBorder="1" applyFont="1">
      <alignment horizontal="center" readingOrder="0" vertical="center"/>
    </xf>
    <xf borderId="1" fillId="12" fontId="15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readingOrder="0" vertical="center"/>
    </xf>
    <xf borderId="0" fillId="4" fontId="16" numFmtId="165" xfId="0" applyAlignment="1" applyFont="1" applyNumberFormat="1">
      <alignment horizontal="center" vertical="center"/>
    </xf>
    <xf borderId="0" fillId="4" fontId="16" numFmtId="165" xfId="0" applyAlignment="1" applyFont="1" applyNumberFormat="1">
      <alignment horizontal="center" readingOrder="0" shrinkToFit="0" vertical="center" wrapText="1"/>
    </xf>
    <xf borderId="0" fillId="16" fontId="17" numFmtId="168" xfId="0" applyAlignment="1" applyFill="1" applyFont="1" applyNumberFormat="1">
      <alignment horizontal="center" shrinkToFit="0" vertical="center" wrapText="1"/>
    </xf>
    <xf borderId="0" fillId="16" fontId="17" numFmtId="169" xfId="0" applyAlignment="1" applyFont="1" applyNumberFormat="1">
      <alignment horizontal="center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5" fontId="22" numFmtId="169" xfId="0" applyAlignment="1" applyFont="1" applyNumberFormat="1">
      <alignment horizontal="center" readingOrder="0" shrinkToFit="0" vertical="center" wrapText="1"/>
    </xf>
    <xf borderId="0" fillId="5" fontId="22" numFmtId="165" xfId="0" applyAlignment="1" applyFont="1" applyNumberFormat="1">
      <alignment horizontal="center" readingOrder="0" shrinkToFit="0" vertical="center" wrapText="1"/>
    </xf>
    <xf borderId="0" fillId="5" fontId="22" numFmtId="0" xfId="0" applyAlignment="1" applyFont="1">
      <alignment horizontal="center" readingOrder="0" shrinkToFit="0" vertical="center" wrapText="1"/>
    </xf>
    <xf borderId="0" fillId="5" fontId="22" numFmtId="169" xfId="0" applyAlignment="1" applyFont="1" applyNumberFormat="1">
      <alignment horizontal="center" shrinkToFit="0" vertical="center" wrapText="1"/>
    </xf>
    <xf borderId="1" fillId="16" fontId="1" numFmtId="0" xfId="0" applyAlignment="1" applyBorder="1" applyFont="1">
      <alignment horizontal="center" vertical="center"/>
    </xf>
    <xf borderId="1" fillId="10" fontId="19" numFmtId="0" xfId="0" applyAlignment="1" applyBorder="1" applyFont="1">
      <alignment horizontal="center" readingOrder="0" shrinkToFit="0" vertical="center" wrapText="1"/>
    </xf>
    <xf borderId="1" fillId="10" fontId="1" numFmtId="0" xfId="0" applyAlignment="1" applyBorder="1" applyFont="1">
      <alignment horizontal="center" readingOrder="0" vertical="center"/>
    </xf>
    <xf borderId="0" fillId="17" fontId="16" numFmtId="0" xfId="0" applyAlignment="1" applyFill="1" applyFont="1">
      <alignment horizontal="center" vertical="center"/>
    </xf>
    <xf borderId="1" fillId="16" fontId="1" numFmtId="0" xfId="0" applyAlignment="1" applyBorder="1" applyFont="1">
      <alignment horizontal="center" readingOrder="0" vertical="center"/>
    </xf>
    <xf borderId="0" fillId="4" fontId="1" numFmtId="165" xfId="0" applyAlignment="1" applyFont="1" applyNumberFormat="1">
      <alignment horizontal="center" readingOrder="0" shrinkToFit="0" vertical="center" wrapText="1"/>
    </xf>
    <xf borderId="0" fillId="5" fontId="15" numFmtId="0" xfId="0" applyAlignment="1" applyFont="1">
      <alignment horizontal="center" readingOrder="0" shrinkToFit="0" vertical="center" wrapText="1"/>
    </xf>
    <xf borderId="0" fillId="5" fontId="23" numFmtId="169" xfId="0" applyAlignment="1" applyFont="1" applyNumberFormat="1">
      <alignment horizontal="center" shrinkToFit="0" vertical="center" wrapText="1"/>
    </xf>
    <xf borderId="1" fillId="16" fontId="16" numFmtId="0" xfId="0" applyAlignment="1" applyBorder="1" applyFont="1">
      <alignment horizontal="center" readingOrder="0" vertical="center"/>
    </xf>
    <xf borderId="1" fillId="16" fontId="19" numFmtId="0" xfId="0" applyAlignment="1" applyBorder="1" applyFont="1">
      <alignment horizontal="center" readingOrder="0" shrinkToFit="0" vertical="center" wrapText="1"/>
    </xf>
    <xf borderId="1" fillId="0" fontId="15" numFmtId="170" xfId="0" applyAlignment="1" applyBorder="1" applyFont="1" applyNumberFormat="1">
      <alignment horizontal="center" shrinkToFit="0" vertical="center" wrapText="1"/>
    </xf>
    <xf borderId="1" fillId="16" fontId="16" numFmtId="0" xfId="0" applyAlignment="1" applyBorder="1" applyFont="1">
      <alignment horizontal="center" vertical="center"/>
    </xf>
    <xf borderId="1" fillId="12" fontId="19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horizontal="center" readingOrder="0" shrinkToFit="0" vertical="center" wrapText="1"/>
    </xf>
    <xf borderId="0" fillId="4" fontId="16" numFmtId="165" xfId="0" applyAlignment="1" applyFont="1" applyNumberFormat="1">
      <alignment horizontal="center" shrinkToFit="0" vertical="center" wrapText="1"/>
    </xf>
    <xf borderId="0" fillId="5" fontId="24" numFmtId="169" xfId="0" applyAlignment="1" applyFont="1" applyNumberFormat="1">
      <alignment horizontal="center" shrinkToFit="0" vertical="center" wrapText="1"/>
    </xf>
    <xf borderId="0" fillId="5" fontId="25" numFmtId="169" xfId="0" applyAlignment="1" applyFont="1" applyNumberFormat="1">
      <alignment horizontal="center" shrinkToFit="0" vertical="center" wrapText="1"/>
    </xf>
    <xf borderId="0" fillId="5" fontId="16" numFmtId="165" xfId="0" applyAlignment="1" applyFont="1" applyNumberFormat="1">
      <alignment horizontal="center" readingOrder="0" vertical="center"/>
    </xf>
    <xf borderId="1" fillId="16" fontId="16" numFmtId="0" xfId="0" applyAlignment="1" applyBorder="1" applyFont="1">
      <alignment horizontal="center" readingOrder="0" shrinkToFit="0" vertical="center" wrapText="1"/>
    </xf>
    <xf borderId="0" fillId="17" fontId="26" numFmtId="168" xfId="0" applyAlignment="1" applyFont="1" applyNumberFormat="1">
      <alignment horizontal="center" readingOrder="0" shrinkToFit="0" vertical="center" wrapText="1"/>
    </xf>
    <xf borderId="0" fillId="17" fontId="17" numFmtId="169" xfId="0" applyAlignment="1" applyFont="1" applyNumberFormat="1">
      <alignment horizontal="center" shrinkToFit="0" vertical="center" wrapText="1"/>
    </xf>
    <xf borderId="0" fillId="17" fontId="22" numFmtId="165" xfId="0" applyAlignment="1" applyFont="1" applyNumberFormat="1">
      <alignment horizontal="center" readingOrder="0" shrinkToFit="0" vertical="center" wrapText="1"/>
    </xf>
    <xf borderId="1" fillId="12" fontId="15" numFmtId="0" xfId="0" applyAlignment="1" applyBorder="1" applyFont="1">
      <alignment horizontal="center" shrinkToFit="0" vertical="center" wrapText="1"/>
    </xf>
    <xf borderId="0" fillId="5" fontId="24" numFmtId="0" xfId="0" applyAlignment="1" applyFont="1">
      <alignment horizontal="center" readingOrder="0" shrinkToFit="0" vertical="center" wrapText="1"/>
    </xf>
    <xf borderId="0" fillId="0" fontId="16" numFmtId="171" xfId="0" applyAlignment="1" applyFont="1" applyNumberFormat="1">
      <alignment horizontal="center" vertical="center"/>
    </xf>
    <xf borderId="0" fillId="5" fontId="16" numFmtId="165" xfId="0" applyAlignment="1" applyFont="1" applyNumberFormat="1">
      <alignment horizontal="center" vertical="center"/>
    </xf>
    <xf borderId="1" fillId="0" fontId="27" numFmtId="0" xfId="0" applyAlignment="1" applyBorder="1" applyFont="1">
      <alignment horizontal="center" shrinkToFit="0" vertical="center" wrapText="1"/>
    </xf>
    <xf borderId="0" fillId="5" fontId="16" numFmtId="165" xfId="0" applyAlignment="1" applyFont="1" applyNumberFormat="1">
      <alignment horizontal="center" vertical="center"/>
    </xf>
    <xf borderId="0" fillId="5" fontId="16" numFmtId="0" xfId="0" applyAlignment="1" applyFont="1">
      <alignment horizontal="center" readingOrder="0" vertical="center"/>
    </xf>
    <xf borderId="0" fillId="7" fontId="16" numFmtId="0" xfId="0" applyAlignment="1" applyFont="1">
      <alignment horizontal="center" readingOrder="0" vertical="center"/>
    </xf>
    <xf borderId="0" fillId="7" fontId="12" numFmtId="165" xfId="0" applyAlignment="1" applyFont="1" applyNumberFormat="1">
      <alignment horizontal="center" vertical="center"/>
    </xf>
    <xf borderId="0" fillId="7" fontId="9" numFmtId="165" xfId="0" applyAlignment="1" applyFont="1" applyNumberFormat="1">
      <alignment horizontal="center" vertical="center"/>
    </xf>
    <xf borderId="0" fillId="7" fontId="16" numFmtId="165" xfId="0" applyAlignment="1" applyFont="1" applyNumberFormat="1">
      <alignment horizontal="center" vertical="center"/>
    </xf>
    <xf borderId="0" fillId="5" fontId="20" numFmtId="0" xfId="0" applyAlignment="1" applyFont="1">
      <alignment horizontal="center" readingOrder="0" vertical="center"/>
    </xf>
    <xf borderId="0" fillId="18" fontId="16" numFmtId="165" xfId="0" applyAlignment="1" applyFill="1" applyFont="1" applyNumberFormat="1">
      <alignment horizontal="center" vertical="center"/>
    </xf>
    <xf borderId="0" fillId="18" fontId="16" numFmtId="0" xfId="0" applyAlignment="1" applyFont="1">
      <alignment horizontal="center" readingOrder="0" vertical="center"/>
    </xf>
    <xf borderId="0" fillId="7" fontId="12" numFmtId="165" xfId="0" applyAlignment="1" applyFont="1" applyNumberFormat="1">
      <alignment horizontal="center" readingOrder="0" vertical="center"/>
    </xf>
    <xf borderId="0" fillId="7" fontId="9" numFmtId="165" xfId="0" applyAlignment="1" applyFont="1" applyNumberFormat="1">
      <alignment horizontal="center" readingOrder="0" vertical="center"/>
    </xf>
    <xf borderId="0" fillId="19" fontId="16" numFmtId="165" xfId="0" applyAlignment="1" applyFill="1" applyFont="1" applyNumberFormat="1">
      <alignment horizontal="center" vertical="center"/>
    </xf>
    <xf borderId="0" fillId="19" fontId="16" numFmtId="0" xfId="0" applyAlignment="1" applyFont="1">
      <alignment horizontal="center" readingOrder="0" vertical="center"/>
    </xf>
    <xf borderId="1" fillId="5" fontId="28" numFmtId="0" xfId="0" applyAlignment="1" applyBorder="1" applyFont="1">
      <alignment horizontal="center" readingOrder="0" vertical="center"/>
    </xf>
    <xf borderId="0" fillId="0" fontId="16" numFmtId="0" xfId="0" applyAlignment="1" applyFont="1">
      <alignment horizontal="center" shrinkToFit="0" vertical="center" wrapText="1"/>
    </xf>
    <xf borderId="0" fillId="5" fontId="16" numFmtId="0" xfId="0" applyAlignment="1" applyFont="1">
      <alignment horizontal="center" shrinkToFit="0" vertical="center" wrapText="1"/>
    </xf>
    <xf borderId="1" fillId="5" fontId="3" numFmtId="0" xfId="0" applyAlignment="1" applyBorder="1" applyFont="1">
      <alignment horizontal="center" readingOrder="0" shrinkToFit="0" vertical="center" wrapText="1"/>
    </xf>
    <xf borderId="0" fillId="5" fontId="16" numFmtId="0" xfId="0" applyAlignment="1" applyFont="1">
      <alignment horizontal="center" readingOrder="0" shrinkToFit="0" vertical="center" wrapText="1"/>
    </xf>
    <xf borderId="0" fillId="13" fontId="16" numFmtId="0" xfId="0" applyAlignment="1" applyFont="1">
      <alignment horizontal="center" readingOrder="0" shrinkToFit="0" vertical="center" wrapText="1"/>
    </xf>
    <xf borderId="0" fillId="5" fontId="6" numFmtId="165" xfId="0" applyAlignment="1" applyFont="1" applyNumberFormat="1">
      <alignment horizontal="center" readingOrder="0" shrinkToFit="0" vertical="center" wrapText="1"/>
    </xf>
    <xf borderId="0" fillId="5" fontId="2" numFmtId="0" xfId="0" applyFont="1"/>
    <xf borderId="0" fillId="5" fontId="16" numFmtId="165" xfId="0" applyAlignment="1" applyFont="1" applyNumberFormat="1">
      <alignment horizontal="center" shrinkToFit="0" vertical="center" wrapText="1"/>
    </xf>
    <xf borderId="0" fillId="5" fontId="12" numFmtId="165" xfId="0" applyAlignment="1" applyFont="1" applyNumberFormat="1">
      <alignment horizontal="center" shrinkToFit="0" vertical="center" wrapText="1"/>
    </xf>
    <xf borderId="0" fillId="5" fontId="29" numFmtId="0" xfId="0" applyAlignment="1" applyFont="1">
      <alignment horizontal="center" readingOrder="0" vertical="center"/>
    </xf>
    <xf borderId="0" fillId="5" fontId="12" numFmtId="0" xfId="0" applyAlignment="1" applyFont="1">
      <alignment horizontal="center" vertical="center"/>
    </xf>
    <xf borderId="0" fillId="7" fontId="16" numFmtId="165" xfId="0" applyAlignment="1" applyFont="1" applyNumberFormat="1">
      <alignment horizontal="center" shrinkToFit="0" vertical="center" wrapText="1"/>
    </xf>
    <xf borderId="0" fillId="13" fontId="12" numFmtId="165" xfId="0" applyAlignment="1" applyFont="1" applyNumberFormat="1">
      <alignment horizontal="center" shrinkToFit="0" vertical="center" wrapText="1"/>
    </xf>
    <xf borderId="0" fillId="13" fontId="25" numFmtId="165" xfId="0" applyAlignment="1" applyFont="1" applyNumberFormat="1">
      <alignment horizontal="center" readingOrder="0" shrinkToFit="0" vertical="center" wrapText="1"/>
    </xf>
    <xf borderId="0" fillId="7" fontId="29" numFmtId="0" xfId="0" applyAlignment="1" applyFont="1">
      <alignment horizontal="center" readingOrder="0" vertical="center"/>
    </xf>
    <xf borderId="0" fillId="5" fontId="3" numFmtId="0" xfId="0" applyAlignment="1" applyFont="1">
      <alignment horizontal="center" shrinkToFit="0" vertical="center" wrapText="1"/>
    </xf>
    <xf borderId="0" fillId="5" fontId="12" numFmtId="0" xfId="0" applyAlignment="1" applyFont="1">
      <alignment horizontal="center" readingOrder="0" shrinkToFit="0" vertical="center" wrapText="1"/>
    </xf>
    <xf borderId="0" fillId="0" fontId="27" numFmtId="0" xfId="0" applyAlignment="1" applyFont="1">
      <alignment horizontal="center" readingOrder="0" shrinkToFit="0" vertical="center" wrapText="1"/>
    </xf>
    <xf borderId="0" fillId="0" fontId="15" numFmtId="165" xfId="0" applyAlignment="1" applyFont="1" applyNumberFormat="1">
      <alignment horizontal="center" shrinkToFit="0" vertical="center" wrapText="1"/>
    </xf>
    <xf borderId="0" fillId="5" fontId="19" numFmtId="0" xfId="0" applyAlignment="1" applyFont="1">
      <alignment horizontal="center" readingOrder="0" vertical="center"/>
    </xf>
    <xf borderId="0" fillId="5" fontId="19" numFmtId="0" xfId="0" applyAlignment="1" applyFont="1">
      <alignment horizontal="center" vertical="center"/>
    </xf>
    <xf borderId="0" fillId="7" fontId="16" numFmtId="0" xfId="0" applyAlignment="1" applyFont="1">
      <alignment horizontal="center" readingOrder="0" shrinkToFit="0" vertical="center" wrapText="1"/>
    </xf>
    <xf borderId="0" fillId="7" fontId="15" numFmtId="165" xfId="0" applyAlignment="1" applyFont="1" applyNumberForma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5" fontId="25" numFmtId="165" xfId="0" applyAlignment="1" applyFont="1" applyNumberFormat="1">
      <alignment horizontal="center" readingOrder="0" shrinkToFit="0" vertical="center" wrapText="1"/>
    </xf>
    <xf borderId="0" fillId="5" fontId="12" numFmtId="0" xfId="0" applyAlignment="1" applyFont="1">
      <alignment horizontal="center" shrinkToFit="0" vertical="center" wrapText="1"/>
    </xf>
    <xf borderId="0" fillId="5" fontId="12" numFmtId="0" xfId="0" applyAlignment="1" applyFont="1">
      <alignment horizontal="center" readingOrder="0" vertical="center"/>
    </xf>
    <xf borderId="0" fillId="5" fontId="12" numFmtId="165" xfId="0" applyAlignment="1" applyFont="1" applyNumberFormat="1">
      <alignment horizontal="center" vertical="center"/>
    </xf>
    <xf borderId="0" fillId="0" fontId="15" numFmtId="170" xfId="0" applyAlignment="1" applyFont="1" applyNumberFormat="1">
      <alignment horizontal="center" shrinkToFit="0" vertical="center" wrapText="1"/>
    </xf>
    <xf borderId="0" fillId="5" fontId="16" numFmtId="171" xfId="0" applyAlignment="1" applyFont="1" applyNumberFormat="1">
      <alignment horizontal="center" vertical="center"/>
    </xf>
    <xf borderId="0" fillId="5" fontId="16" numFmtId="165" xfId="0" applyAlignment="1" applyFont="1" applyNumberFormat="1">
      <alignment horizontal="center" shrinkToFit="0" vertical="center" wrapText="1"/>
    </xf>
    <xf borderId="0" fillId="5" fontId="16" numFmtId="0" xfId="0" applyAlignment="1" applyFont="1">
      <alignment horizontal="center" shrinkToFit="0" vertical="center" wrapText="0"/>
    </xf>
    <xf borderId="0" fillId="5" fontId="30" numFmtId="0" xfId="0" applyAlignment="1" applyFont="1">
      <alignment horizontal="center" vertical="center"/>
    </xf>
    <xf borderId="0" fillId="5" fontId="12" numFmtId="168" xfId="0" applyAlignment="1" applyFont="1" applyNumberForma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0"/>
    </xf>
    <xf borderId="2" fillId="6" fontId="23" numFmtId="0" xfId="0" applyAlignment="1" applyBorder="1" applyFont="1">
      <alignment horizontal="center" shrinkToFit="0" vertical="center" wrapText="1"/>
    </xf>
    <xf borderId="1" fillId="6" fontId="23" numFmtId="0" xfId="0" applyAlignment="1" applyBorder="1" applyFont="1">
      <alignment horizontal="center" vertical="center"/>
    </xf>
    <xf borderId="1" fillId="6" fontId="23" numFmtId="0" xfId="0" applyAlignment="1" applyBorder="1" applyFont="1">
      <alignment horizontal="center" readingOrder="0" vertical="center"/>
    </xf>
    <xf borderId="1" fillId="6" fontId="23" numFmtId="0" xfId="0" applyAlignment="1" applyBorder="1" applyFont="1">
      <alignment horizontal="center" shrinkToFit="0" vertical="center" wrapText="1"/>
    </xf>
    <xf borderId="1" fillId="6" fontId="23" numFmtId="0" xfId="0" applyAlignment="1" applyBorder="1" applyFont="1">
      <alignment horizontal="center" readingOrder="0" shrinkToFit="0" vertical="center" wrapText="1"/>
    </xf>
    <xf borderId="1" fillId="6" fontId="23" numFmtId="168" xfId="0" applyAlignment="1" applyBorder="1" applyFont="1" applyNumberFormat="1">
      <alignment horizontal="center" shrinkToFit="0" vertical="center" wrapText="1"/>
    </xf>
    <xf borderId="0" fillId="0" fontId="1" numFmtId="168" xfId="0" applyAlignment="1" applyFont="1" applyNumberFormat="1">
      <alignment horizontal="center" vertical="center"/>
    </xf>
    <xf borderId="1" fillId="6" fontId="1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center" vertical="center"/>
    </xf>
    <xf borderId="1" fillId="7" fontId="15" numFmtId="0" xfId="0" applyAlignment="1" applyBorder="1" applyFont="1">
      <alignment horizontal="center" readingOrder="0" shrinkToFit="0" vertical="center" wrapText="1"/>
    </xf>
    <xf borderId="1" fillId="7" fontId="15" numFmtId="0" xfId="0" applyAlignment="1" applyBorder="1" applyFont="1">
      <alignment horizontal="center" shrinkToFit="0" vertical="center" wrapText="1"/>
    </xf>
    <xf borderId="0" fillId="7" fontId="1" numFmtId="0" xfId="0" applyAlignment="1" applyFont="1">
      <alignment horizontal="center" vertical="center"/>
    </xf>
    <xf borderId="0" fillId="7" fontId="5" numFmtId="168" xfId="0" applyAlignment="1" applyFont="1" applyNumberFormat="1">
      <alignment horizontal="center" shrinkToFit="0" vertical="center" wrapText="1"/>
    </xf>
    <xf borderId="10" fillId="15" fontId="23" numFmtId="168" xfId="0" applyAlignment="1" applyBorder="1" applyFont="1" applyNumberFormat="1">
      <alignment horizontal="center" shrinkToFit="0" vertical="center" wrapText="1"/>
    </xf>
    <xf borderId="10" fillId="15" fontId="23" numFmtId="169" xfId="0" applyAlignment="1" applyBorder="1" applyFont="1" applyNumberFormat="1">
      <alignment horizontal="center" shrinkToFit="0" vertical="center" wrapText="1"/>
    </xf>
    <xf borderId="9" fillId="15" fontId="23" numFmtId="169" xfId="0" applyAlignment="1" applyBorder="1" applyFont="1" applyNumberFormat="1">
      <alignment horizontal="center" shrinkToFit="0" vertical="center" wrapText="1"/>
    </xf>
    <xf borderId="1" fillId="0" fontId="1" numFmtId="170" xfId="0" applyAlignment="1" applyBorder="1" applyFont="1" applyNumberFormat="1">
      <alignment horizontal="center" readingOrder="0" vertical="center"/>
    </xf>
    <xf borderId="0" fillId="5" fontId="14" numFmtId="168" xfId="0" applyAlignment="1" applyFont="1" applyNumberFormat="1">
      <alignment horizontal="center" readingOrder="0" shrinkToFit="0" vertical="center" wrapText="1"/>
    </xf>
    <xf borderId="0" fillId="5" fontId="1" numFmtId="172" xfId="0" applyAlignment="1" applyFont="1" applyNumberForma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shrinkToFit="0" vertical="center" wrapText="1"/>
    </xf>
    <xf borderId="1" fillId="11" fontId="1" numFmtId="0" xfId="0" applyAlignment="1" applyBorder="1" applyFont="1">
      <alignment horizontal="center" readingOrder="0" vertical="center"/>
    </xf>
    <xf borderId="0" fillId="0" fontId="24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vertical="center"/>
    </xf>
    <xf borderId="0" fillId="5" fontId="24" numFmtId="169" xfId="0" applyAlignment="1" applyFont="1" applyNumberFormat="1">
      <alignment horizontal="center" readingOrder="0" shrinkToFit="0" vertical="center" wrapText="1"/>
    </xf>
    <xf borderId="0" fillId="5" fontId="24" numFmtId="165" xfId="0" applyAlignment="1" applyFont="1" applyNumberFormat="1">
      <alignment horizontal="center" readingOrder="0" shrinkToFit="0" vertical="center" wrapText="1"/>
    </xf>
    <xf borderId="0" fillId="16" fontId="1" numFmtId="0" xfId="0" applyAlignment="1" applyFont="1">
      <alignment horizontal="center" vertical="center"/>
    </xf>
    <xf borderId="1" fillId="14" fontId="16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readingOrder="0" vertical="center"/>
    </xf>
    <xf borderId="0" fillId="5" fontId="31" numFmtId="0" xfId="0" applyAlignment="1" applyFont="1">
      <alignment horizontal="center" readingOrder="0" shrinkToFit="0" vertical="center" wrapText="1"/>
    </xf>
    <xf borderId="0" fillId="14" fontId="16" numFmtId="165" xfId="0" applyAlignment="1" applyFont="1" applyNumberFormat="1">
      <alignment horizontal="center" readingOrder="0" shrinkToFit="0" vertical="center" wrapText="1"/>
    </xf>
    <xf borderId="0" fillId="14" fontId="16" numFmtId="165" xfId="0" applyAlignment="1" applyFont="1" applyNumberFormat="1">
      <alignment horizontal="center" readingOrder="0" shrinkToFit="0" vertical="center" wrapText="1"/>
    </xf>
    <xf borderId="1" fillId="17" fontId="1" numFmtId="0" xfId="0" applyAlignment="1" applyBorder="1" applyFont="1">
      <alignment horizontal="center" readingOrder="0" shrinkToFit="0" vertical="center" wrapText="1"/>
    </xf>
    <xf borderId="1" fillId="14" fontId="15" numFmtId="0" xfId="0" applyAlignment="1" applyBorder="1" applyFont="1">
      <alignment horizontal="center" readingOrder="0" shrinkToFit="0" vertical="center" wrapText="1"/>
    </xf>
    <xf borderId="0" fillId="14" fontId="1" numFmtId="165" xfId="0" applyAlignment="1" applyFont="1" applyNumberFormat="1">
      <alignment horizontal="center" readingOrder="0" shrinkToFit="0" vertical="center" wrapText="1"/>
    </xf>
    <xf borderId="0" fillId="5" fontId="15" numFmtId="0" xfId="0" applyAlignment="1" applyFont="1">
      <alignment horizontal="center" readingOrder="0" vertical="center"/>
    </xf>
    <xf borderId="0" fillId="5" fontId="24" numFmtId="172" xfId="0" applyAlignment="1" applyFont="1" applyNumberFormat="1">
      <alignment horizontal="center" readingOrder="0" shrinkToFit="0" vertical="center" wrapText="1"/>
    </xf>
    <xf borderId="0" fillId="14" fontId="1" numFmtId="165" xfId="0" applyAlignment="1" applyFont="1" applyNumberFormat="1">
      <alignment horizontal="center" readingOrder="0" vertical="center"/>
    </xf>
    <xf borderId="0" fillId="5" fontId="5" numFmtId="168" xfId="0" applyAlignment="1" applyFont="1" applyNumberFormat="1">
      <alignment horizontal="center" shrinkToFit="0" vertical="center" wrapText="1"/>
    </xf>
    <xf borderId="0" fillId="5" fontId="1" numFmtId="171" xfId="0" applyAlignment="1" applyFont="1" applyNumberFormat="1">
      <alignment horizontal="center" vertical="center"/>
    </xf>
    <xf borderId="0" fillId="5" fontId="1" numFmtId="165" xfId="0" applyAlignment="1" applyFont="1" applyNumberFormat="1">
      <alignment horizontal="center" vertical="center"/>
    </xf>
    <xf borderId="3" fillId="7" fontId="1" numFmtId="0" xfId="0" applyAlignment="1" applyBorder="1" applyFont="1">
      <alignment horizontal="center" vertical="center"/>
    </xf>
    <xf borderId="3" fillId="7" fontId="15" numFmtId="0" xfId="0" applyAlignment="1" applyBorder="1" applyFont="1">
      <alignment horizontal="center" readingOrder="0" shrinkToFit="0" vertical="center" wrapText="1"/>
    </xf>
    <xf borderId="3" fillId="7" fontId="15" numFmtId="0" xfId="0" applyAlignment="1" applyBorder="1" applyFont="1">
      <alignment horizontal="center" shrinkToFit="0" vertical="center" wrapText="1"/>
    </xf>
    <xf borderId="1" fillId="17" fontId="1" numFmtId="0" xfId="0" applyAlignment="1" applyBorder="1" applyFont="1">
      <alignment horizontal="center" vertical="center"/>
    </xf>
    <xf borderId="1" fillId="20" fontId="1" numFmtId="0" xfId="0" applyAlignment="1" applyBorder="1" applyFill="1" applyFont="1">
      <alignment horizontal="center" readingOrder="0" vertical="center"/>
    </xf>
    <xf borderId="1" fillId="0" fontId="15" numFmtId="170" xfId="0" applyAlignment="1" applyBorder="1" applyFont="1" applyNumberFormat="1">
      <alignment horizontal="center" shrinkToFit="0" vertical="center" wrapText="1"/>
    </xf>
    <xf borderId="0" fillId="4" fontId="1" numFmtId="165" xfId="0" applyAlignment="1" applyFont="1" applyNumberFormat="1">
      <alignment horizontal="center" readingOrder="0" shrinkToFit="0" vertical="center" wrapText="1"/>
    </xf>
    <xf borderId="1" fillId="17" fontId="1" numFmtId="0" xfId="0" applyAlignment="1" applyBorder="1" applyFont="1">
      <alignment horizontal="center" readingOrder="0" vertical="center"/>
    </xf>
    <xf borderId="0" fillId="17" fontId="1" numFmtId="165" xfId="0" applyAlignment="1" applyFont="1" applyNumberFormat="1">
      <alignment horizontal="center" readingOrder="0" shrinkToFit="0" vertical="center" wrapText="1"/>
    </xf>
    <xf borderId="0" fillId="17" fontId="15" numFmtId="0" xfId="0" applyAlignment="1" applyFont="1">
      <alignment horizontal="center" readingOrder="0" shrinkToFit="0" vertical="center" wrapText="1"/>
    </xf>
    <xf borderId="0" fillId="17" fontId="1" numFmtId="172" xfId="0" applyAlignment="1" applyFont="1" applyNumberFormat="1">
      <alignment horizontal="center" readingOrder="0" shrinkToFit="0" vertical="center" wrapText="1"/>
    </xf>
    <xf borderId="0" fillId="17" fontId="1" numFmtId="165" xfId="0" applyAlignment="1" applyFont="1" applyNumberFormat="1">
      <alignment horizontal="center" readingOrder="0" shrinkToFit="0" vertical="center" wrapText="1"/>
    </xf>
    <xf borderId="0" fillId="17" fontId="24" numFmtId="0" xfId="0" applyAlignment="1" applyFont="1">
      <alignment horizontal="center" readingOrder="0" shrinkToFit="0" vertical="center" wrapText="1"/>
    </xf>
    <xf borderId="0" fillId="17" fontId="1" numFmtId="0" xfId="0" applyAlignment="1" applyFont="1">
      <alignment horizontal="center" vertical="center"/>
    </xf>
    <xf borderId="1" fillId="0" fontId="27" numFmtId="0" xfId="0" applyAlignment="1" applyBorder="1" applyFont="1">
      <alignment horizontal="center" readingOrder="0" shrinkToFit="0" vertical="center" wrapText="1"/>
    </xf>
    <xf borderId="1" fillId="0" fontId="27" numFmtId="0" xfId="0" applyAlignment="1" applyBorder="1" applyFont="1">
      <alignment horizontal="center" shrinkToFit="0" vertical="center" wrapText="1"/>
    </xf>
    <xf borderId="1" fillId="5" fontId="3" numFmtId="0" xfId="0" applyAlignment="1" applyBorder="1" applyFont="1">
      <alignment horizontal="center" vertical="center"/>
    </xf>
    <xf borderId="0" fillId="4" fontId="1" numFmtId="0" xfId="0" applyAlignment="1" applyFont="1">
      <alignment horizontal="center" vertical="center"/>
    </xf>
    <xf borderId="0" fillId="5" fontId="1" numFmtId="170" xfId="0" applyAlignment="1" applyFont="1" applyNumberFormat="1">
      <alignment horizontal="center" readingOrder="0" vertical="center"/>
    </xf>
    <xf borderId="0" fillId="5" fontId="16" numFmtId="165" xfId="0" applyAlignment="1" applyFont="1" applyNumberFormat="1">
      <alignment horizontal="center" readingOrder="0" shrinkToFit="0" vertical="center" wrapText="1"/>
    </xf>
    <xf borderId="0" fillId="5" fontId="16" numFmtId="165" xfId="0" applyAlignment="1" applyFont="1" applyNumberFormat="1">
      <alignment horizontal="center" readingOrder="0" shrinkToFit="0" vertical="center" wrapText="1"/>
    </xf>
    <xf borderId="0" fillId="5" fontId="15" numFmtId="0" xfId="0" applyAlignment="1" applyFont="1">
      <alignment horizontal="center" readingOrder="0" shrinkToFit="0" vertical="center" wrapText="1"/>
    </xf>
    <xf borderId="0" fillId="5" fontId="1" numFmtId="165" xfId="0" applyAlignment="1" applyFont="1" applyNumberFormat="1">
      <alignment horizontal="center" readingOrder="0" vertical="center"/>
    </xf>
    <xf borderId="0" fillId="0" fontId="32" numFmtId="0" xfId="0" applyFont="1"/>
    <xf borderId="0" fillId="13" fontId="32" numFmtId="0" xfId="0" applyAlignment="1" applyFont="1">
      <alignment readingOrder="0"/>
    </xf>
    <xf borderId="0" fillId="13" fontId="2" numFmtId="0" xfId="0" applyFont="1"/>
    <xf borderId="0" fillId="13" fontId="2" numFmtId="0" xfId="0" applyAlignment="1" applyFont="1">
      <alignment readingOrder="0"/>
    </xf>
    <xf borderId="0" fillId="0" fontId="33" numFmtId="0" xfId="0" applyFont="1"/>
    <xf borderId="0" fillId="0" fontId="2" numFmtId="0" xfId="0" applyAlignment="1" applyFont="1">
      <alignment readingOrder="0"/>
    </xf>
    <xf borderId="0" fillId="0" fontId="32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2.png"/><Relationship Id="rId5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Relationship Id="rId3" Type="http://schemas.openxmlformats.org/officeDocument/2006/relationships/image" Target="../media/image11.png"/><Relationship Id="rId4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19050</xdr:rowOff>
    </xdr:from>
    <xdr:ext cx="5038725" cy="34861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0</xdr:row>
      <xdr:rowOff>0</xdr:rowOff>
    </xdr:from>
    <xdr:ext cx="4962525" cy="366712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</xdr:colOff>
      <xdr:row>0</xdr:row>
      <xdr:rowOff>0</xdr:rowOff>
    </xdr:from>
    <xdr:ext cx="4962525" cy="3505200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</xdr:colOff>
      <xdr:row>0</xdr:row>
      <xdr:rowOff>19050</xdr:rowOff>
    </xdr:from>
    <xdr:ext cx="4962525" cy="3400425"/>
    <xdr:pic>
      <xdr:nvPicPr>
        <xdr:cNvPr id="0" name="image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104775</xdr:colOff>
      <xdr:row>0</xdr:row>
      <xdr:rowOff>19050</xdr:rowOff>
    </xdr:from>
    <xdr:ext cx="4676775" cy="3314700"/>
    <xdr:pic>
      <xdr:nvPicPr>
        <xdr:cNvPr id="0" name="image5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6781800</xdr:colOff>
      <xdr:row>35</xdr:row>
      <xdr:rowOff>1076325</xdr:rowOff>
    </xdr:from>
    <xdr:ext cx="4981575" cy="2514600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161925</xdr:colOff>
      <xdr:row>36</xdr:row>
      <xdr:rowOff>9525</xdr:rowOff>
    </xdr:from>
    <xdr:ext cx="5162550" cy="2514600"/>
    <xdr:pic>
      <xdr:nvPicPr>
        <xdr:cNvPr id="0" name="image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962025</xdr:colOff>
      <xdr:row>8</xdr:row>
      <xdr:rowOff>95250</xdr:rowOff>
    </xdr:from>
    <xdr:ext cx="2105025" cy="4943475"/>
    <xdr:pic>
      <xdr:nvPicPr>
        <xdr:cNvPr id="0" name="image1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3</xdr:row>
      <xdr:rowOff>123825</xdr:rowOff>
    </xdr:from>
    <xdr:ext cx="5629275" cy="4143375"/>
    <xdr:pic>
      <xdr:nvPicPr>
        <xdr:cNvPr id="0" name="image1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1790700</xdr:colOff>
      <xdr:row>3</xdr:row>
      <xdr:rowOff>85725</xdr:rowOff>
    </xdr:from>
    <xdr:ext cx="6353175" cy="4886325"/>
    <xdr:pic>
      <xdr:nvPicPr>
        <xdr:cNvPr id="0" name="image1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</xdr:colOff>
      <xdr:row>3</xdr:row>
      <xdr:rowOff>38100</xdr:rowOff>
    </xdr:from>
    <xdr:ext cx="6162675" cy="4067175"/>
    <xdr:pic>
      <xdr:nvPicPr>
        <xdr:cNvPr id="0" name="image1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171450</xdr:rowOff>
    </xdr:from>
    <xdr:ext cx="7486650" cy="5105400"/>
    <xdr:pic>
      <xdr:nvPicPr>
        <xdr:cNvPr id="0" name="image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533400</xdr:colOff>
      <xdr:row>0</xdr:row>
      <xdr:rowOff>0</xdr:rowOff>
    </xdr:from>
    <xdr:ext cx="10277475" cy="7505700"/>
    <xdr:pic>
      <xdr:nvPicPr>
        <xdr:cNvPr id="0" name="image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38.75"/>
    <col customWidth="1" min="3" max="3" width="3.13"/>
    <col customWidth="1" min="4" max="4" width="26.5"/>
    <col customWidth="1" min="5" max="5" width="37.38"/>
    <col customWidth="1" min="6" max="6" width="3.13"/>
    <col customWidth="1" min="7" max="7" width="28.0"/>
    <col customWidth="1" min="8" max="8" width="38.38"/>
    <col customWidth="1" min="9" max="9" width="2.75"/>
    <col customWidth="1" min="10" max="10" width="30.5"/>
    <col customWidth="1" min="11" max="11" width="36.63"/>
    <col customWidth="1" min="12" max="12" width="3.13"/>
    <col customWidth="1" min="13" max="13" width="25.88"/>
    <col customWidth="1" min="14" max="14" width="37.88"/>
  </cols>
  <sheetData>
    <row r="1" ht="292.5" customHeight="1">
      <c r="A1" s="1"/>
      <c r="B1" s="1"/>
      <c r="C1" s="2"/>
      <c r="D1" s="1"/>
      <c r="E1" s="1"/>
      <c r="F1" s="2"/>
      <c r="G1" s="1"/>
      <c r="H1" s="1"/>
      <c r="I1" s="2"/>
      <c r="J1" s="1"/>
      <c r="K1" s="1"/>
      <c r="L1" s="2"/>
      <c r="M1" s="1"/>
      <c r="N1" s="1"/>
      <c r="O1" s="1"/>
      <c r="P1" s="1"/>
      <c r="Q1" s="1"/>
    </row>
    <row r="2" ht="20.25" customHeight="1">
      <c r="A2" s="1"/>
      <c r="B2" s="1"/>
      <c r="C2" s="2"/>
      <c r="D2" s="1"/>
      <c r="E2" s="1"/>
      <c r="F2" s="2"/>
      <c r="G2" s="1"/>
      <c r="H2" s="1"/>
      <c r="I2" s="2"/>
      <c r="J2" s="1"/>
      <c r="K2" s="1"/>
      <c r="L2" s="2"/>
      <c r="M2" s="3" t="s">
        <v>0</v>
      </c>
      <c r="N2" s="4" t="s">
        <v>1</v>
      </c>
      <c r="O2" s="1"/>
      <c r="P2" s="1"/>
      <c r="Q2" s="1"/>
    </row>
    <row r="3">
      <c r="A3" s="3" t="s">
        <v>0</v>
      </c>
      <c r="B3" s="3" t="s">
        <v>2</v>
      </c>
      <c r="C3" s="2"/>
      <c r="D3" s="3" t="s">
        <v>0</v>
      </c>
      <c r="E3" s="4" t="s">
        <v>3</v>
      </c>
      <c r="F3" s="2"/>
      <c r="G3" s="3" t="s">
        <v>0</v>
      </c>
      <c r="H3" s="4" t="s">
        <v>4</v>
      </c>
      <c r="I3" s="2"/>
      <c r="J3" s="3" t="s">
        <v>0</v>
      </c>
      <c r="K3" s="4" t="s">
        <v>5</v>
      </c>
      <c r="L3" s="2"/>
      <c r="M3" s="3" t="s">
        <v>0</v>
      </c>
      <c r="N3" s="4" t="s">
        <v>6</v>
      </c>
      <c r="O3" s="1"/>
      <c r="P3" s="1"/>
      <c r="Q3" s="1"/>
    </row>
    <row r="4">
      <c r="A4" s="3" t="s">
        <v>0</v>
      </c>
      <c r="B4" s="5" t="s">
        <v>7</v>
      </c>
      <c r="C4" s="2"/>
      <c r="D4" s="3" t="s">
        <v>0</v>
      </c>
      <c r="E4" s="4" t="s">
        <v>8</v>
      </c>
      <c r="F4" s="2"/>
      <c r="G4" s="3" t="s">
        <v>0</v>
      </c>
      <c r="H4" s="4" t="s">
        <v>9</v>
      </c>
      <c r="I4" s="2"/>
      <c r="J4" s="3" t="s">
        <v>0</v>
      </c>
      <c r="K4" s="4" t="s">
        <v>10</v>
      </c>
      <c r="L4" s="2"/>
      <c r="M4" s="3" t="s">
        <v>11</v>
      </c>
      <c r="N4" s="4" t="s">
        <v>12</v>
      </c>
      <c r="O4" s="1"/>
      <c r="P4" s="1"/>
      <c r="Q4" s="1"/>
    </row>
    <row r="5">
      <c r="A5" s="3" t="s">
        <v>11</v>
      </c>
      <c r="B5" s="5" t="s">
        <v>13</v>
      </c>
      <c r="C5" s="2"/>
      <c r="D5" s="3" t="s">
        <v>11</v>
      </c>
      <c r="E5" s="4" t="s">
        <v>14</v>
      </c>
      <c r="F5" s="2"/>
      <c r="G5" s="3" t="s">
        <v>11</v>
      </c>
      <c r="H5" s="4" t="s">
        <v>15</v>
      </c>
      <c r="I5" s="2"/>
      <c r="J5" s="3" t="s">
        <v>11</v>
      </c>
      <c r="K5" s="4" t="s">
        <v>15</v>
      </c>
      <c r="L5" s="2"/>
      <c r="M5" s="3" t="s">
        <v>11</v>
      </c>
      <c r="N5" s="4" t="s">
        <v>16</v>
      </c>
      <c r="O5" s="1"/>
      <c r="P5" s="1"/>
      <c r="Q5" s="1"/>
    </row>
    <row r="6">
      <c r="A6" s="3" t="s">
        <v>17</v>
      </c>
      <c r="B6" s="5" t="s">
        <v>18</v>
      </c>
      <c r="C6" s="2"/>
      <c r="D6" s="3" t="s">
        <v>17</v>
      </c>
      <c r="E6" s="4" t="s">
        <v>19</v>
      </c>
      <c r="F6" s="2"/>
      <c r="G6" s="3" t="s">
        <v>17</v>
      </c>
      <c r="H6" s="4" t="s">
        <v>19</v>
      </c>
      <c r="I6" s="2"/>
      <c r="J6" s="3" t="s">
        <v>17</v>
      </c>
      <c r="K6" s="4" t="s">
        <v>19</v>
      </c>
      <c r="L6" s="2"/>
      <c r="M6" s="3" t="s">
        <v>17</v>
      </c>
      <c r="N6" s="4" t="s">
        <v>18</v>
      </c>
      <c r="O6" s="1"/>
      <c r="P6" s="1"/>
      <c r="Q6" s="1"/>
    </row>
    <row r="7">
      <c r="A7" s="3" t="s">
        <v>20</v>
      </c>
      <c r="B7" s="5" t="s">
        <v>21</v>
      </c>
      <c r="C7" s="2"/>
      <c r="D7" s="3" t="s">
        <v>20</v>
      </c>
      <c r="E7" s="4" t="s">
        <v>22</v>
      </c>
      <c r="F7" s="2"/>
      <c r="G7" s="3" t="s">
        <v>20</v>
      </c>
      <c r="H7" s="4" t="s">
        <v>23</v>
      </c>
      <c r="I7" s="2"/>
      <c r="J7" s="3" t="s">
        <v>20</v>
      </c>
      <c r="K7" s="4" t="s">
        <v>24</v>
      </c>
      <c r="L7" s="2"/>
      <c r="M7" s="3" t="s">
        <v>20</v>
      </c>
      <c r="N7" s="4" t="s">
        <v>25</v>
      </c>
      <c r="O7" s="1"/>
      <c r="P7" s="1"/>
      <c r="Q7" s="1"/>
    </row>
    <row r="8">
      <c r="A8" s="3" t="s">
        <v>26</v>
      </c>
      <c r="B8" s="5" t="s">
        <v>27</v>
      </c>
      <c r="C8" s="2"/>
      <c r="D8" s="3" t="s">
        <v>26</v>
      </c>
      <c r="E8" s="6">
        <v>39557.0</v>
      </c>
      <c r="F8" s="2"/>
      <c r="G8" s="3" t="s">
        <v>26</v>
      </c>
      <c r="H8" s="7" t="s">
        <v>28</v>
      </c>
      <c r="I8" s="2"/>
      <c r="J8" s="3" t="s">
        <v>26</v>
      </c>
      <c r="K8" s="4" t="s">
        <v>29</v>
      </c>
      <c r="L8" s="2"/>
      <c r="M8" s="3" t="s">
        <v>26</v>
      </c>
      <c r="N8" s="6">
        <v>27979.0</v>
      </c>
      <c r="O8" s="1"/>
      <c r="P8" s="1"/>
      <c r="Q8" s="1"/>
    </row>
    <row r="9">
      <c r="A9" s="3" t="s">
        <v>30</v>
      </c>
      <c r="B9" s="8">
        <f>2026-1973</f>
        <v>53</v>
      </c>
      <c r="C9" s="2"/>
      <c r="D9" s="3" t="s">
        <v>30</v>
      </c>
      <c r="E9" s="9">
        <f>2026-2008</f>
        <v>18</v>
      </c>
      <c r="F9" s="2"/>
      <c r="G9" s="3" t="s">
        <v>30</v>
      </c>
      <c r="H9" s="1">
        <f>2025-2005</f>
        <v>20</v>
      </c>
      <c r="I9" s="2"/>
      <c r="J9" s="3" t="s">
        <v>30</v>
      </c>
      <c r="K9" s="1">
        <f>2026-1977</f>
        <v>49</v>
      </c>
      <c r="L9" s="2"/>
      <c r="M9" s="3" t="s">
        <v>30</v>
      </c>
      <c r="N9" s="1">
        <f>2026-1976</f>
        <v>50</v>
      </c>
      <c r="O9" s="1"/>
      <c r="P9" s="1"/>
      <c r="Q9" s="1"/>
    </row>
    <row r="10">
      <c r="A10" s="3" t="s">
        <v>31</v>
      </c>
      <c r="B10" s="3" t="s">
        <v>32</v>
      </c>
      <c r="C10" s="2"/>
      <c r="D10" s="3" t="s">
        <v>31</v>
      </c>
      <c r="E10" s="4" t="s">
        <v>33</v>
      </c>
      <c r="F10" s="2"/>
      <c r="G10" s="3" t="s">
        <v>31</v>
      </c>
      <c r="H10" s="4" t="s">
        <v>34</v>
      </c>
      <c r="I10" s="2"/>
      <c r="J10" s="3" t="s">
        <v>31</v>
      </c>
      <c r="K10" s="4" t="s">
        <v>35</v>
      </c>
      <c r="L10" s="2"/>
      <c r="M10" s="3" t="s">
        <v>31</v>
      </c>
      <c r="N10" s="4" t="s">
        <v>36</v>
      </c>
      <c r="O10" s="1"/>
      <c r="P10" s="1"/>
      <c r="Q10" s="1"/>
    </row>
    <row r="11">
      <c r="A11" s="3" t="s">
        <v>37</v>
      </c>
      <c r="B11" s="4" t="s">
        <v>38</v>
      </c>
      <c r="C11" s="2"/>
      <c r="D11" s="3" t="s">
        <v>37</v>
      </c>
      <c r="E11" s="4" t="s">
        <v>38</v>
      </c>
      <c r="F11" s="2"/>
      <c r="G11" s="3" t="s">
        <v>37</v>
      </c>
      <c r="H11" s="4" t="s">
        <v>38</v>
      </c>
      <c r="I11" s="2"/>
      <c r="J11" s="3" t="s">
        <v>37</v>
      </c>
      <c r="K11" s="4" t="s">
        <v>39</v>
      </c>
      <c r="L11" s="2"/>
      <c r="M11" s="3" t="s">
        <v>37</v>
      </c>
      <c r="N11" s="4" t="s">
        <v>39</v>
      </c>
      <c r="O11" s="1"/>
      <c r="P11" s="1"/>
      <c r="Q11" s="1"/>
    </row>
    <row r="12">
      <c r="A12" s="10" t="s">
        <v>40</v>
      </c>
      <c r="B12" s="10" t="s">
        <v>41</v>
      </c>
      <c r="C12" s="2"/>
      <c r="D12" s="10" t="s">
        <v>40</v>
      </c>
      <c r="E12" s="10" t="s">
        <v>41</v>
      </c>
      <c r="F12" s="2"/>
      <c r="G12" s="10" t="s">
        <v>40</v>
      </c>
      <c r="H12" s="10" t="s">
        <v>41</v>
      </c>
      <c r="I12" s="2"/>
      <c r="J12" s="10" t="s">
        <v>40</v>
      </c>
      <c r="K12" s="4" t="s">
        <v>42</v>
      </c>
      <c r="L12" s="2"/>
      <c r="M12" s="10" t="s">
        <v>40</v>
      </c>
      <c r="N12" s="4" t="s">
        <v>42</v>
      </c>
      <c r="O12" s="1"/>
      <c r="P12" s="1"/>
      <c r="Q12" s="1"/>
    </row>
    <row r="13">
      <c r="A13" s="3" t="s">
        <v>43</v>
      </c>
      <c r="B13" s="5" t="s">
        <v>44</v>
      </c>
      <c r="C13" s="2"/>
      <c r="D13" s="3" t="s">
        <v>43</v>
      </c>
      <c r="E13" s="4" t="s">
        <v>45</v>
      </c>
      <c r="F13" s="2"/>
      <c r="G13" s="3" t="s">
        <v>43</v>
      </c>
      <c r="H13" s="4" t="s">
        <v>46</v>
      </c>
      <c r="I13" s="2"/>
      <c r="J13" s="3" t="s">
        <v>43</v>
      </c>
      <c r="K13" s="4" t="s">
        <v>47</v>
      </c>
      <c r="L13" s="2"/>
      <c r="M13" s="3" t="s">
        <v>43</v>
      </c>
      <c r="N13" s="4" t="s">
        <v>48</v>
      </c>
      <c r="O13" s="1"/>
      <c r="P13" s="1"/>
      <c r="Q13" s="1"/>
    </row>
    <row r="14">
      <c r="A14" s="3" t="s">
        <v>49</v>
      </c>
      <c r="B14" s="5" t="s">
        <v>50</v>
      </c>
      <c r="C14" s="2"/>
      <c r="D14" s="3" t="s">
        <v>51</v>
      </c>
      <c r="F14" s="2"/>
      <c r="G14" s="3" t="s">
        <v>51</v>
      </c>
      <c r="H14" s="1"/>
      <c r="I14" s="2"/>
      <c r="J14" s="3" t="s">
        <v>51</v>
      </c>
      <c r="K14" s="4" t="s">
        <v>52</v>
      </c>
      <c r="L14" s="2"/>
      <c r="M14" s="3" t="s">
        <v>51</v>
      </c>
      <c r="N14" s="1"/>
      <c r="O14" s="1"/>
      <c r="P14" s="1"/>
      <c r="Q14" s="1"/>
    </row>
    <row r="15">
      <c r="A15" s="11"/>
      <c r="B15" s="5" t="s">
        <v>53</v>
      </c>
      <c r="C15" s="2"/>
      <c r="D15" s="3" t="s">
        <v>54</v>
      </c>
      <c r="E15" s="4" t="s">
        <v>55</v>
      </c>
      <c r="F15" s="2"/>
      <c r="G15" s="3" t="s">
        <v>54</v>
      </c>
      <c r="H15" s="4" t="s">
        <v>55</v>
      </c>
      <c r="I15" s="2"/>
      <c r="J15" s="3" t="s">
        <v>54</v>
      </c>
      <c r="K15" s="4" t="s">
        <v>55</v>
      </c>
      <c r="L15" s="2"/>
      <c r="M15" s="3" t="s">
        <v>54</v>
      </c>
      <c r="N15" s="4" t="s">
        <v>55</v>
      </c>
      <c r="O15" s="1"/>
      <c r="P15" s="1"/>
      <c r="Q15" s="1"/>
    </row>
    <row r="16">
      <c r="A16" s="3" t="s">
        <v>54</v>
      </c>
      <c r="B16" s="5" t="s">
        <v>55</v>
      </c>
      <c r="C16" s="2"/>
      <c r="D16" s="3"/>
      <c r="E16" s="4"/>
      <c r="F16" s="2"/>
      <c r="G16" s="3"/>
      <c r="H16" s="4"/>
      <c r="I16" s="2"/>
      <c r="J16" s="3"/>
      <c r="K16" s="4"/>
      <c r="L16" s="2"/>
      <c r="M16" s="3"/>
      <c r="N16" s="4"/>
      <c r="O16" s="1"/>
      <c r="P16" s="1"/>
      <c r="Q16" s="1"/>
    </row>
    <row r="17">
      <c r="A17" s="3" t="s">
        <v>56</v>
      </c>
      <c r="B17" s="5" t="s">
        <v>57</v>
      </c>
      <c r="C17" s="2"/>
      <c r="D17" s="3" t="s">
        <v>56</v>
      </c>
      <c r="E17" s="4" t="s">
        <v>57</v>
      </c>
      <c r="F17" s="2"/>
      <c r="G17" s="3" t="s">
        <v>56</v>
      </c>
      <c r="H17" s="4" t="s">
        <v>57</v>
      </c>
      <c r="I17" s="2"/>
      <c r="J17" s="3" t="s">
        <v>56</v>
      </c>
      <c r="K17" s="4" t="s">
        <v>58</v>
      </c>
      <c r="L17" s="2"/>
      <c r="M17" s="3" t="s">
        <v>56</v>
      </c>
      <c r="N17" s="4" t="s">
        <v>58</v>
      </c>
      <c r="O17" s="1"/>
      <c r="P17" s="1"/>
      <c r="Q17" s="1"/>
    </row>
    <row r="18">
      <c r="A18" s="3" t="s">
        <v>59</v>
      </c>
      <c r="B18" s="9">
        <v>109.0</v>
      </c>
      <c r="C18" s="2"/>
      <c r="D18" s="3" t="s">
        <v>59</v>
      </c>
      <c r="E18" s="4">
        <v>125.0</v>
      </c>
      <c r="F18" s="2"/>
      <c r="G18" s="3" t="s">
        <v>59</v>
      </c>
      <c r="H18" s="4">
        <v>75.0</v>
      </c>
      <c r="I18" s="2"/>
      <c r="J18" s="3" t="s">
        <v>59</v>
      </c>
      <c r="K18" s="4">
        <v>115.0</v>
      </c>
      <c r="L18" s="2"/>
      <c r="M18" s="3" t="s">
        <v>59</v>
      </c>
      <c r="N18" s="4" t="s">
        <v>60</v>
      </c>
      <c r="O18" s="1"/>
      <c r="P18" s="1"/>
      <c r="Q18" s="1"/>
    </row>
    <row r="19">
      <c r="A19" s="3" t="s">
        <v>61</v>
      </c>
      <c r="B19" s="5" t="s">
        <v>62</v>
      </c>
      <c r="C19" s="2"/>
      <c r="D19" s="3" t="s">
        <v>61</v>
      </c>
      <c r="E19" s="4" t="s">
        <v>63</v>
      </c>
      <c r="F19" s="2"/>
      <c r="G19" s="3" t="s">
        <v>61</v>
      </c>
      <c r="H19" s="4" t="s">
        <v>64</v>
      </c>
      <c r="I19" s="2"/>
      <c r="J19" s="3" t="s">
        <v>61</v>
      </c>
      <c r="K19" s="4" t="s">
        <v>65</v>
      </c>
      <c r="L19" s="2"/>
      <c r="M19" s="3" t="s">
        <v>61</v>
      </c>
      <c r="N19" s="4" t="s">
        <v>66</v>
      </c>
      <c r="O19" s="1"/>
      <c r="P19" s="1"/>
      <c r="Q19" s="1"/>
    </row>
    <row r="20">
      <c r="A20" s="3" t="s">
        <v>67</v>
      </c>
      <c r="B20" s="5" t="s">
        <v>68</v>
      </c>
      <c r="C20" s="2"/>
      <c r="D20" s="3" t="s">
        <v>67</v>
      </c>
      <c r="E20" s="4" t="s">
        <v>69</v>
      </c>
      <c r="F20" s="2"/>
      <c r="G20" s="3" t="s">
        <v>67</v>
      </c>
      <c r="H20" s="12" t="s">
        <v>70</v>
      </c>
      <c r="I20" s="2"/>
      <c r="J20" s="3" t="s">
        <v>67</v>
      </c>
      <c r="K20" s="4" t="s">
        <v>71</v>
      </c>
      <c r="L20" s="2"/>
      <c r="M20" s="3" t="s">
        <v>67</v>
      </c>
      <c r="N20" s="4" t="s">
        <v>71</v>
      </c>
      <c r="O20" s="1"/>
      <c r="P20" s="1"/>
      <c r="Q20" s="1"/>
    </row>
    <row r="21">
      <c r="A21" s="11"/>
      <c r="B21" s="13"/>
      <c r="C21" s="2"/>
      <c r="D21" s="3"/>
      <c r="E21" s="1"/>
      <c r="F21" s="2"/>
      <c r="G21" s="11"/>
      <c r="H21" s="1"/>
      <c r="I21" s="2"/>
      <c r="J21" s="11"/>
      <c r="K21" s="1"/>
      <c r="L21" s="2"/>
      <c r="M21" s="11"/>
      <c r="N21" s="1"/>
      <c r="O21" s="1"/>
      <c r="P21" s="1"/>
      <c r="Q21" s="1"/>
    </row>
    <row r="22">
      <c r="A22" s="14"/>
      <c r="B22" s="14"/>
      <c r="C22" s="2"/>
      <c r="D22" s="14"/>
      <c r="E22" s="1"/>
      <c r="F22" s="2"/>
      <c r="G22" s="11"/>
      <c r="H22" s="1"/>
      <c r="I22" s="2"/>
      <c r="J22" s="1"/>
      <c r="K22" s="1"/>
      <c r="L22" s="2"/>
      <c r="M22" s="1"/>
      <c r="N22" s="1"/>
      <c r="O22" s="1"/>
      <c r="P22" s="1"/>
      <c r="Q22" s="1"/>
    </row>
    <row r="23">
      <c r="A23" s="1"/>
      <c r="B23" s="15"/>
      <c r="C23" s="2"/>
      <c r="D23" s="1"/>
      <c r="E23" s="1"/>
      <c r="F23" s="2"/>
      <c r="G23" s="11"/>
      <c r="H23" s="1"/>
      <c r="I23" s="2"/>
      <c r="J23" s="1"/>
      <c r="K23" s="1"/>
      <c r="L23" s="2"/>
      <c r="M23" s="1"/>
      <c r="N23" s="1"/>
      <c r="O23" s="1"/>
      <c r="P23" s="1"/>
      <c r="Q23" s="1"/>
    </row>
    <row r="24">
      <c r="A24" s="1"/>
      <c r="B24" s="1"/>
      <c r="C24" s="2"/>
      <c r="D24" s="1"/>
      <c r="E24" s="1"/>
      <c r="F24" s="2"/>
      <c r="G24" s="11"/>
      <c r="H24" s="1"/>
      <c r="I24" s="2"/>
      <c r="J24" s="1"/>
      <c r="K24" s="1"/>
      <c r="L24" s="2"/>
      <c r="M24" s="1"/>
      <c r="N24" s="1"/>
      <c r="O24" s="1"/>
      <c r="P24" s="1"/>
      <c r="Q24" s="1"/>
    </row>
    <row r="25">
      <c r="A25" s="1"/>
      <c r="B25" s="1"/>
      <c r="C25" s="2"/>
      <c r="D25" s="1"/>
      <c r="E25" s="1"/>
      <c r="F25" s="2"/>
      <c r="G25" s="1"/>
      <c r="H25" s="1"/>
      <c r="I25" s="2"/>
      <c r="J25" s="1"/>
      <c r="K25" s="1"/>
      <c r="L25" s="2"/>
      <c r="M25" s="1"/>
      <c r="N25" s="1"/>
      <c r="O25" s="1"/>
      <c r="P25" s="1"/>
      <c r="Q25" s="1"/>
    </row>
    <row r="26">
      <c r="A26" s="1"/>
      <c r="B26" s="1"/>
      <c r="C26" s="2"/>
      <c r="D26" s="1"/>
      <c r="E26" s="1"/>
      <c r="F26" s="2"/>
      <c r="G26" s="1"/>
      <c r="H26" s="1"/>
      <c r="I26" s="2"/>
      <c r="J26" s="1"/>
      <c r="K26" s="1"/>
      <c r="L26" s="2"/>
      <c r="M26" s="1"/>
      <c r="N26" s="1"/>
      <c r="O26" s="1"/>
      <c r="P26" s="1"/>
      <c r="Q26" s="1"/>
    </row>
    <row r="27">
      <c r="A27" s="1"/>
      <c r="B27" s="1"/>
      <c r="C27" s="2"/>
      <c r="D27" s="1"/>
      <c r="E27" s="1"/>
      <c r="F27" s="2"/>
      <c r="G27" s="1"/>
      <c r="H27" s="1"/>
      <c r="I27" s="2"/>
      <c r="J27" s="1"/>
      <c r="K27" s="1"/>
      <c r="L27" s="2"/>
      <c r="M27" s="1"/>
      <c r="N27" s="1"/>
      <c r="O27" s="1"/>
      <c r="P27" s="1"/>
      <c r="Q27" s="1"/>
    </row>
    <row r="28">
      <c r="A28" s="1"/>
      <c r="B28" s="1"/>
      <c r="C28" s="2"/>
      <c r="D28" s="1"/>
      <c r="E28" s="1"/>
      <c r="F28" s="2"/>
      <c r="G28" s="1"/>
      <c r="H28" s="1"/>
      <c r="I28" s="2"/>
      <c r="J28" s="1"/>
      <c r="K28" s="1"/>
      <c r="L28" s="2"/>
      <c r="M28" s="1"/>
      <c r="N28" s="1"/>
      <c r="O28" s="1"/>
      <c r="P28" s="1"/>
      <c r="Q28" s="1"/>
    </row>
    <row r="29">
      <c r="A29" s="1"/>
      <c r="B29" s="1"/>
      <c r="C29" s="2"/>
      <c r="D29" s="1"/>
      <c r="E29" s="1"/>
      <c r="F29" s="2"/>
      <c r="G29" s="1"/>
      <c r="H29" s="1"/>
      <c r="I29" s="2"/>
      <c r="J29" s="1"/>
      <c r="K29" s="1"/>
      <c r="L29" s="2"/>
      <c r="M29" s="1"/>
      <c r="N29" s="1"/>
      <c r="O29" s="1"/>
      <c r="P29" s="1"/>
      <c r="Q29" s="1"/>
    </row>
    <row r="30">
      <c r="A30" s="1"/>
      <c r="B30" s="1"/>
      <c r="C30" s="2"/>
      <c r="D30" s="1"/>
      <c r="E30" s="1"/>
      <c r="F30" s="2"/>
      <c r="G30" s="1"/>
      <c r="H30" s="1"/>
      <c r="I30" s="2"/>
      <c r="J30" s="1"/>
      <c r="K30" s="1"/>
      <c r="L30" s="2"/>
      <c r="M30" s="1"/>
      <c r="N30" s="1"/>
      <c r="O30" s="1"/>
      <c r="P30" s="1"/>
      <c r="Q30" s="1"/>
    </row>
    <row r="31">
      <c r="A31" s="1"/>
      <c r="B31" s="1"/>
      <c r="C31" s="2"/>
      <c r="D31" s="1"/>
      <c r="E31" s="1"/>
      <c r="F31" s="2"/>
      <c r="G31" s="1"/>
      <c r="H31" s="1"/>
      <c r="I31" s="2"/>
      <c r="J31" s="1"/>
      <c r="K31" s="1"/>
      <c r="L31" s="2"/>
      <c r="M31" s="1"/>
      <c r="N31" s="1"/>
      <c r="O31" s="1"/>
      <c r="P31" s="1"/>
      <c r="Q31" s="1"/>
    </row>
    <row r="32">
      <c r="A32" s="1"/>
      <c r="B32" s="1"/>
      <c r="C32" s="2"/>
      <c r="D32" s="1"/>
      <c r="E32" s="1"/>
      <c r="F32" s="2"/>
      <c r="G32" s="1"/>
      <c r="H32" s="1"/>
      <c r="I32" s="2"/>
      <c r="J32" s="1"/>
      <c r="K32" s="1"/>
      <c r="L32" s="2"/>
      <c r="M32" s="1"/>
      <c r="N32" s="1"/>
      <c r="O32" s="1"/>
      <c r="P32" s="1"/>
      <c r="Q32" s="1"/>
    </row>
    <row r="33">
      <c r="A33" s="1"/>
      <c r="B33" s="1"/>
      <c r="C33" s="2"/>
      <c r="D33" s="1"/>
      <c r="E33" s="1"/>
      <c r="F33" s="2"/>
      <c r="G33" s="1"/>
      <c r="H33" s="1"/>
      <c r="I33" s="2"/>
      <c r="J33" s="1"/>
      <c r="K33" s="1"/>
      <c r="L33" s="2"/>
      <c r="M33" s="1"/>
      <c r="N33" s="1"/>
      <c r="O33" s="1"/>
      <c r="P33" s="1"/>
      <c r="Q33" s="1"/>
    </row>
    <row r="34">
      <c r="A34" s="1"/>
      <c r="B34" s="1"/>
      <c r="C34" s="2"/>
      <c r="D34" s="1"/>
      <c r="E34" s="1"/>
      <c r="F34" s="2"/>
      <c r="G34" s="1"/>
      <c r="H34" s="1"/>
      <c r="I34" s="2"/>
      <c r="J34" s="1"/>
      <c r="K34" s="1"/>
      <c r="L34" s="2"/>
      <c r="M34" s="1"/>
      <c r="N34" s="1"/>
      <c r="O34" s="1"/>
      <c r="P34" s="1"/>
      <c r="Q34" s="1"/>
    </row>
    <row r="35">
      <c r="A35" s="1"/>
      <c r="B35" s="1"/>
      <c r="C35" s="2"/>
      <c r="D35" s="1"/>
      <c r="E35" s="1"/>
      <c r="F35" s="2"/>
      <c r="G35" s="1"/>
      <c r="H35" s="1"/>
      <c r="I35" s="2"/>
      <c r="J35" s="1"/>
      <c r="K35" s="1"/>
      <c r="L35" s="2"/>
      <c r="M35" s="1"/>
      <c r="N35" s="1"/>
      <c r="O35" s="1"/>
      <c r="P35" s="1"/>
      <c r="Q35" s="1"/>
    </row>
    <row r="36">
      <c r="A36" s="1"/>
      <c r="B36" s="1"/>
      <c r="C36" s="2"/>
      <c r="D36" s="1"/>
      <c r="E36" s="1"/>
      <c r="F36" s="2"/>
      <c r="G36" s="1"/>
      <c r="H36" s="1"/>
      <c r="I36" s="2"/>
      <c r="J36" s="1"/>
      <c r="K36" s="1"/>
      <c r="L36" s="2"/>
      <c r="M36" s="1"/>
      <c r="N36" s="1"/>
      <c r="O36" s="1"/>
      <c r="P36" s="1"/>
      <c r="Q36" s="1"/>
    </row>
    <row r="37">
      <c r="A37" s="1"/>
      <c r="B37" s="1"/>
      <c r="C37" s="2"/>
      <c r="D37" s="1"/>
      <c r="E37" s="1"/>
      <c r="F37" s="2"/>
      <c r="G37" s="1"/>
      <c r="H37" s="1"/>
      <c r="I37" s="2"/>
      <c r="J37" s="1"/>
      <c r="K37" s="1"/>
      <c r="L37" s="2"/>
      <c r="M37" s="1"/>
      <c r="N37" s="1"/>
      <c r="O37" s="1"/>
      <c r="P37" s="1"/>
      <c r="Q37" s="1"/>
    </row>
    <row r="38">
      <c r="A38" s="1"/>
      <c r="B38" s="1"/>
      <c r="C38" s="2"/>
      <c r="D38" s="1"/>
      <c r="E38" s="1"/>
      <c r="F38" s="2"/>
      <c r="G38" s="1"/>
      <c r="H38" s="1"/>
      <c r="I38" s="1"/>
      <c r="J38" s="1"/>
      <c r="K38" s="1"/>
      <c r="L38" s="2"/>
      <c r="M38" s="1"/>
      <c r="N38" s="1"/>
      <c r="O38" s="1"/>
      <c r="P38" s="1"/>
      <c r="Q38" s="1"/>
    </row>
    <row r="39">
      <c r="A39" s="1"/>
      <c r="B39" s="1"/>
      <c r="C39" s="2"/>
      <c r="D39" s="1"/>
      <c r="E39" s="1"/>
      <c r="F39" s="2"/>
      <c r="G39" s="1"/>
      <c r="H39" s="1"/>
      <c r="I39" s="1"/>
      <c r="J39" s="1"/>
      <c r="K39" s="1"/>
      <c r="L39" s="2"/>
      <c r="M39" s="1"/>
      <c r="N39" s="1"/>
      <c r="O39" s="1"/>
      <c r="P39" s="1"/>
      <c r="Q39" s="1"/>
    </row>
    <row r="40">
      <c r="A40" s="1"/>
      <c r="B40" s="1"/>
      <c r="C40" s="2"/>
      <c r="D40" s="1"/>
      <c r="E40" s="1"/>
      <c r="F40" s="2"/>
      <c r="G40" s="1"/>
      <c r="H40" s="1"/>
      <c r="I40" s="1"/>
      <c r="J40" s="1"/>
      <c r="K40" s="1"/>
      <c r="L40" s="2"/>
      <c r="M40" s="1"/>
      <c r="N40" s="1"/>
      <c r="O40" s="1"/>
      <c r="P40" s="1"/>
      <c r="Q40" s="1"/>
    </row>
    <row r="41">
      <c r="A41" s="1"/>
      <c r="B41" s="1"/>
      <c r="C41" s="2"/>
      <c r="D41" s="1"/>
      <c r="E41" s="1"/>
      <c r="F41" s="2"/>
      <c r="G41" s="1"/>
      <c r="H41" s="1"/>
      <c r="I41" s="1"/>
      <c r="J41" s="1"/>
      <c r="K41" s="1"/>
      <c r="L41" s="2"/>
      <c r="M41" s="1"/>
      <c r="N41" s="1"/>
      <c r="O41" s="1"/>
      <c r="P41" s="1"/>
      <c r="Q41" s="1"/>
    </row>
    <row r="42">
      <c r="A42" s="1"/>
      <c r="B42" s="1"/>
      <c r="C42" s="2"/>
      <c r="D42" s="1"/>
      <c r="E42" s="1"/>
      <c r="F42" s="2"/>
      <c r="G42" s="1"/>
      <c r="H42" s="1"/>
      <c r="I42" s="1"/>
      <c r="J42" s="1"/>
      <c r="K42" s="1"/>
      <c r="L42" s="2"/>
      <c r="M42" s="1"/>
      <c r="N42" s="1"/>
      <c r="O42" s="1"/>
      <c r="P42" s="1"/>
      <c r="Q42" s="1"/>
    </row>
    <row r="43">
      <c r="A43" s="1"/>
      <c r="B43" s="1"/>
      <c r="C43" s="2"/>
      <c r="D43" s="1"/>
      <c r="E43" s="1"/>
      <c r="F43" s="2"/>
      <c r="G43" s="1"/>
      <c r="H43" s="1"/>
      <c r="I43" s="1"/>
      <c r="J43" s="1"/>
      <c r="K43" s="1"/>
      <c r="L43" s="2"/>
      <c r="M43" s="1"/>
      <c r="N43" s="1"/>
      <c r="O43" s="1"/>
      <c r="P43" s="1"/>
      <c r="Q43" s="1"/>
    </row>
    <row r="44">
      <c r="A44" s="1"/>
      <c r="B44" s="1"/>
      <c r="C44" s="2"/>
      <c r="D44" s="1"/>
      <c r="E44" s="1"/>
      <c r="F44" s="2"/>
      <c r="G44" s="1"/>
      <c r="H44" s="1"/>
      <c r="I44" s="1"/>
      <c r="J44" s="1"/>
      <c r="K44" s="1"/>
      <c r="L44" s="2"/>
      <c r="M44" s="1"/>
      <c r="N44" s="1"/>
      <c r="O44" s="1"/>
      <c r="P44" s="1"/>
      <c r="Q44" s="1"/>
    </row>
    <row r="45">
      <c r="A45" s="1"/>
      <c r="B45" s="1"/>
      <c r="C45" s="2"/>
      <c r="D45" s="1"/>
      <c r="E45" s="1"/>
      <c r="F45" s="2"/>
      <c r="G45" s="1"/>
      <c r="H45" s="1"/>
      <c r="I45" s="1"/>
      <c r="J45" s="1"/>
      <c r="K45" s="1"/>
      <c r="L45" s="2"/>
      <c r="M45" s="1"/>
      <c r="N45" s="1"/>
      <c r="O45" s="1"/>
      <c r="P45" s="1"/>
      <c r="Q45" s="1"/>
    </row>
    <row r="46">
      <c r="A46" s="1"/>
      <c r="B46" s="1"/>
      <c r="C46" s="2"/>
      <c r="D46" s="1"/>
      <c r="E46" s="1"/>
      <c r="F46" s="2"/>
      <c r="G46" s="1"/>
      <c r="H46" s="1"/>
      <c r="I46" s="1"/>
      <c r="J46" s="1"/>
      <c r="K46" s="1"/>
      <c r="L46" s="2"/>
      <c r="M46" s="1"/>
      <c r="N46" s="1"/>
      <c r="O46" s="1"/>
      <c r="P46" s="1"/>
      <c r="Q46" s="1"/>
    </row>
    <row r="47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2"/>
      <c r="M47" s="1"/>
      <c r="N47" s="1"/>
      <c r="O47" s="1"/>
      <c r="P47" s="1"/>
      <c r="Q47" s="1"/>
    </row>
    <row r="48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2"/>
      <c r="M48" s="1"/>
      <c r="N48" s="1"/>
      <c r="O48" s="1"/>
      <c r="P48" s="1"/>
      <c r="Q48" s="1"/>
    </row>
    <row r="49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2"/>
      <c r="M49" s="1"/>
      <c r="N49" s="1"/>
      <c r="O49" s="1"/>
      <c r="P49" s="1"/>
      <c r="Q49" s="1"/>
    </row>
    <row r="50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2"/>
      <c r="M50" s="1"/>
      <c r="N50" s="1"/>
      <c r="O50" s="1"/>
      <c r="P50" s="1"/>
      <c r="Q50" s="1"/>
    </row>
    <row r="5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2"/>
      <c r="M51" s="1"/>
      <c r="N51" s="1"/>
      <c r="O51" s="1"/>
      <c r="P51" s="1"/>
      <c r="Q51" s="1"/>
    </row>
    <row r="52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2"/>
      <c r="M52" s="1"/>
      <c r="N52" s="1"/>
      <c r="O52" s="1"/>
      <c r="P52" s="1"/>
      <c r="Q52" s="1"/>
    </row>
    <row r="53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2"/>
      <c r="M53" s="1"/>
      <c r="N53" s="1"/>
      <c r="O53" s="1"/>
      <c r="P53" s="1"/>
      <c r="Q53" s="1"/>
    </row>
    <row r="54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2"/>
      <c r="M54" s="1"/>
      <c r="N54" s="1"/>
      <c r="O54" s="1"/>
      <c r="P54" s="1"/>
      <c r="Q54" s="1"/>
    </row>
    <row r="55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2"/>
      <c r="M55" s="1"/>
      <c r="N55" s="1"/>
      <c r="O55" s="1"/>
      <c r="P55" s="1"/>
      <c r="Q55" s="1"/>
    </row>
    <row r="56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2"/>
      <c r="M56" s="1"/>
      <c r="N56" s="1"/>
      <c r="O56" s="1"/>
      <c r="P56" s="1"/>
      <c r="Q56" s="1"/>
    </row>
    <row r="57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2"/>
      <c r="M57" s="1"/>
      <c r="N57" s="1"/>
      <c r="O57" s="1"/>
      <c r="P57" s="1"/>
      <c r="Q57" s="1"/>
    </row>
    <row r="58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2"/>
      <c r="M58" s="1"/>
      <c r="N58" s="1"/>
      <c r="O58" s="1"/>
      <c r="P58" s="1"/>
      <c r="Q58" s="1"/>
    </row>
    <row r="59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2"/>
      <c r="M59" s="1"/>
      <c r="N59" s="1"/>
      <c r="O59" s="1"/>
      <c r="P59" s="1"/>
      <c r="Q59" s="1"/>
    </row>
    <row r="60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2"/>
      <c r="M60" s="1"/>
      <c r="N60" s="1"/>
      <c r="O60" s="1"/>
      <c r="P60" s="1"/>
      <c r="Q60" s="1"/>
    </row>
    <row r="6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2"/>
      <c r="M61" s="1"/>
      <c r="N61" s="1"/>
      <c r="O61" s="1"/>
      <c r="P61" s="1"/>
      <c r="Q61" s="1"/>
    </row>
    <row r="62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2"/>
      <c r="M62" s="1"/>
      <c r="N62" s="1"/>
      <c r="O62" s="1"/>
      <c r="P62" s="1"/>
      <c r="Q62" s="1"/>
    </row>
    <row r="63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2"/>
      <c r="M63" s="1"/>
      <c r="N63" s="1"/>
      <c r="O63" s="1"/>
      <c r="P63" s="1"/>
      <c r="Q63" s="1"/>
    </row>
    <row r="64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2"/>
      <c r="M64" s="1"/>
      <c r="N64" s="1"/>
      <c r="O64" s="1"/>
      <c r="P64" s="1"/>
      <c r="Q64" s="1"/>
    </row>
    <row r="65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2"/>
      <c r="M65" s="1"/>
      <c r="N65" s="1"/>
      <c r="O65" s="1"/>
      <c r="P65" s="1"/>
      <c r="Q65" s="1"/>
    </row>
    <row r="66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2"/>
      <c r="M66" s="1"/>
      <c r="N66" s="1"/>
      <c r="O66" s="1"/>
      <c r="P66" s="1"/>
      <c r="Q66" s="1"/>
    </row>
    <row r="67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2"/>
      <c r="M67" s="1"/>
      <c r="N67" s="1"/>
      <c r="O67" s="1"/>
      <c r="P67" s="1"/>
      <c r="Q67" s="1"/>
    </row>
    <row r="68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2"/>
      <c r="M68" s="1"/>
      <c r="N68" s="1"/>
      <c r="O68" s="1"/>
      <c r="P68" s="1"/>
      <c r="Q68" s="1"/>
    </row>
    <row r="69">
      <c r="A69" s="1"/>
      <c r="B69" s="1"/>
      <c r="C69" s="2"/>
      <c r="D69" s="1"/>
      <c r="E69" s="1"/>
      <c r="F69" s="2"/>
      <c r="G69" s="1"/>
      <c r="H69" s="1"/>
      <c r="I69" s="1"/>
      <c r="J69" s="1"/>
      <c r="K69" s="1"/>
      <c r="L69" s="2"/>
      <c r="M69" s="1"/>
      <c r="N69" s="1"/>
      <c r="O69" s="1"/>
      <c r="P69" s="1"/>
      <c r="Q69" s="1"/>
    </row>
    <row r="70">
      <c r="A70" s="1"/>
      <c r="B70" s="1"/>
      <c r="C70" s="2"/>
      <c r="D70" s="1"/>
      <c r="E70" s="1"/>
      <c r="F70" s="2"/>
      <c r="G70" s="1"/>
      <c r="H70" s="1"/>
      <c r="I70" s="1"/>
      <c r="J70" s="1"/>
      <c r="K70" s="1"/>
      <c r="L70" s="2"/>
      <c r="M70" s="1"/>
      <c r="N70" s="1"/>
      <c r="O70" s="1"/>
      <c r="P70" s="1"/>
      <c r="Q70" s="1"/>
    </row>
    <row r="71">
      <c r="A71" s="1"/>
      <c r="B71" s="1"/>
      <c r="C71" s="2"/>
      <c r="D71" s="1"/>
      <c r="E71" s="1"/>
      <c r="F71" s="2"/>
      <c r="G71" s="1"/>
      <c r="H71" s="1"/>
      <c r="I71" s="1"/>
      <c r="J71" s="1"/>
      <c r="K71" s="1"/>
      <c r="L71" s="2"/>
      <c r="M71" s="1"/>
      <c r="N71" s="1"/>
      <c r="O71" s="1"/>
      <c r="P71" s="1"/>
      <c r="Q71" s="1"/>
    </row>
    <row r="72">
      <c r="A72" s="1"/>
      <c r="B72" s="1"/>
      <c r="C72" s="2"/>
      <c r="D72" s="1"/>
      <c r="E72" s="1"/>
      <c r="F72" s="2"/>
      <c r="G72" s="1"/>
      <c r="H72" s="1"/>
      <c r="I72" s="1"/>
      <c r="J72" s="1"/>
      <c r="K72" s="1"/>
      <c r="L72" s="2"/>
      <c r="M72" s="1"/>
      <c r="N72" s="1"/>
      <c r="O72" s="1"/>
      <c r="P72" s="1"/>
      <c r="Q72" s="1"/>
    </row>
    <row r="73">
      <c r="A73" s="1"/>
      <c r="B73" s="1"/>
      <c r="C73" s="2"/>
      <c r="D73" s="1"/>
      <c r="E73" s="1"/>
      <c r="F73" s="2"/>
      <c r="G73" s="1"/>
      <c r="H73" s="1"/>
      <c r="I73" s="1"/>
      <c r="J73" s="1"/>
      <c r="K73" s="1"/>
      <c r="L73" s="2"/>
      <c r="M73" s="1"/>
      <c r="N73" s="1"/>
      <c r="O73" s="1"/>
      <c r="P73" s="1"/>
      <c r="Q73" s="1"/>
    </row>
    <row r="74">
      <c r="A74" s="1"/>
      <c r="B74" s="1"/>
      <c r="C74" s="2"/>
      <c r="D74" s="1"/>
      <c r="E74" s="1"/>
      <c r="F74" s="2"/>
      <c r="G74" s="1"/>
      <c r="H74" s="1"/>
      <c r="I74" s="1"/>
      <c r="J74" s="1"/>
      <c r="K74" s="1"/>
      <c r="L74" s="2"/>
      <c r="M74" s="1"/>
      <c r="N74" s="1"/>
      <c r="O74" s="1"/>
      <c r="P74" s="1"/>
      <c r="Q74" s="1"/>
    </row>
    <row r="75">
      <c r="A75" s="1"/>
      <c r="B75" s="1"/>
      <c r="C75" s="2"/>
      <c r="D75" s="1"/>
      <c r="E75" s="1"/>
      <c r="F75" s="2"/>
      <c r="G75" s="1"/>
      <c r="H75" s="1"/>
      <c r="I75" s="1"/>
      <c r="J75" s="1"/>
      <c r="K75" s="1"/>
      <c r="L75" s="2"/>
      <c r="M75" s="1"/>
      <c r="N75" s="1"/>
      <c r="O75" s="1"/>
      <c r="P75" s="1"/>
      <c r="Q75" s="1"/>
    </row>
    <row r="76">
      <c r="A76" s="1"/>
      <c r="B76" s="1"/>
      <c r="C76" s="2"/>
      <c r="D76" s="1"/>
      <c r="E76" s="1"/>
      <c r="F76" s="2"/>
      <c r="G76" s="1"/>
      <c r="H76" s="1"/>
      <c r="I76" s="1"/>
      <c r="J76" s="1"/>
      <c r="K76" s="1"/>
      <c r="L76" s="2"/>
      <c r="M76" s="1"/>
      <c r="N76" s="1"/>
      <c r="O76" s="1"/>
      <c r="P76" s="1"/>
      <c r="Q76" s="1"/>
    </row>
    <row r="77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2"/>
      <c r="M77" s="1"/>
      <c r="N77" s="1"/>
      <c r="O77" s="1"/>
      <c r="P77" s="1"/>
      <c r="Q77" s="1"/>
    </row>
    <row r="78">
      <c r="A78" s="1"/>
      <c r="B78" s="1"/>
      <c r="C78" s="2"/>
      <c r="D78" s="1"/>
      <c r="E78" s="1"/>
      <c r="F78" s="2"/>
      <c r="G78" s="1"/>
      <c r="H78" s="1"/>
      <c r="I78" s="1"/>
      <c r="J78" s="1"/>
      <c r="K78" s="1"/>
      <c r="L78" s="2"/>
      <c r="M78" s="1"/>
      <c r="N78" s="1"/>
      <c r="O78" s="1"/>
      <c r="P78" s="1"/>
      <c r="Q78" s="1"/>
    </row>
    <row r="79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2"/>
      <c r="M79" s="1"/>
      <c r="N79" s="1"/>
      <c r="O79" s="1"/>
      <c r="P79" s="1"/>
      <c r="Q79" s="1"/>
    </row>
    <row r="80">
      <c r="A80" s="1"/>
      <c r="B80" s="1"/>
      <c r="C80" s="2"/>
      <c r="D80" s="1"/>
      <c r="E80" s="1"/>
      <c r="F80" s="2"/>
      <c r="G80" s="1"/>
      <c r="H80" s="1"/>
      <c r="I80" s="1"/>
      <c r="J80" s="1"/>
      <c r="K80" s="1"/>
      <c r="L80" s="2"/>
      <c r="M80" s="1"/>
      <c r="N80" s="1"/>
      <c r="O80" s="1"/>
      <c r="P80" s="1"/>
      <c r="Q80" s="1"/>
    </row>
    <row r="8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2"/>
      <c r="M81" s="1"/>
      <c r="N81" s="1"/>
      <c r="O81" s="1"/>
      <c r="P81" s="1"/>
      <c r="Q81" s="1"/>
    </row>
    <row r="82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2"/>
      <c r="M82" s="1"/>
      <c r="N82" s="1"/>
      <c r="O82" s="1"/>
      <c r="P82" s="1"/>
      <c r="Q82" s="1"/>
    </row>
    <row r="83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2"/>
      <c r="M83" s="1"/>
      <c r="N83" s="1"/>
      <c r="O83" s="1"/>
      <c r="P83" s="1"/>
      <c r="Q83" s="1"/>
    </row>
    <row r="84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2"/>
      <c r="M84" s="1"/>
      <c r="N84" s="1"/>
      <c r="O84" s="1"/>
      <c r="P84" s="1"/>
      <c r="Q84" s="1"/>
    </row>
    <row r="85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2"/>
      <c r="M85" s="1"/>
      <c r="N85" s="1"/>
      <c r="O85" s="1"/>
      <c r="P85" s="1"/>
      <c r="Q85" s="1"/>
    </row>
    <row r="86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2"/>
      <c r="M86" s="1"/>
      <c r="N86" s="1"/>
      <c r="O86" s="1"/>
      <c r="P86" s="1"/>
      <c r="Q86" s="1"/>
    </row>
    <row r="87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2"/>
      <c r="M87" s="1"/>
      <c r="N87" s="1"/>
      <c r="O87" s="1"/>
      <c r="P87" s="1"/>
      <c r="Q87" s="1"/>
    </row>
    <row r="88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2"/>
      <c r="M88" s="1"/>
      <c r="N88" s="1"/>
      <c r="O88" s="1"/>
      <c r="P88" s="1"/>
      <c r="Q88" s="1"/>
    </row>
    <row r="89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2"/>
      <c r="M89" s="1"/>
      <c r="N89" s="1"/>
      <c r="O89" s="1"/>
      <c r="P89" s="1"/>
      <c r="Q89" s="1"/>
    </row>
    <row r="90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2"/>
      <c r="M90" s="1"/>
      <c r="N90" s="1"/>
      <c r="O90" s="1"/>
      <c r="P90" s="1"/>
      <c r="Q90" s="1"/>
    </row>
    <row r="9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2"/>
      <c r="M91" s="1"/>
      <c r="N91" s="1"/>
      <c r="O91" s="1"/>
      <c r="P91" s="1"/>
      <c r="Q91" s="1"/>
    </row>
    <row r="92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2"/>
      <c r="M92" s="1"/>
      <c r="N92" s="1"/>
      <c r="O92" s="1"/>
      <c r="P92" s="1"/>
      <c r="Q92" s="1"/>
    </row>
    <row r="93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2"/>
      <c r="M93" s="1"/>
      <c r="N93" s="1"/>
      <c r="O93" s="1"/>
      <c r="P93" s="1"/>
      <c r="Q93" s="1"/>
    </row>
    <row r="94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2"/>
      <c r="M94" s="1"/>
      <c r="N94" s="1"/>
      <c r="O94" s="1"/>
      <c r="P94" s="1"/>
      <c r="Q94" s="1"/>
    </row>
    <row r="95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2"/>
      <c r="M95" s="1"/>
      <c r="N95" s="1"/>
      <c r="O95" s="1"/>
      <c r="P95" s="1"/>
      <c r="Q95" s="1"/>
    </row>
    <row r="96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2"/>
      <c r="M96" s="1"/>
      <c r="N96" s="1"/>
      <c r="O96" s="1"/>
      <c r="P96" s="1"/>
      <c r="Q96" s="1"/>
    </row>
    <row r="97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2"/>
      <c r="M97" s="1"/>
      <c r="N97" s="1"/>
      <c r="O97" s="1"/>
      <c r="P97" s="1"/>
      <c r="Q97" s="1"/>
    </row>
    <row r="98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</row>
    <row r="99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2"/>
      <c r="M99" s="1"/>
      <c r="N99" s="1"/>
      <c r="O99" s="1"/>
      <c r="P99" s="1"/>
      <c r="Q99" s="1"/>
    </row>
    <row r="100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2"/>
      <c r="M100" s="1"/>
      <c r="N100" s="1"/>
      <c r="O100" s="1"/>
      <c r="P100" s="1"/>
      <c r="Q100" s="1"/>
    </row>
    <row r="10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2"/>
      <c r="M101" s="1"/>
      <c r="N101" s="1"/>
      <c r="O101" s="1"/>
      <c r="P101" s="1"/>
      <c r="Q101" s="1"/>
    </row>
    <row r="102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2"/>
      <c r="M102" s="1"/>
      <c r="N102" s="1"/>
      <c r="O102" s="1"/>
      <c r="P102" s="1"/>
      <c r="Q102" s="1"/>
    </row>
    <row r="103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</row>
    <row r="104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</row>
    <row r="105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</row>
    <row r="106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</row>
    <row r="107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2"/>
      <c r="M107" s="1"/>
      <c r="N107" s="1"/>
      <c r="O107" s="1"/>
      <c r="P107" s="1"/>
      <c r="Q107" s="1"/>
    </row>
    <row r="108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</row>
    <row r="109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</row>
    <row r="110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</row>
    <row r="11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</row>
    <row r="112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</row>
    <row r="113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</row>
    <row r="114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</row>
    <row r="115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</row>
    <row r="116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</row>
    <row r="117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</row>
    <row r="118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</row>
    <row r="119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</row>
    <row r="120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</row>
    <row r="12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</row>
    <row r="122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</row>
    <row r="12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</row>
    <row r="124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</row>
    <row r="125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</row>
    <row r="126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2"/>
      <c r="M126" s="1"/>
      <c r="N126" s="1"/>
      <c r="O126" s="1"/>
      <c r="P126" s="1"/>
      <c r="Q126" s="1"/>
    </row>
    <row r="127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</row>
    <row r="128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</row>
    <row r="129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</row>
    <row r="130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</row>
    <row r="13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</row>
    <row r="132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</row>
    <row r="13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</row>
    <row r="134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</row>
    <row r="135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</row>
    <row r="136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</row>
    <row r="137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</row>
    <row r="138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</row>
    <row r="139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</row>
    <row r="140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</row>
    <row r="14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</row>
    <row r="142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</row>
    <row r="14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</row>
    <row r="144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</row>
    <row r="145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</row>
    <row r="146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2"/>
      <c r="M146" s="1"/>
      <c r="N146" s="1"/>
      <c r="O146" s="1"/>
      <c r="P146" s="1"/>
      <c r="Q146" s="1"/>
    </row>
    <row r="147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2"/>
      <c r="M147" s="1"/>
      <c r="N147" s="1"/>
      <c r="O147" s="1"/>
      <c r="P147" s="1"/>
      <c r="Q147" s="1"/>
    </row>
    <row r="148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2"/>
      <c r="M148" s="1"/>
      <c r="N148" s="1"/>
      <c r="O148" s="1"/>
      <c r="P148" s="1"/>
      <c r="Q148" s="1"/>
    </row>
    <row r="149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2"/>
      <c r="M149" s="1"/>
      <c r="N149" s="1"/>
      <c r="O149" s="1"/>
      <c r="P149" s="1"/>
      <c r="Q149" s="1"/>
    </row>
    <row r="150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</row>
    <row r="15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</row>
    <row r="152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</row>
    <row r="15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</row>
    <row r="154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2"/>
      <c r="M154" s="1"/>
      <c r="N154" s="1"/>
      <c r="O154" s="1"/>
      <c r="P154" s="1"/>
      <c r="Q154" s="1"/>
    </row>
    <row r="155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2"/>
      <c r="M155" s="1"/>
      <c r="N155" s="1"/>
      <c r="O155" s="1"/>
      <c r="P155" s="1"/>
      <c r="Q155" s="1"/>
    </row>
    <row r="156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2"/>
      <c r="M156" s="1"/>
      <c r="N156" s="1"/>
      <c r="O156" s="1"/>
      <c r="P156" s="1"/>
      <c r="Q156" s="1"/>
    </row>
    <row r="157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2"/>
      <c r="M157" s="1"/>
      <c r="N157" s="1"/>
      <c r="O157" s="1"/>
      <c r="P157" s="1"/>
      <c r="Q157" s="1"/>
    </row>
    <row r="158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2"/>
      <c r="M158" s="1"/>
      <c r="N158" s="1"/>
      <c r="O158" s="1"/>
      <c r="P158" s="1"/>
      <c r="Q158" s="1"/>
    </row>
    <row r="159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2"/>
      <c r="M159" s="1"/>
      <c r="N159" s="1"/>
      <c r="O159" s="1"/>
      <c r="P159" s="1"/>
      <c r="Q159" s="1"/>
    </row>
    <row r="160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2"/>
      <c r="M160" s="1"/>
      <c r="N160" s="1"/>
      <c r="O160" s="1"/>
      <c r="P160" s="1"/>
      <c r="Q160" s="1"/>
    </row>
    <row r="16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2"/>
      <c r="M161" s="1"/>
      <c r="N161" s="1"/>
      <c r="O161" s="1"/>
      <c r="P161" s="1"/>
      <c r="Q161" s="1"/>
    </row>
    <row r="162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2"/>
      <c r="M162" s="1"/>
      <c r="N162" s="1"/>
      <c r="O162" s="1"/>
      <c r="P162" s="1"/>
      <c r="Q162" s="1"/>
    </row>
    <row r="16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2"/>
      <c r="M163" s="1"/>
      <c r="N163" s="1"/>
      <c r="O163" s="1"/>
      <c r="P163" s="1"/>
      <c r="Q163" s="1"/>
    </row>
    <row r="164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2"/>
      <c r="M164" s="1"/>
      <c r="N164" s="1"/>
      <c r="O164" s="1"/>
      <c r="P164" s="1"/>
      <c r="Q164" s="1"/>
    </row>
    <row r="165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2"/>
      <c r="M165" s="1"/>
      <c r="N165" s="1"/>
      <c r="O165" s="1"/>
      <c r="P165" s="1"/>
      <c r="Q165" s="1"/>
    </row>
    <row r="166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2"/>
      <c r="M166" s="1"/>
      <c r="N166" s="1"/>
      <c r="O166" s="1"/>
      <c r="P166" s="1"/>
      <c r="Q166" s="1"/>
    </row>
    <row r="167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</row>
    <row r="168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</row>
    <row r="169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</row>
    <row r="170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</row>
    <row r="17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</row>
    <row r="172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2"/>
      <c r="M172" s="1"/>
      <c r="N172" s="1"/>
      <c r="O172" s="1"/>
      <c r="P172" s="1"/>
      <c r="Q172" s="1"/>
    </row>
    <row r="17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2"/>
      <c r="M173" s="1"/>
      <c r="N173" s="1"/>
      <c r="O173" s="1"/>
      <c r="P173" s="1"/>
      <c r="Q173" s="1"/>
    </row>
    <row r="174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2"/>
      <c r="M174" s="1"/>
      <c r="N174" s="1"/>
      <c r="O174" s="1"/>
      <c r="P174" s="1"/>
      <c r="Q174" s="1"/>
    </row>
    <row r="175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2"/>
      <c r="M175" s="1"/>
      <c r="N175" s="1"/>
      <c r="O175" s="1"/>
      <c r="P175" s="1"/>
      <c r="Q175" s="1"/>
    </row>
    <row r="176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2"/>
      <c r="M176" s="1"/>
      <c r="N176" s="1"/>
      <c r="O176" s="1"/>
      <c r="P176" s="1"/>
      <c r="Q176" s="1"/>
    </row>
    <row r="177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2"/>
      <c r="M177" s="1"/>
      <c r="N177" s="1"/>
      <c r="O177" s="1"/>
      <c r="P177" s="1"/>
      <c r="Q177" s="1"/>
    </row>
    <row r="178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2"/>
      <c r="M178" s="1"/>
      <c r="N178" s="1"/>
      <c r="O178" s="1"/>
      <c r="P178" s="1"/>
      <c r="Q178" s="1"/>
    </row>
    <row r="179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2"/>
      <c r="M179" s="1"/>
      <c r="N179" s="1"/>
      <c r="O179" s="1"/>
      <c r="P179" s="1"/>
      <c r="Q179" s="1"/>
    </row>
    <row r="180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2"/>
      <c r="M180" s="1"/>
      <c r="N180" s="1"/>
      <c r="O180" s="1"/>
      <c r="P180" s="1"/>
      <c r="Q180" s="1"/>
    </row>
    <row r="18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2"/>
      <c r="M181" s="1"/>
      <c r="N181" s="1"/>
      <c r="O181" s="1"/>
      <c r="P181" s="1"/>
      <c r="Q181" s="1"/>
    </row>
    <row r="182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2"/>
      <c r="M182" s="1"/>
      <c r="N182" s="1"/>
      <c r="O182" s="1"/>
      <c r="P182" s="1"/>
      <c r="Q182" s="1"/>
    </row>
    <row r="18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2"/>
      <c r="M183" s="1"/>
      <c r="N183" s="1"/>
      <c r="O183" s="1"/>
      <c r="P183" s="1"/>
      <c r="Q183" s="1"/>
    </row>
    <row r="184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2"/>
      <c r="M184" s="1"/>
      <c r="N184" s="1"/>
      <c r="O184" s="1"/>
      <c r="P184" s="1"/>
      <c r="Q184" s="1"/>
    </row>
    <row r="185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2"/>
      <c r="M185" s="1"/>
      <c r="N185" s="1"/>
      <c r="O185" s="1"/>
      <c r="P185" s="1"/>
      <c r="Q185" s="1"/>
    </row>
    <row r="186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2"/>
      <c r="M186" s="1"/>
      <c r="N186" s="1"/>
      <c r="O186" s="1"/>
      <c r="P186" s="1"/>
      <c r="Q186" s="1"/>
    </row>
    <row r="187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2"/>
      <c r="M187" s="1"/>
      <c r="N187" s="1"/>
      <c r="O187" s="1"/>
      <c r="P187" s="1"/>
      <c r="Q187" s="1"/>
    </row>
    <row r="188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2"/>
      <c r="M188" s="1"/>
      <c r="N188" s="1"/>
      <c r="O188" s="1"/>
      <c r="P188" s="1"/>
      <c r="Q188" s="1"/>
    </row>
    <row r="189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2"/>
      <c r="M189" s="1"/>
      <c r="N189" s="1"/>
      <c r="O189" s="1"/>
      <c r="P189" s="1"/>
      <c r="Q189" s="1"/>
    </row>
    <row r="190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2"/>
      <c r="M190" s="1"/>
      <c r="N190" s="1"/>
      <c r="O190" s="1"/>
      <c r="P190" s="1"/>
      <c r="Q190" s="1"/>
    </row>
    <row r="19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2"/>
      <c r="M191" s="1"/>
      <c r="N191" s="1"/>
      <c r="O191" s="1"/>
      <c r="P191" s="1"/>
      <c r="Q191" s="1"/>
    </row>
    <row r="192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2"/>
      <c r="M192" s="1"/>
      <c r="N192" s="1"/>
      <c r="O192" s="1"/>
      <c r="P192" s="1"/>
      <c r="Q192" s="1"/>
    </row>
    <row r="19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2"/>
      <c r="M193" s="1"/>
      <c r="N193" s="1"/>
      <c r="O193" s="1"/>
      <c r="P193" s="1"/>
      <c r="Q193" s="1"/>
    </row>
    <row r="194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2"/>
      <c r="M194" s="1"/>
      <c r="N194" s="1"/>
      <c r="O194" s="1"/>
      <c r="P194" s="1"/>
      <c r="Q194" s="1"/>
    </row>
    <row r="195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2"/>
      <c r="M195" s="1"/>
      <c r="N195" s="1"/>
      <c r="O195" s="1"/>
      <c r="P195" s="1"/>
      <c r="Q195" s="1"/>
    </row>
    <row r="196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2"/>
      <c r="M196" s="1"/>
      <c r="N196" s="1"/>
      <c r="O196" s="1"/>
      <c r="P196" s="1"/>
      <c r="Q196" s="1"/>
    </row>
    <row r="197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2"/>
      <c r="M197" s="1"/>
      <c r="N197" s="1"/>
      <c r="O197" s="1"/>
      <c r="P197" s="1"/>
      <c r="Q197" s="1"/>
    </row>
    <row r="198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2"/>
      <c r="M198" s="1"/>
      <c r="N198" s="1"/>
      <c r="O198" s="1"/>
      <c r="P198" s="1"/>
      <c r="Q198" s="1"/>
    </row>
    <row r="199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2"/>
      <c r="M199" s="1"/>
      <c r="N199" s="1"/>
      <c r="O199" s="1"/>
      <c r="P199" s="1"/>
      <c r="Q199" s="1"/>
    </row>
    <row r="200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2"/>
      <c r="M200" s="1"/>
      <c r="N200" s="1"/>
      <c r="O200" s="1"/>
      <c r="P200" s="1"/>
      <c r="Q200" s="1"/>
    </row>
    <row r="20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2"/>
      <c r="M201" s="1"/>
      <c r="N201" s="1"/>
      <c r="O201" s="1"/>
      <c r="P201" s="1"/>
      <c r="Q201" s="1"/>
    </row>
    <row r="202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2"/>
      <c r="M202" s="1"/>
      <c r="N202" s="1"/>
      <c r="O202" s="1"/>
      <c r="P202" s="1"/>
      <c r="Q202" s="1"/>
    </row>
    <row r="20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2"/>
      <c r="M203" s="1"/>
      <c r="N203" s="1"/>
      <c r="O203" s="1"/>
      <c r="P203" s="1"/>
      <c r="Q203" s="1"/>
    </row>
    <row r="204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2"/>
      <c r="M204" s="1"/>
      <c r="N204" s="1"/>
      <c r="O204" s="1"/>
      <c r="P204" s="1"/>
      <c r="Q204" s="1"/>
    </row>
    <row r="205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2"/>
      <c r="M205" s="1"/>
      <c r="N205" s="1"/>
      <c r="O205" s="1"/>
      <c r="P205" s="1"/>
      <c r="Q205" s="1"/>
    </row>
    <row r="206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2"/>
      <c r="M206" s="1"/>
      <c r="N206" s="1"/>
      <c r="O206" s="1"/>
      <c r="P206" s="1"/>
      <c r="Q206" s="1"/>
    </row>
    <row r="207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2"/>
      <c r="M207" s="1"/>
      <c r="N207" s="1"/>
      <c r="O207" s="1"/>
      <c r="P207" s="1"/>
      <c r="Q207" s="1"/>
    </row>
    <row r="208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2"/>
      <c r="M208" s="1"/>
      <c r="N208" s="1"/>
      <c r="O208" s="1"/>
      <c r="P208" s="1"/>
      <c r="Q208" s="1"/>
    </row>
    <row r="209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2"/>
      <c r="M209" s="1"/>
      <c r="N209" s="1"/>
      <c r="O209" s="1"/>
      <c r="P209" s="1"/>
      <c r="Q209" s="1"/>
    </row>
    <row r="210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2"/>
      <c r="M210" s="1"/>
      <c r="N210" s="1"/>
      <c r="O210" s="1"/>
      <c r="P210" s="1"/>
      <c r="Q210" s="1"/>
    </row>
    <row r="21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2"/>
      <c r="M211" s="1"/>
      <c r="N211" s="1"/>
      <c r="O211" s="1"/>
      <c r="P211" s="1"/>
      <c r="Q211" s="1"/>
    </row>
    <row r="212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2"/>
      <c r="M212" s="1"/>
      <c r="N212" s="1"/>
      <c r="O212" s="1"/>
      <c r="P212" s="1"/>
      <c r="Q212" s="1"/>
    </row>
    <row r="21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2"/>
      <c r="M213" s="1"/>
      <c r="N213" s="1"/>
      <c r="O213" s="1"/>
      <c r="P213" s="1"/>
      <c r="Q213" s="1"/>
    </row>
    <row r="214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2"/>
      <c r="M214" s="1"/>
      <c r="N214" s="1"/>
      <c r="O214" s="1"/>
      <c r="P214" s="1"/>
      <c r="Q214" s="1"/>
    </row>
    <row r="215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2"/>
      <c r="M215" s="1"/>
      <c r="N215" s="1"/>
      <c r="O215" s="1"/>
      <c r="P215" s="1"/>
      <c r="Q215" s="1"/>
    </row>
    <row r="216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2"/>
      <c r="M216" s="1"/>
      <c r="N216" s="1"/>
      <c r="O216" s="1"/>
      <c r="P216" s="1"/>
      <c r="Q216" s="1"/>
    </row>
    <row r="217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2"/>
      <c r="M217" s="1"/>
      <c r="N217" s="1"/>
      <c r="O217" s="1"/>
      <c r="P217" s="1"/>
      <c r="Q217" s="1"/>
    </row>
    <row r="218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2"/>
      <c r="M218" s="1"/>
      <c r="N218" s="1"/>
      <c r="O218" s="1"/>
      <c r="P218" s="1"/>
      <c r="Q218" s="1"/>
    </row>
    <row r="219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2"/>
      <c r="M219" s="1"/>
      <c r="N219" s="1"/>
      <c r="O219" s="1"/>
      <c r="P219" s="1"/>
      <c r="Q219" s="1"/>
    </row>
    <row r="220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2"/>
      <c r="M220" s="1"/>
      <c r="N220" s="1"/>
      <c r="O220" s="1"/>
      <c r="P220" s="1"/>
      <c r="Q220" s="1"/>
    </row>
    <row r="22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2"/>
      <c r="M221" s="1"/>
      <c r="N221" s="1"/>
      <c r="O221" s="1"/>
      <c r="P221" s="1"/>
      <c r="Q221" s="1"/>
    </row>
    <row r="222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2"/>
      <c r="M222" s="1"/>
      <c r="N222" s="1"/>
      <c r="O222" s="1"/>
      <c r="P222" s="1"/>
      <c r="Q222" s="1"/>
    </row>
    <row r="22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2"/>
      <c r="M223" s="1"/>
      <c r="N223" s="1"/>
      <c r="O223" s="1"/>
      <c r="P223" s="1"/>
      <c r="Q223" s="1"/>
    </row>
    <row r="224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2"/>
      <c r="M224" s="1"/>
      <c r="N224" s="1"/>
      <c r="O224" s="1"/>
      <c r="P224" s="1"/>
      <c r="Q224" s="1"/>
    </row>
    <row r="225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2"/>
      <c r="M225" s="1"/>
      <c r="N225" s="1"/>
      <c r="O225" s="1"/>
      <c r="P225" s="1"/>
      <c r="Q225" s="1"/>
    </row>
    <row r="226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2"/>
      <c r="M226" s="1"/>
      <c r="N226" s="1"/>
      <c r="O226" s="1"/>
      <c r="P226" s="1"/>
      <c r="Q226" s="1"/>
    </row>
    <row r="227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2"/>
      <c r="M227" s="1"/>
      <c r="N227" s="1"/>
      <c r="O227" s="1"/>
      <c r="P227" s="1"/>
      <c r="Q227" s="1"/>
    </row>
    <row r="228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2"/>
      <c r="M228" s="1"/>
      <c r="N228" s="1"/>
      <c r="O228" s="1"/>
      <c r="P228" s="1"/>
      <c r="Q228" s="1"/>
    </row>
    <row r="229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2"/>
      <c r="M229" s="1"/>
      <c r="N229" s="1"/>
      <c r="O229" s="1"/>
      <c r="P229" s="1"/>
      <c r="Q229" s="1"/>
    </row>
    <row r="230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2"/>
      <c r="M230" s="1"/>
      <c r="N230" s="1"/>
      <c r="O230" s="1"/>
      <c r="P230" s="1"/>
      <c r="Q230" s="1"/>
    </row>
    <row r="23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2"/>
      <c r="M231" s="1"/>
      <c r="N231" s="1"/>
      <c r="O231" s="1"/>
      <c r="P231" s="1"/>
      <c r="Q231" s="1"/>
    </row>
    <row r="232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2"/>
      <c r="M232" s="1"/>
      <c r="N232" s="1"/>
      <c r="O232" s="1"/>
      <c r="P232" s="1"/>
      <c r="Q232" s="1"/>
    </row>
    <row r="23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2"/>
      <c r="M233" s="1"/>
      <c r="N233" s="1"/>
      <c r="O233" s="1"/>
      <c r="P233" s="1"/>
      <c r="Q233" s="1"/>
    </row>
    <row r="234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2"/>
      <c r="M234" s="1"/>
      <c r="N234" s="1"/>
      <c r="O234" s="1"/>
      <c r="P234" s="1"/>
      <c r="Q234" s="1"/>
    </row>
    <row r="235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2"/>
      <c r="M235" s="1"/>
      <c r="N235" s="1"/>
      <c r="O235" s="1"/>
      <c r="P235" s="1"/>
      <c r="Q235" s="1"/>
    </row>
    <row r="236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2"/>
      <c r="M236" s="1"/>
      <c r="N236" s="1"/>
      <c r="O236" s="1"/>
      <c r="P236" s="1"/>
      <c r="Q236" s="1"/>
    </row>
    <row r="237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2"/>
      <c r="M237" s="1"/>
      <c r="N237" s="1"/>
      <c r="O237" s="1"/>
      <c r="P237" s="1"/>
      <c r="Q237" s="1"/>
    </row>
    <row r="238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2"/>
      <c r="M238" s="1"/>
      <c r="N238" s="1"/>
      <c r="O238" s="1"/>
      <c r="P238" s="1"/>
      <c r="Q238" s="1"/>
    </row>
    <row r="239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2"/>
      <c r="M239" s="1"/>
      <c r="N239" s="1"/>
      <c r="O239" s="1"/>
      <c r="P239" s="1"/>
      <c r="Q239" s="1"/>
    </row>
    <row r="240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2"/>
      <c r="M240" s="1"/>
      <c r="N240" s="1"/>
      <c r="O240" s="1"/>
      <c r="P240" s="1"/>
      <c r="Q240" s="1"/>
    </row>
    <row r="24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2"/>
      <c r="M241" s="1"/>
      <c r="N241" s="1"/>
      <c r="O241" s="1"/>
      <c r="P241" s="1"/>
      <c r="Q241" s="1"/>
    </row>
    <row r="242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2"/>
      <c r="M242" s="1"/>
      <c r="N242" s="1"/>
      <c r="O242" s="1"/>
      <c r="P242" s="1"/>
      <c r="Q242" s="1"/>
    </row>
    <row r="24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2"/>
      <c r="M243" s="1"/>
      <c r="N243" s="1"/>
      <c r="O243" s="1"/>
      <c r="P243" s="1"/>
      <c r="Q243" s="1"/>
    </row>
    <row r="244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2"/>
      <c r="M244" s="1"/>
      <c r="N244" s="1"/>
      <c r="O244" s="1"/>
      <c r="P244" s="1"/>
      <c r="Q244" s="1"/>
    </row>
    <row r="245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2"/>
      <c r="M245" s="1"/>
      <c r="N245" s="1"/>
      <c r="O245" s="1"/>
      <c r="P245" s="1"/>
      <c r="Q245" s="1"/>
    </row>
    <row r="246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2"/>
      <c r="M246" s="1"/>
      <c r="N246" s="1"/>
      <c r="O246" s="1"/>
      <c r="P246" s="1"/>
      <c r="Q246" s="1"/>
    </row>
    <row r="247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2"/>
      <c r="M247" s="1"/>
      <c r="N247" s="1"/>
      <c r="O247" s="1"/>
      <c r="P247" s="1"/>
      <c r="Q247" s="1"/>
    </row>
    <row r="248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2"/>
      <c r="M248" s="1"/>
      <c r="N248" s="1"/>
      <c r="O248" s="1"/>
      <c r="P248" s="1"/>
      <c r="Q248" s="1"/>
    </row>
    <row r="249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2"/>
      <c r="M249" s="1"/>
      <c r="N249" s="1"/>
      <c r="O249" s="1"/>
      <c r="P249" s="1"/>
      <c r="Q249" s="1"/>
    </row>
    <row r="250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2"/>
      <c r="M250" s="1"/>
      <c r="N250" s="1"/>
      <c r="O250" s="1"/>
      <c r="P250" s="1"/>
      <c r="Q250" s="1"/>
    </row>
    <row r="25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2"/>
      <c r="M251" s="1"/>
      <c r="N251" s="1"/>
      <c r="O251" s="1"/>
      <c r="P251" s="1"/>
      <c r="Q251" s="1"/>
    </row>
    <row r="252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2"/>
      <c r="M252" s="1"/>
      <c r="N252" s="1"/>
      <c r="O252" s="1"/>
      <c r="P252" s="1"/>
      <c r="Q252" s="1"/>
    </row>
    <row r="25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2"/>
      <c r="M253" s="1"/>
      <c r="N253" s="1"/>
      <c r="O253" s="1"/>
      <c r="P253" s="1"/>
      <c r="Q253" s="1"/>
    </row>
    <row r="254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2"/>
      <c r="M254" s="1"/>
      <c r="N254" s="1"/>
      <c r="O254" s="1"/>
      <c r="P254" s="1"/>
      <c r="Q254" s="1"/>
    </row>
    <row r="255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2"/>
      <c r="M255" s="1"/>
      <c r="N255" s="1"/>
      <c r="O255" s="1"/>
      <c r="P255" s="1"/>
      <c r="Q255" s="1"/>
    </row>
    <row r="256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2"/>
      <c r="M256" s="1"/>
      <c r="N256" s="1"/>
      <c r="O256" s="1"/>
      <c r="P256" s="1"/>
      <c r="Q256" s="1"/>
    </row>
    <row r="257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2"/>
      <c r="M257" s="1"/>
      <c r="N257" s="1"/>
      <c r="O257" s="1"/>
      <c r="P257" s="1"/>
      <c r="Q257" s="1"/>
    </row>
    <row r="258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2"/>
      <c r="M258" s="1"/>
      <c r="N258" s="1"/>
      <c r="O258" s="1"/>
      <c r="P258" s="1"/>
      <c r="Q258" s="1"/>
    </row>
    <row r="259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2"/>
      <c r="M259" s="1"/>
      <c r="N259" s="1"/>
      <c r="O259" s="1"/>
      <c r="P259" s="1"/>
      <c r="Q259" s="1"/>
    </row>
    <row r="260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2"/>
      <c r="M260" s="1"/>
      <c r="N260" s="1"/>
      <c r="O260" s="1"/>
      <c r="P260" s="1"/>
      <c r="Q260" s="1"/>
    </row>
    <row r="26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2"/>
      <c r="M261" s="1"/>
      <c r="N261" s="1"/>
      <c r="O261" s="1"/>
      <c r="P261" s="1"/>
      <c r="Q261" s="1"/>
    </row>
    <row r="262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2"/>
      <c r="M262" s="1"/>
      <c r="N262" s="1"/>
      <c r="O262" s="1"/>
      <c r="P262" s="1"/>
      <c r="Q262" s="1"/>
    </row>
    <row r="26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2"/>
      <c r="M263" s="1"/>
      <c r="N263" s="1"/>
      <c r="O263" s="1"/>
      <c r="P263" s="1"/>
      <c r="Q263" s="1"/>
    </row>
    <row r="264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2"/>
      <c r="M264" s="1"/>
      <c r="N264" s="1"/>
      <c r="O264" s="1"/>
      <c r="P264" s="1"/>
      <c r="Q264" s="1"/>
    </row>
    <row r="265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2"/>
      <c r="M265" s="1"/>
      <c r="N265" s="1"/>
      <c r="O265" s="1"/>
      <c r="P265" s="1"/>
      <c r="Q265" s="1"/>
    </row>
    <row r="266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2"/>
      <c r="M266" s="1"/>
      <c r="N266" s="1"/>
      <c r="O266" s="1"/>
      <c r="P266" s="1"/>
      <c r="Q266" s="1"/>
    </row>
    <row r="267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2"/>
      <c r="M267" s="1"/>
      <c r="N267" s="1"/>
      <c r="O267" s="1"/>
      <c r="P267" s="1"/>
      <c r="Q267" s="1"/>
    </row>
    <row r="268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2"/>
      <c r="M268" s="1"/>
      <c r="N268" s="1"/>
      <c r="O268" s="1"/>
      <c r="P268" s="1"/>
      <c r="Q268" s="1"/>
    </row>
    <row r="269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2"/>
      <c r="M269" s="1"/>
      <c r="N269" s="1"/>
      <c r="O269" s="1"/>
      <c r="P269" s="1"/>
      <c r="Q269" s="1"/>
    </row>
    <row r="270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2"/>
      <c r="M270" s="1"/>
      <c r="N270" s="1"/>
      <c r="O270" s="1"/>
      <c r="P270" s="1"/>
      <c r="Q270" s="1"/>
    </row>
    <row r="27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2"/>
      <c r="M271" s="1"/>
      <c r="N271" s="1"/>
      <c r="O271" s="1"/>
      <c r="P271" s="1"/>
      <c r="Q271" s="1"/>
    </row>
    <row r="272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2"/>
      <c r="M272" s="1"/>
      <c r="N272" s="1"/>
      <c r="O272" s="1"/>
      <c r="P272" s="1"/>
      <c r="Q272" s="1"/>
    </row>
    <row r="27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2"/>
      <c r="M273" s="1"/>
      <c r="N273" s="1"/>
      <c r="O273" s="1"/>
      <c r="P273" s="1"/>
      <c r="Q273" s="1"/>
    </row>
    <row r="274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2"/>
      <c r="M274" s="1"/>
      <c r="N274" s="1"/>
      <c r="O274" s="1"/>
      <c r="P274" s="1"/>
      <c r="Q274" s="1"/>
    </row>
    <row r="275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2"/>
      <c r="M275" s="1"/>
      <c r="N275" s="1"/>
      <c r="O275" s="1"/>
      <c r="P275" s="1"/>
      <c r="Q275" s="1"/>
    </row>
    <row r="276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2"/>
      <c r="M276" s="1"/>
      <c r="N276" s="1"/>
      <c r="O276" s="1"/>
      <c r="P276" s="1"/>
      <c r="Q276" s="1"/>
    </row>
    <row r="277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2"/>
      <c r="M277" s="1"/>
      <c r="N277" s="1"/>
      <c r="O277" s="1"/>
      <c r="P277" s="1"/>
      <c r="Q277" s="1"/>
    </row>
    <row r="278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2"/>
      <c r="M278" s="1"/>
      <c r="N278" s="1"/>
      <c r="O278" s="1"/>
      <c r="P278" s="1"/>
      <c r="Q278" s="1"/>
    </row>
    <row r="279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2"/>
      <c r="M279" s="1"/>
      <c r="N279" s="1"/>
      <c r="O279" s="1"/>
      <c r="P279" s="1"/>
      <c r="Q279" s="1"/>
    </row>
    <row r="280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2"/>
      <c r="M280" s="1"/>
      <c r="N280" s="1"/>
      <c r="O280" s="1"/>
      <c r="P280" s="1"/>
      <c r="Q280" s="1"/>
    </row>
    <row r="28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2"/>
      <c r="M281" s="1"/>
      <c r="N281" s="1"/>
      <c r="O281" s="1"/>
      <c r="P281" s="1"/>
      <c r="Q281" s="1"/>
    </row>
    <row r="282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2"/>
      <c r="M282" s="1"/>
      <c r="N282" s="1"/>
      <c r="O282" s="1"/>
      <c r="P282" s="1"/>
      <c r="Q282" s="1"/>
    </row>
    <row r="28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2"/>
      <c r="M283" s="1"/>
      <c r="N283" s="1"/>
      <c r="O283" s="1"/>
      <c r="P283" s="1"/>
      <c r="Q283" s="1"/>
    </row>
    <row r="284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2"/>
      <c r="M284" s="1"/>
      <c r="N284" s="1"/>
      <c r="O284" s="1"/>
      <c r="P284" s="1"/>
      <c r="Q284" s="1"/>
    </row>
    <row r="285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2"/>
      <c r="M285" s="1"/>
      <c r="N285" s="1"/>
      <c r="O285" s="1"/>
      <c r="P285" s="1"/>
      <c r="Q285" s="1"/>
    </row>
    <row r="286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2"/>
      <c r="M286" s="1"/>
      <c r="N286" s="1"/>
      <c r="O286" s="1"/>
      <c r="P286" s="1"/>
      <c r="Q286" s="1"/>
    </row>
    <row r="287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2"/>
      <c r="M287" s="1"/>
      <c r="N287" s="1"/>
      <c r="O287" s="1"/>
      <c r="P287" s="1"/>
      <c r="Q287" s="1"/>
    </row>
    <row r="288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2"/>
      <c r="M288" s="1"/>
      <c r="N288" s="1"/>
      <c r="O288" s="1"/>
      <c r="P288" s="1"/>
      <c r="Q288" s="1"/>
    </row>
    <row r="289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2"/>
      <c r="M289" s="1"/>
      <c r="N289" s="1"/>
      <c r="O289" s="1"/>
      <c r="P289" s="1"/>
      <c r="Q289" s="1"/>
    </row>
    <row r="290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2"/>
      <c r="M290" s="1"/>
      <c r="N290" s="1"/>
      <c r="O290" s="1"/>
      <c r="P290" s="1"/>
      <c r="Q290" s="1"/>
    </row>
    <row r="29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2"/>
      <c r="M291" s="1"/>
      <c r="N291" s="1"/>
      <c r="O291" s="1"/>
      <c r="P291" s="1"/>
      <c r="Q291" s="1"/>
    </row>
    <row r="292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2"/>
      <c r="M292" s="1"/>
      <c r="N292" s="1"/>
      <c r="O292" s="1"/>
      <c r="P292" s="1"/>
      <c r="Q292" s="1"/>
    </row>
    <row r="29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2"/>
      <c r="M293" s="1"/>
      <c r="N293" s="1"/>
      <c r="O293" s="1"/>
      <c r="P293" s="1"/>
      <c r="Q293" s="1"/>
    </row>
    <row r="294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2"/>
      <c r="M294" s="1"/>
      <c r="N294" s="1"/>
      <c r="O294" s="1"/>
      <c r="P294" s="1"/>
      <c r="Q294" s="1"/>
    </row>
    <row r="295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2"/>
      <c r="M295" s="1"/>
      <c r="N295" s="1"/>
      <c r="O295" s="1"/>
      <c r="P295" s="1"/>
      <c r="Q295" s="1"/>
    </row>
    <row r="296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2"/>
      <c r="M296" s="1"/>
      <c r="N296" s="1"/>
      <c r="O296" s="1"/>
      <c r="P296" s="1"/>
      <c r="Q296" s="1"/>
    </row>
    <row r="297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2"/>
      <c r="M297" s="1"/>
      <c r="N297" s="1"/>
      <c r="O297" s="1"/>
      <c r="P297" s="1"/>
      <c r="Q297" s="1"/>
    </row>
    <row r="298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2"/>
      <c r="M298" s="1"/>
      <c r="N298" s="1"/>
      <c r="O298" s="1"/>
      <c r="P298" s="1"/>
      <c r="Q298" s="1"/>
    </row>
    <row r="299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2"/>
      <c r="M299" s="1"/>
      <c r="N299" s="1"/>
      <c r="O299" s="1"/>
      <c r="P299" s="1"/>
      <c r="Q299" s="1"/>
    </row>
    <row r="300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2"/>
      <c r="M300" s="1"/>
      <c r="N300" s="1"/>
      <c r="O300" s="1"/>
      <c r="P300" s="1"/>
      <c r="Q300" s="1"/>
    </row>
    <row r="30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2"/>
      <c r="M301" s="1"/>
      <c r="N301" s="1"/>
      <c r="O301" s="1"/>
      <c r="P301" s="1"/>
      <c r="Q301" s="1"/>
    </row>
    <row r="302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2"/>
      <c r="M302" s="1"/>
      <c r="N302" s="1"/>
      <c r="O302" s="1"/>
      <c r="P302" s="1"/>
      <c r="Q302" s="1"/>
    </row>
    <row r="30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2"/>
      <c r="M303" s="1"/>
      <c r="N303" s="1"/>
      <c r="O303" s="1"/>
      <c r="P303" s="1"/>
      <c r="Q303" s="1"/>
    </row>
    <row r="304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2"/>
      <c r="M304" s="1"/>
      <c r="N304" s="1"/>
      <c r="O304" s="1"/>
      <c r="P304" s="1"/>
      <c r="Q304" s="1"/>
    </row>
    <row r="305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2"/>
      <c r="M305" s="1"/>
      <c r="N305" s="1"/>
      <c r="O305" s="1"/>
      <c r="P305" s="1"/>
      <c r="Q305" s="1"/>
    </row>
    <row r="306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2"/>
      <c r="M306" s="1"/>
      <c r="N306" s="1"/>
      <c r="O306" s="1"/>
      <c r="P306" s="1"/>
      <c r="Q306" s="1"/>
    </row>
    <row r="307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2"/>
      <c r="M307" s="1"/>
      <c r="N307" s="1"/>
      <c r="O307" s="1"/>
      <c r="P307" s="1"/>
      <c r="Q307" s="1"/>
    </row>
    <row r="308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2"/>
      <c r="M308" s="1"/>
      <c r="N308" s="1"/>
      <c r="O308" s="1"/>
      <c r="P308" s="1"/>
      <c r="Q308" s="1"/>
    </row>
    <row r="309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2"/>
      <c r="M309" s="1"/>
      <c r="N309" s="1"/>
      <c r="O309" s="1"/>
      <c r="P309" s="1"/>
      <c r="Q309" s="1"/>
    </row>
    <row r="310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2"/>
      <c r="M310" s="1"/>
      <c r="N310" s="1"/>
      <c r="O310" s="1"/>
      <c r="P310" s="1"/>
      <c r="Q310" s="1"/>
    </row>
    <row r="31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2"/>
      <c r="M311" s="1"/>
      <c r="N311" s="1"/>
      <c r="O311" s="1"/>
      <c r="P311" s="1"/>
      <c r="Q311" s="1"/>
    </row>
    <row r="312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2"/>
      <c r="M312" s="1"/>
      <c r="N312" s="1"/>
      <c r="O312" s="1"/>
      <c r="P312" s="1"/>
      <c r="Q312" s="1"/>
    </row>
    <row r="31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2"/>
      <c r="M313" s="1"/>
      <c r="N313" s="1"/>
      <c r="O313" s="1"/>
      <c r="P313" s="1"/>
      <c r="Q313" s="1"/>
    </row>
    <row r="314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2"/>
      <c r="M314" s="1"/>
      <c r="N314" s="1"/>
      <c r="O314" s="1"/>
      <c r="P314" s="1"/>
      <c r="Q314" s="1"/>
    </row>
    <row r="315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2"/>
      <c r="M315" s="1"/>
      <c r="N315" s="1"/>
      <c r="O315" s="1"/>
      <c r="P315" s="1"/>
      <c r="Q315" s="1"/>
    </row>
    <row r="316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2"/>
      <c r="M316" s="1"/>
      <c r="N316" s="1"/>
      <c r="O316" s="1"/>
      <c r="P316" s="1"/>
      <c r="Q316" s="1"/>
    </row>
    <row r="317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2"/>
      <c r="M317" s="1"/>
      <c r="N317" s="1"/>
      <c r="O317" s="1"/>
      <c r="P317" s="1"/>
      <c r="Q317" s="1"/>
    </row>
    <row r="318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2"/>
      <c r="M318" s="1"/>
      <c r="N318" s="1"/>
      <c r="O318" s="1"/>
      <c r="P318" s="1"/>
      <c r="Q318" s="1"/>
    </row>
    <row r="319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2"/>
      <c r="M319" s="1"/>
      <c r="N319" s="1"/>
      <c r="O319" s="1"/>
      <c r="P319" s="1"/>
      <c r="Q319" s="1"/>
    </row>
    <row r="320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2"/>
      <c r="M320" s="1"/>
      <c r="N320" s="1"/>
      <c r="O320" s="1"/>
      <c r="P320" s="1"/>
      <c r="Q320" s="1"/>
    </row>
    <row r="32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2"/>
      <c r="M321" s="1"/>
      <c r="N321" s="1"/>
      <c r="O321" s="1"/>
      <c r="P321" s="1"/>
      <c r="Q321" s="1"/>
    </row>
    <row r="322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2"/>
      <c r="M322" s="1"/>
      <c r="N322" s="1"/>
      <c r="O322" s="1"/>
      <c r="P322" s="1"/>
      <c r="Q322" s="1"/>
    </row>
    <row r="32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2"/>
      <c r="M323" s="1"/>
      <c r="N323" s="1"/>
      <c r="O323" s="1"/>
      <c r="P323" s="1"/>
      <c r="Q323" s="1"/>
    </row>
    <row r="324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2"/>
      <c r="M324" s="1"/>
      <c r="N324" s="1"/>
      <c r="O324" s="1"/>
      <c r="P324" s="1"/>
      <c r="Q324" s="1"/>
    </row>
    <row r="325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2"/>
      <c r="M325" s="1"/>
      <c r="N325" s="1"/>
      <c r="O325" s="1"/>
      <c r="P325" s="1"/>
      <c r="Q325" s="1"/>
    </row>
    <row r="326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2"/>
      <c r="M326" s="1"/>
      <c r="N326" s="1"/>
      <c r="O326" s="1"/>
      <c r="P326" s="1"/>
      <c r="Q326" s="1"/>
    </row>
    <row r="327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2"/>
      <c r="M327" s="1"/>
      <c r="N327" s="1"/>
      <c r="O327" s="1"/>
      <c r="P327" s="1"/>
      <c r="Q327" s="1"/>
    </row>
    <row r="328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2"/>
      <c r="M328" s="1"/>
      <c r="N328" s="1"/>
      <c r="O328" s="1"/>
      <c r="P328" s="1"/>
      <c r="Q328" s="1"/>
    </row>
    <row r="329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2"/>
      <c r="M329" s="1"/>
      <c r="N329" s="1"/>
      <c r="O329" s="1"/>
      <c r="P329" s="1"/>
      <c r="Q329" s="1"/>
    </row>
    <row r="330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2"/>
      <c r="M330" s="1"/>
      <c r="N330" s="1"/>
      <c r="O330" s="1"/>
      <c r="P330" s="1"/>
      <c r="Q330" s="1"/>
    </row>
    <row r="33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2"/>
      <c r="M331" s="1"/>
      <c r="N331" s="1"/>
      <c r="O331" s="1"/>
      <c r="P331" s="1"/>
      <c r="Q331" s="1"/>
    </row>
    <row r="332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2"/>
      <c r="M332" s="1"/>
      <c r="N332" s="1"/>
      <c r="O332" s="1"/>
      <c r="P332" s="1"/>
      <c r="Q332" s="1"/>
    </row>
    <row r="33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2"/>
      <c r="M333" s="1"/>
      <c r="N333" s="1"/>
      <c r="O333" s="1"/>
      <c r="P333" s="1"/>
      <c r="Q333" s="1"/>
    </row>
    <row r="334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2"/>
      <c r="M334" s="1"/>
      <c r="N334" s="1"/>
      <c r="O334" s="1"/>
      <c r="P334" s="1"/>
      <c r="Q334" s="1"/>
    </row>
    <row r="335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2"/>
      <c r="M335" s="1"/>
      <c r="N335" s="1"/>
      <c r="O335" s="1"/>
      <c r="P335" s="1"/>
      <c r="Q335" s="1"/>
    </row>
    <row r="336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2"/>
      <c r="M336" s="1"/>
      <c r="N336" s="1"/>
      <c r="O336" s="1"/>
      <c r="P336" s="1"/>
      <c r="Q336" s="1"/>
    </row>
    <row r="337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2"/>
      <c r="M337" s="1"/>
      <c r="N337" s="1"/>
      <c r="O337" s="1"/>
      <c r="P337" s="1"/>
      <c r="Q337" s="1"/>
    </row>
    <row r="338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2"/>
      <c r="M338" s="1"/>
      <c r="N338" s="1"/>
      <c r="O338" s="1"/>
      <c r="P338" s="1"/>
      <c r="Q338" s="1"/>
    </row>
    <row r="339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2"/>
      <c r="M339" s="1"/>
      <c r="N339" s="1"/>
      <c r="O339" s="1"/>
      <c r="P339" s="1"/>
      <c r="Q339" s="1"/>
    </row>
    <row r="340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2"/>
      <c r="M340" s="1"/>
      <c r="N340" s="1"/>
      <c r="O340" s="1"/>
      <c r="P340" s="1"/>
      <c r="Q340" s="1"/>
    </row>
    <row r="34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2"/>
      <c r="M341" s="1"/>
      <c r="N341" s="1"/>
      <c r="O341" s="1"/>
      <c r="P341" s="1"/>
      <c r="Q341" s="1"/>
    </row>
    <row r="342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2"/>
      <c r="M342" s="1"/>
      <c r="N342" s="1"/>
      <c r="O342" s="1"/>
      <c r="P342" s="1"/>
      <c r="Q342" s="1"/>
    </row>
    <row r="34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2"/>
      <c r="M343" s="1"/>
      <c r="N343" s="1"/>
      <c r="O343" s="1"/>
      <c r="P343" s="1"/>
      <c r="Q343" s="1"/>
    </row>
    <row r="344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2"/>
      <c r="M344" s="1"/>
      <c r="N344" s="1"/>
      <c r="O344" s="1"/>
      <c r="P344" s="1"/>
      <c r="Q344" s="1"/>
    </row>
    <row r="345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2"/>
      <c r="M345" s="1"/>
      <c r="N345" s="1"/>
      <c r="O345" s="1"/>
      <c r="P345" s="1"/>
      <c r="Q345" s="1"/>
    </row>
    <row r="346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2"/>
      <c r="M346" s="1"/>
      <c r="N346" s="1"/>
      <c r="O346" s="1"/>
      <c r="P346" s="1"/>
      <c r="Q346" s="1"/>
    </row>
    <row r="347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2"/>
      <c r="M347" s="1"/>
      <c r="N347" s="1"/>
      <c r="O347" s="1"/>
      <c r="P347" s="1"/>
      <c r="Q347" s="1"/>
    </row>
    <row r="348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2"/>
      <c r="M348" s="1"/>
      <c r="N348" s="1"/>
      <c r="O348" s="1"/>
      <c r="P348" s="1"/>
      <c r="Q348" s="1"/>
    </row>
    <row r="349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2"/>
      <c r="M349" s="1"/>
      <c r="N349" s="1"/>
      <c r="O349" s="1"/>
      <c r="P349" s="1"/>
      <c r="Q349" s="1"/>
    </row>
    <row r="350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2"/>
      <c r="M350" s="1"/>
      <c r="N350" s="1"/>
      <c r="O350" s="1"/>
      <c r="P350" s="1"/>
      <c r="Q350" s="1"/>
    </row>
    <row r="35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2"/>
      <c r="M351" s="1"/>
      <c r="N351" s="1"/>
      <c r="O351" s="1"/>
      <c r="P351" s="1"/>
      <c r="Q351" s="1"/>
    </row>
    <row r="352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2"/>
      <c r="M352" s="1"/>
      <c r="N352" s="1"/>
      <c r="O352" s="1"/>
      <c r="P352" s="1"/>
      <c r="Q352" s="1"/>
    </row>
    <row r="35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2"/>
      <c r="M353" s="1"/>
      <c r="N353" s="1"/>
      <c r="O353" s="1"/>
      <c r="P353" s="1"/>
      <c r="Q353" s="1"/>
    </row>
    <row r="354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2"/>
      <c r="M354" s="1"/>
      <c r="N354" s="1"/>
      <c r="O354" s="1"/>
      <c r="P354" s="1"/>
      <c r="Q354" s="1"/>
    </row>
    <row r="355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2"/>
      <c r="M355" s="1"/>
      <c r="N355" s="1"/>
      <c r="O355" s="1"/>
      <c r="P355" s="1"/>
      <c r="Q355" s="1"/>
    </row>
    <row r="356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2"/>
      <c r="M356" s="1"/>
      <c r="N356" s="1"/>
      <c r="O356" s="1"/>
      <c r="P356" s="1"/>
      <c r="Q356" s="1"/>
    </row>
    <row r="357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2"/>
      <c r="M357" s="1"/>
      <c r="N357" s="1"/>
      <c r="O357" s="1"/>
      <c r="P357" s="1"/>
      <c r="Q357" s="1"/>
    </row>
    <row r="358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2"/>
      <c r="M358" s="1"/>
      <c r="N358" s="1"/>
      <c r="O358" s="1"/>
      <c r="P358" s="1"/>
      <c r="Q358" s="1"/>
    </row>
    <row r="359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2"/>
      <c r="M359" s="1"/>
      <c r="N359" s="1"/>
      <c r="O359" s="1"/>
      <c r="P359" s="1"/>
      <c r="Q359" s="1"/>
    </row>
    <row r="360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2"/>
      <c r="M360" s="1"/>
      <c r="N360" s="1"/>
      <c r="O360" s="1"/>
      <c r="P360" s="1"/>
      <c r="Q360" s="1"/>
    </row>
    <row r="36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2"/>
      <c r="M361" s="1"/>
      <c r="N361" s="1"/>
      <c r="O361" s="1"/>
      <c r="P361" s="1"/>
      <c r="Q361" s="1"/>
    </row>
    <row r="362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2"/>
      <c r="M362" s="1"/>
      <c r="N362" s="1"/>
      <c r="O362" s="1"/>
      <c r="P362" s="1"/>
      <c r="Q362" s="1"/>
    </row>
    <row r="36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2"/>
      <c r="M363" s="1"/>
      <c r="N363" s="1"/>
      <c r="O363" s="1"/>
      <c r="P363" s="1"/>
      <c r="Q363" s="1"/>
    </row>
    <row r="364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2"/>
      <c r="M364" s="1"/>
      <c r="N364" s="1"/>
      <c r="O364" s="1"/>
      <c r="P364" s="1"/>
      <c r="Q364" s="1"/>
    </row>
    <row r="365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2"/>
      <c r="M365" s="1"/>
      <c r="N365" s="1"/>
      <c r="O365" s="1"/>
      <c r="P365" s="1"/>
      <c r="Q365" s="1"/>
    </row>
    <row r="366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2"/>
      <c r="M366" s="1"/>
      <c r="N366" s="1"/>
      <c r="O366" s="1"/>
      <c r="P366" s="1"/>
      <c r="Q366" s="1"/>
    </row>
    <row r="367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2"/>
      <c r="M367" s="1"/>
      <c r="N367" s="1"/>
      <c r="O367" s="1"/>
      <c r="P367" s="1"/>
      <c r="Q367" s="1"/>
    </row>
    <row r="368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2"/>
      <c r="M368" s="1"/>
      <c r="N368" s="1"/>
      <c r="O368" s="1"/>
      <c r="P368" s="1"/>
      <c r="Q368" s="1"/>
    </row>
    <row r="369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2"/>
      <c r="M369" s="1"/>
      <c r="N369" s="1"/>
      <c r="O369" s="1"/>
      <c r="P369" s="1"/>
      <c r="Q369" s="1"/>
    </row>
    <row r="370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2"/>
      <c r="M370" s="1"/>
      <c r="N370" s="1"/>
      <c r="O370" s="1"/>
      <c r="P370" s="1"/>
      <c r="Q370" s="1"/>
    </row>
    <row r="37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2"/>
      <c r="M371" s="1"/>
      <c r="N371" s="1"/>
      <c r="O371" s="1"/>
      <c r="P371" s="1"/>
      <c r="Q371" s="1"/>
    </row>
    <row r="372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2"/>
      <c r="M372" s="1"/>
      <c r="N372" s="1"/>
      <c r="O372" s="1"/>
      <c r="P372" s="1"/>
      <c r="Q372" s="1"/>
    </row>
    <row r="37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2"/>
      <c r="M373" s="1"/>
      <c r="N373" s="1"/>
      <c r="O373" s="1"/>
      <c r="P373" s="1"/>
      <c r="Q373" s="1"/>
    </row>
    <row r="374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2"/>
      <c r="M374" s="1"/>
      <c r="N374" s="1"/>
      <c r="O374" s="1"/>
      <c r="P374" s="1"/>
      <c r="Q374" s="1"/>
    </row>
    <row r="375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2"/>
      <c r="M375" s="1"/>
      <c r="N375" s="1"/>
      <c r="O375" s="1"/>
      <c r="P375" s="1"/>
      <c r="Q375" s="1"/>
    </row>
    <row r="376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2"/>
      <c r="M376" s="1"/>
      <c r="N376" s="1"/>
      <c r="O376" s="1"/>
      <c r="P376" s="1"/>
      <c r="Q376" s="1"/>
    </row>
    <row r="377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2"/>
      <c r="M377" s="1"/>
      <c r="N377" s="1"/>
      <c r="O377" s="1"/>
      <c r="P377" s="1"/>
      <c r="Q377" s="1"/>
    </row>
    <row r="378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2"/>
      <c r="M378" s="1"/>
      <c r="N378" s="1"/>
      <c r="O378" s="1"/>
      <c r="P378" s="1"/>
      <c r="Q378" s="1"/>
    </row>
    <row r="379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2"/>
      <c r="M379" s="1"/>
      <c r="N379" s="1"/>
      <c r="O379" s="1"/>
      <c r="P379" s="1"/>
      <c r="Q379" s="1"/>
    </row>
    <row r="380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2"/>
      <c r="M380" s="1"/>
      <c r="N380" s="1"/>
      <c r="O380" s="1"/>
      <c r="P380" s="1"/>
      <c r="Q380" s="1"/>
    </row>
    <row r="38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2"/>
      <c r="M381" s="1"/>
      <c r="N381" s="1"/>
      <c r="O381" s="1"/>
      <c r="P381" s="1"/>
      <c r="Q381" s="1"/>
    </row>
    <row r="382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2"/>
      <c r="M382" s="1"/>
      <c r="N382" s="1"/>
      <c r="O382" s="1"/>
      <c r="P382" s="1"/>
      <c r="Q382" s="1"/>
    </row>
    <row r="38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2"/>
      <c r="M383" s="1"/>
      <c r="N383" s="1"/>
      <c r="O383" s="1"/>
      <c r="P383" s="1"/>
      <c r="Q383" s="1"/>
    </row>
    <row r="384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2"/>
      <c r="M384" s="1"/>
      <c r="N384" s="1"/>
      <c r="O384" s="1"/>
      <c r="P384" s="1"/>
      <c r="Q384" s="1"/>
    </row>
    <row r="385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2"/>
      <c r="M385" s="1"/>
      <c r="N385" s="1"/>
      <c r="O385" s="1"/>
      <c r="P385" s="1"/>
      <c r="Q385" s="1"/>
    </row>
    <row r="386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2"/>
      <c r="M386" s="1"/>
      <c r="N386" s="1"/>
      <c r="O386" s="1"/>
      <c r="P386" s="1"/>
      <c r="Q386" s="1"/>
    </row>
    <row r="387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2"/>
      <c r="M387" s="1"/>
      <c r="N387" s="1"/>
      <c r="O387" s="1"/>
      <c r="P387" s="1"/>
      <c r="Q387" s="1"/>
    </row>
    <row r="388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2"/>
      <c r="M388" s="1"/>
      <c r="N388" s="1"/>
      <c r="O388" s="1"/>
      <c r="P388" s="1"/>
      <c r="Q388" s="1"/>
    </row>
    <row r="389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2"/>
      <c r="M389" s="1"/>
      <c r="N389" s="1"/>
      <c r="O389" s="1"/>
      <c r="P389" s="1"/>
      <c r="Q389" s="1"/>
    </row>
    <row r="390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2"/>
      <c r="M390" s="1"/>
      <c r="N390" s="1"/>
      <c r="O390" s="1"/>
      <c r="P390" s="1"/>
      <c r="Q390" s="1"/>
    </row>
    <row r="39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2"/>
      <c r="M391" s="1"/>
      <c r="N391" s="1"/>
      <c r="O391" s="1"/>
      <c r="P391" s="1"/>
      <c r="Q391" s="1"/>
    </row>
    <row r="392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2"/>
      <c r="M392" s="1"/>
      <c r="N392" s="1"/>
      <c r="O392" s="1"/>
      <c r="P392" s="1"/>
      <c r="Q392" s="1"/>
    </row>
    <row r="39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2"/>
      <c r="M393" s="1"/>
      <c r="N393" s="1"/>
      <c r="O393" s="1"/>
      <c r="P393" s="1"/>
      <c r="Q393" s="1"/>
    </row>
    <row r="394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2"/>
      <c r="M394" s="1"/>
      <c r="N394" s="1"/>
      <c r="O394" s="1"/>
      <c r="P394" s="1"/>
      <c r="Q394" s="1"/>
    </row>
    <row r="395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2"/>
      <c r="M395" s="1"/>
      <c r="N395" s="1"/>
      <c r="O395" s="1"/>
      <c r="P395" s="1"/>
      <c r="Q395" s="1"/>
    </row>
    <row r="396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2"/>
      <c r="M396" s="1"/>
      <c r="N396" s="1"/>
      <c r="O396" s="1"/>
      <c r="P396" s="1"/>
      <c r="Q396" s="1"/>
    </row>
    <row r="397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2"/>
      <c r="M397" s="1"/>
      <c r="N397" s="1"/>
      <c r="O397" s="1"/>
      <c r="P397" s="1"/>
      <c r="Q397" s="1"/>
    </row>
    <row r="398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2"/>
      <c r="M398" s="1"/>
      <c r="N398" s="1"/>
      <c r="O398" s="1"/>
      <c r="P398" s="1"/>
      <c r="Q398" s="1"/>
    </row>
    <row r="399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2"/>
      <c r="M399" s="1"/>
      <c r="N399" s="1"/>
      <c r="O399" s="1"/>
      <c r="P399" s="1"/>
      <c r="Q399" s="1"/>
    </row>
    <row r="400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2"/>
      <c r="M400" s="1"/>
      <c r="N400" s="1"/>
      <c r="O400" s="1"/>
      <c r="P400" s="1"/>
      <c r="Q400" s="1"/>
    </row>
    <row r="40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2"/>
      <c r="M401" s="1"/>
      <c r="N401" s="1"/>
      <c r="O401" s="1"/>
      <c r="P401" s="1"/>
      <c r="Q401" s="1"/>
    </row>
    <row r="402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2"/>
      <c r="M402" s="1"/>
      <c r="N402" s="1"/>
      <c r="O402" s="1"/>
      <c r="P402" s="1"/>
      <c r="Q402" s="1"/>
    </row>
    <row r="40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2"/>
      <c r="M403" s="1"/>
      <c r="N403" s="1"/>
      <c r="O403" s="1"/>
      <c r="P403" s="1"/>
      <c r="Q403" s="1"/>
    </row>
    <row r="404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2"/>
      <c r="M404" s="1"/>
      <c r="N404" s="1"/>
      <c r="O404" s="1"/>
      <c r="P404" s="1"/>
      <c r="Q404" s="1"/>
    </row>
    <row r="405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2"/>
      <c r="M405" s="1"/>
      <c r="N405" s="1"/>
      <c r="O405" s="1"/>
      <c r="P405" s="1"/>
      <c r="Q405" s="1"/>
    </row>
    <row r="406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2"/>
      <c r="M406" s="1"/>
      <c r="N406" s="1"/>
      <c r="O406" s="1"/>
      <c r="P406" s="1"/>
      <c r="Q406" s="1"/>
    </row>
    <row r="407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2"/>
      <c r="M407" s="1"/>
      <c r="N407" s="1"/>
      <c r="O407" s="1"/>
      <c r="P407" s="1"/>
      <c r="Q407" s="1"/>
    </row>
    <row r="408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2"/>
      <c r="M408" s="1"/>
      <c r="N408" s="1"/>
      <c r="O408" s="1"/>
      <c r="P408" s="1"/>
      <c r="Q408" s="1"/>
    </row>
    <row r="409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2"/>
      <c r="M409" s="1"/>
      <c r="N409" s="1"/>
      <c r="O409" s="1"/>
      <c r="P409" s="1"/>
      <c r="Q409" s="1"/>
    </row>
    <row r="410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2"/>
      <c r="M410" s="1"/>
      <c r="N410" s="1"/>
      <c r="O410" s="1"/>
      <c r="P410" s="1"/>
      <c r="Q410" s="1"/>
    </row>
    <row r="41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2"/>
      <c r="M411" s="1"/>
      <c r="N411" s="1"/>
      <c r="O411" s="1"/>
      <c r="P411" s="1"/>
      <c r="Q411" s="1"/>
    </row>
    <row r="412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2"/>
      <c r="M412" s="1"/>
      <c r="N412" s="1"/>
      <c r="O412" s="1"/>
      <c r="P412" s="1"/>
      <c r="Q412" s="1"/>
    </row>
    <row r="41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2"/>
      <c r="M413" s="1"/>
      <c r="N413" s="1"/>
      <c r="O413" s="1"/>
      <c r="P413" s="1"/>
      <c r="Q413" s="1"/>
    </row>
    <row r="414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2"/>
      <c r="M414" s="1"/>
      <c r="N414" s="1"/>
      <c r="O414" s="1"/>
      <c r="P414" s="1"/>
      <c r="Q414" s="1"/>
    </row>
    <row r="415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2"/>
      <c r="M415" s="1"/>
      <c r="N415" s="1"/>
      <c r="O415" s="1"/>
      <c r="P415" s="1"/>
      <c r="Q415" s="1"/>
    </row>
    <row r="416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2"/>
      <c r="M416" s="1"/>
      <c r="N416" s="1"/>
      <c r="O416" s="1"/>
      <c r="P416" s="1"/>
      <c r="Q416" s="1"/>
    </row>
    <row r="417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2"/>
      <c r="M417" s="1"/>
      <c r="N417" s="1"/>
      <c r="O417" s="1"/>
      <c r="P417" s="1"/>
      <c r="Q417" s="1"/>
    </row>
    <row r="418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2"/>
      <c r="M418" s="1"/>
      <c r="N418" s="1"/>
      <c r="O418" s="1"/>
      <c r="P418" s="1"/>
      <c r="Q418" s="1"/>
    </row>
    <row r="419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2"/>
      <c r="M419" s="1"/>
      <c r="N419" s="1"/>
      <c r="O419" s="1"/>
      <c r="P419" s="1"/>
      <c r="Q419" s="1"/>
    </row>
    <row r="420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2"/>
      <c r="M420" s="1"/>
      <c r="N420" s="1"/>
      <c r="O420" s="1"/>
      <c r="P420" s="1"/>
      <c r="Q420" s="1"/>
    </row>
    <row r="42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2"/>
      <c r="M421" s="1"/>
      <c r="N421" s="1"/>
      <c r="O421" s="1"/>
      <c r="P421" s="1"/>
      <c r="Q421" s="1"/>
    </row>
    <row r="422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2"/>
      <c r="M422" s="1"/>
      <c r="N422" s="1"/>
      <c r="O422" s="1"/>
      <c r="P422" s="1"/>
      <c r="Q422" s="1"/>
    </row>
    <row r="42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2"/>
      <c r="M423" s="1"/>
      <c r="N423" s="1"/>
      <c r="O423" s="1"/>
      <c r="P423" s="1"/>
      <c r="Q423" s="1"/>
    </row>
    <row r="424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2"/>
      <c r="M424" s="1"/>
      <c r="N424" s="1"/>
      <c r="O424" s="1"/>
      <c r="P424" s="1"/>
      <c r="Q424" s="1"/>
    </row>
    <row r="425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2"/>
      <c r="M425" s="1"/>
      <c r="N425" s="1"/>
      <c r="O425" s="1"/>
      <c r="P425" s="1"/>
      <c r="Q425" s="1"/>
    </row>
    <row r="426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2"/>
      <c r="M426" s="1"/>
      <c r="N426" s="1"/>
      <c r="O426" s="1"/>
      <c r="P426" s="1"/>
      <c r="Q426" s="1"/>
    </row>
    <row r="427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2"/>
      <c r="M427" s="1"/>
      <c r="N427" s="1"/>
      <c r="O427" s="1"/>
      <c r="P427" s="1"/>
      <c r="Q427" s="1"/>
    </row>
    <row r="428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2"/>
      <c r="M428" s="1"/>
      <c r="N428" s="1"/>
      <c r="O428" s="1"/>
      <c r="P428" s="1"/>
      <c r="Q428" s="1"/>
    </row>
    <row r="429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2"/>
      <c r="M429" s="1"/>
      <c r="N429" s="1"/>
      <c r="O429" s="1"/>
      <c r="P429" s="1"/>
      <c r="Q429" s="1"/>
    </row>
    <row r="430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2"/>
      <c r="M430" s="1"/>
      <c r="N430" s="1"/>
      <c r="O430" s="1"/>
      <c r="P430" s="1"/>
      <c r="Q430" s="1"/>
    </row>
    <row r="43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2"/>
      <c r="M431" s="1"/>
      <c r="N431" s="1"/>
      <c r="O431" s="1"/>
      <c r="P431" s="1"/>
      <c r="Q431" s="1"/>
    </row>
    <row r="432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2"/>
      <c r="M432" s="1"/>
      <c r="N432" s="1"/>
      <c r="O432" s="1"/>
      <c r="P432" s="1"/>
      <c r="Q432" s="1"/>
    </row>
    <row r="43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2"/>
      <c r="M433" s="1"/>
      <c r="N433" s="1"/>
      <c r="O433" s="1"/>
      <c r="P433" s="1"/>
      <c r="Q433" s="1"/>
    </row>
    <row r="434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2"/>
      <c r="M434" s="1"/>
      <c r="N434" s="1"/>
      <c r="O434" s="1"/>
      <c r="P434" s="1"/>
      <c r="Q434" s="1"/>
    </row>
    <row r="435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2"/>
      <c r="M435" s="1"/>
      <c r="N435" s="1"/>
      <c r="O435" s="1"/>
      <c r="P435" s="1"/>
      <c r="Q435" s="1"/>
    </row>
    <row r="436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2"/>
      <c r="M436" s="1"/>
      <c r="N436" s="1"/>
      <c r="O436" s="1"/>
      <c r="P436" s="1"/>
      <c r="Q436" s="1"/>
    </row>
    <row r="437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2"/>
      <c r="M437" s="1"/>
      <c r="N437" s="1"/>
      <c r="O437" s="1"/>
      <c r="P437" s="1"/>
      <c r="Q437" s="1"/>
    </row>
    <row r="438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2"/>
      <c r="M438" s="1"/>
      <c r="N438" s="1"/>
      <c r="O438" s="1"/>
      <c r="P438" s="1"/>
      <c r="Q438" s="1"/>
    </row>
    <row r="439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2"/>
      <c r="M439" s="1"/>
      <c r="N439" s="1"/>
      <c r="O439" s="1"/>
      <c r="P439" s="1"/>
      <c r="Q439" s="1"/>
    </row>
    <row r="440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2"/>
      <c r="M440" s="1"/>
      <c r="N440" s="1"/>
      <c r="O440" s="1"/>
      <c r="P440" s="1"/>
      <c r="Q440" s="1"/>
    </row>
    <row r="44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2"/>
      <c r="M441" s="1"/>
      <c r="N441" s="1"/>
      <c r="O441" s="1"/>
      <c r="P441" s="1"/>
      <c r="Q441" s="1"/>
    </row>
    <row r="442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2"/>
      <c r="M442" s="1"/>
      <c r="N442" s="1"/>
      <c r="O442" s="1"/>
      <c r="P442" s="1"/>
      <c r="Q442" s="1"/>
    </row>
    <row r="44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2"/>
      <c r="M443" s="1"/>
      <c r="N443" s="1"/>
      <c r="O443" s="1"/>
      <c r="P443" s="1"/>
      <c r="Q443" s="1"/>
    </row>
    <row r="444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2"/>
      <c r="M444" s="1"/>
      <c r="N444" s="1"/>
      <c r="O444" s="1"/>
      <c r="P444" s="1"/>
      <c r="Q444" s="1"/>
    </row>
    <row r="445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2"/>
      <c r="M445" s="1"/>
      <c r="N445" s="1"/>
      <c r="O445" s="1"/>
      <c r="P445" s="1"/>
      <c r="Q445" s="1"/>
    </row>
    <row r="446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2"/>
      <c r="M446" s="1"/>
      <c r="N446" s="1"/>
      <c r="O446" s="1"/>
      <c r="P446" s="1"/>
      <c r="Q446" s="1"/>
    </row>
    <row r="447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2"/>
      <c r="M447" s="1"/>
      <c r="N447" s="1"/>
      <c r="O447" s="1"/>
      <c r="P447" s="1"/>
      <c r="Q447" s="1"/>
    </row>
    <row r="448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2"/>
      <c r="M448" s="1"/>
      <c r="N448" s="1"/>
      <c r="O448" s="1"/>
      <c r="P448" s="1"/>
      <c r="Q448" s="1"/>
    </row>
    <row r="449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2"/>
      <c r="M449" s="1"/>
      <c r="N449" s="1"/>
      <c r="O449" s="1"/>
      <c r="P449" s="1"/>
      <c r="Q449" s="1"/>
    </row>
    <row r="450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2"/>
      <c r="M450" s="1"/>
      <c r="N450" s="1"/>
      <c r="O450" s="1"/>
      <c r="P450" s="1"/>
      <c r="Q450" s="1"/>
    </row>
    <row r="45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2"/>
      <c r="M451" s="1"/>
      <c r="N451" s="1"/>
      <c r="O451" s="1"/>
      <c r="P451" s="1"/>
      <c r="Q451" s="1"/>
    </row>
    <row r="452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2"/>
      <c r="M452" s="1"/>
      <c r="N452" s="1"/>
      <c r="O452" s="1"/>
      <c r="P452" s="1"/>
      <c r="Q452" s="1"/>
    </row>
    <row r="45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2"/>
      <c r="M453" s="1"/>
      <c r="N453" s="1"/>
      <c r="O453" s="1"/>
      <c r="P453" s="1"/>
      <c r="Q453" s="1"/>
    </row>
    <row r="454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2"/>
      <c r="M454" s="1"/>
      <c r="N454" s="1"/>
      <c r="O454" s="1"/>
      <c r="P454" s="1"/>
      <c r="Q454" s="1"/>
    </row>
    <row r="455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2"/>
      <c r="M455" s="1"/>
      <c r="N455" s="1"/>
      <c r="O455" s="1"/>
      <c r="P455" s="1"/>
      <c r="Q455" s="1"/>
    </row>
    <row r="456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2"/>
      <c r="M456" s="1"/>
      <c r="N456" s="1"/>
      <c r="O456" s="1"/>
      <c r="P456" s="1"/>
      <c r="Q456" s="1"/>
    </row>
    <row r="457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2"/>
      <c r="M457" s="1"/>
      <c r="N457" s="1"/>
      <c r="O457" s="1"/>
      <c r="P457" s="1"/>
      <c r="Q457" s="1"/>
    </row>
    <row r="458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2"/>
      <c r="M458" s="1"/>
      <c r="N458" s="1"/>
      <c r="O458" s="1"/>
      <c r="P458" s="1"/>
      <c r="Q458" s="1"/>
    </row>
    <row r="459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2"/>
      <c r="M459" s="1"/>
      <c r="N459" s="1"/>
      <c r="O459" s="1"/>
      <c r="P459" s="1"/>
      <c r="Q459" s="1"/>
    </row>
    <row r="460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2"/>
      <c r="M460" s="1"/>
      <c r="N460" s="1"/>
      <c r="O460" s="1"/>
      <c r="P460" s="1"/>
      <c r="Q460" s="1"/>
    </row>
    <row r="46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2"/>
      <c r="M461" s="1"/>
      <c r="N461" s="1"/>
      <c r="O461" s="1"/>
      <c r="P461" s="1"/>
      <c r="Q461" s="1"/>
    </row>
    <row r="462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2"/>
      <c r="M462" s="1"/>
      <c r="N462" s="1"/>
      <c r="O462" s="1"/>
      <c r="P462" s="1"/>
      <c r="Q462" s="1"/>
    </row>
    <row r="46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2"/>
      <c r="M463" s="1"/>
      <c r="N463" s="1"/>
      <c r="O463" s="1"/>
      <c r="P463" s="1"/>
      <c r="Q463" s="1"/>
    </row>
    <row r="464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2"/>
      <c r="M464" s="1"/>
      <c r="N464" s="1"/>
      <c r="O464" s="1"/>
      <c r="P464" s="1"/>
      <c r="Q464" s="1"/>
    </row>
    <row r="465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2"/>
      <c r="M465" s="1"/>
      <c r="N465" s="1"/>
      <c r="O465" s="1"/>
      <c r="P465" s="1"/>
      <c r="Q465" s="1"/>
    </row>
    <row r="466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2"/>
      <c r="M466" s="1"/>
      <c r="N466" s="1"/>
      <c r="O466" s="1"/>
      <c r="P466" s="1"/>
      <c r="Q466" s="1"/>
    </row>
    <row r="467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2"/>
      <c r="M467" s="1"/>
      <c r="N467" s="1"/>
      <c r="O467" s="1"/>
      <c r="P467" s="1"/>
      <c r="Q467" s="1"/>
    </row>
    <row r="468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2"/>
      <c r="M468" s="1"/>
      <c r="N468" s="1"/>
      <c r="O468" s="1"/>
      <c r="P468" s="1"/>
      <c r="Q468" s="1"/>
    </row>
    <row r="469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2"/>
      <c r="M469" s="1"/>
      <c r="N469" s="1"/>
      <c r="O469" s="1"/>
      <c r="P469" s="1"/>
      <c r="Q469" s="1"/>
    </row>
    <row r="470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2"/>
      <c r="M470" s="1"/>
      <c r="N470" s="1"/>
      <c r="O470" s="1"/>
      <c r="P470" s="1"/>
      <c r="Q470" s="1"/>
    </row>
    <row r="47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2"/>
      <c r="M471" s="1"/>
      <c r="N471" s="1"/>
      <c r="O471" s="1"/>
      <c r="P471" s="1"/>
      <c r="Q471" s="1"/>
    </row>
    <row r="472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2"/>
      <c r="M472" s="1"/>
      <c r="N472" s="1"/>
      <c r="O472" s="1"/>
      <c r="P472" s="1"/>
      <c r="Q472" s="1"/>
    </row>
    <row r="47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2"/>
      <c r="M473" s="1"/>
      <c r="N473" s="1"/>
      <c r="O473" s="1"/>
      <c r="P473" s="1"/>
      <c r="Q473" s="1"/>
    </row>
    <row r="474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2"/>
      <c r="M474" s="1"/>
      <c r="N474" s="1"/>
      <c r="O474" s="1"/>
      <c r="P474" s="1"/>
      <c r="Q474" s="1"/>
    </row>
    <row r="475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2"/>
      <c r="M475" s="1"/>
      <c r="N475" s="1"/>
      <c r="O475" s="1"/>
      <c r="P475" s="1"/>
      <c r="Q475" s="1"/>
    </row>
    <row r="476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2"/>
      <c r="M476" s="1"/>
      <c r="N476" s="1"/>
      <c r="O476" s="1"/>
      <c r="P476" s="1"/>
      <c r="Q476" s="1"/>
    </row>
    <row r="477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2"/>
      <c r="M477" s="1"/>
      <c r="N477" s="1"/>
      <c r="O477" s="1"/>
      <c r="P477" s="1"/>
      <c r="Q477" s="1"/>
    </row>
    <row r="478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2"/>
      <c r="M478" s="1"/>
      <c r="N478" s="1"/>
      <c r="O478" s="1"/>
      <c r="P478" s="1"/>
      <c r="Q478" s="1"/>
    </row>
    <row r="479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2"/>
      <c r="M479" s="1"/>
      <c r="N479" s="1"/>
      <c r="O479" s="1"/>
      <c r="P479" s="1"/>
      <c r="Q479" s="1"/>
    </row>
    <row r="480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2"/>
      <c r="M480" s="1"/>
      <c r="N480" s="1"/>
      <c r="O480" s="1"/>
      <c r="P480" s="1"/>
      <c r="Q480" s="1"/>
    </row>
    <row r="48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2"/>
      <c r="M481" s="1"/>
      <c r="N481" s="1"/>
      <c r="O481" s="1"/>
      <c r="P481" s="1"/>
      <c r="Q481" s="1"/>
    </row>
    <row r="482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2"/>
      <c r="M482" s="1"/>
      <c r="N482" s="1"/>
      <c r="O482" s="1"/>
      <c r="P482" s="1"/>
      <c r="Q482" s="1"/>
    </row>
    <row r="48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2"/>
      <c r="M483" s="1"/>
      <c r="N483" s="1"/>
      <c r="O483" s="1"/>
      <c r="P483" s="1"/>
      <c r="Q483" s="1"/>
    </row>
    <row r="484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2"/>
      <c r="M484" s="1"/>
      <c r="N484" s="1"/>
      <c r="O484" s="1"/>
      <c r="P484" s="1"/>
      <c r="Q484" s="1"/>
    </row>
    <row r="485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2"/>
      <c r="M485" s="1"/>
      <c r="N485" s="1"/>
      <c r="O485" s="1"/>
      <c r="P485" s="1"/>
      <c r="Q485" s="1"/>
    </row>
    <row r="486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2"/>
      <c r="M486" s="1"/>
      <c r="N486" s="1"/>
      <c r="O486" s="1"/>
      <c r="P486" s="1"/>
      <c r="Q486" s="1"/>
    </row>
    <row r="487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2"/>
      <c r="M487" s="1"/>
      <c r="N487" s="1"/>
      <c r="O487" s="1"/>
      <c r="P487" s="1"/>
      <c r="Q487" s="1"/>
    </row>
    <row r="488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2"/>
      <c r="M488" s="1"/>
      <c r="N488" s="1"/>
      <c r="O488" s="1"/>
      <c r="P488" s="1"/>
      <c r="Q488" s="1"/>
    </row>
    <row r="489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2"/>
      <c r="M489" s="1"/>
      <c r="N489" s="1"/>
      <c r="O489" s="1"/>
      <c r="P489" s="1"/>
      <c r="Q489" s="1"/>
    </row>
    <row r="490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2"/>
      <c r="M490" s="1"/>
      <c r="N490" s="1"/>
      <c r="O490" s="1"/>
      <c r="P490" s="1"/>
      <c r="Q490" s="1"/>
    </row>
    <row r="49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2"/>
      <c r="M491" s="1"/>
      <c r="N491" s="1"/>
      <c r="O491" s="1"/>
      <c r="P491" s="1"/>
      <c r="Q491" s="1"/>
    </row>
    <row r="492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2"/>
      <c r="M492" s="1"/>
      <c r="N492" s="1"/>
      <c r="O492" s="1"/>
      <c r="P492" s="1"/>
      <c r="Q492" s="1"/>
    </row>
    <row r="49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2"/>
      <c r="M493" s="1"/>
      <c r="N493" s="1"/>
      <c r="O493" s="1"/>
      <c r="P493" s="1"/>
      <c r="Q493" s="1"/>
    </row>
    <row r="494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2"/>
      <c r="M494" s="1"/>
      <c r="N494" s="1"/>
      <c r="O494" s="1"/>
      <c r="P494" s="1"/>
      <c r="Q494" s="1"/>
    </row>
    <row r="495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2"/>
      <c r="M495" s="1"/>
      <c r="N495" s="1"/>
      <c r="O495" s="1"/>
      <c r="P495" s="1"/>
      <c r="Q495" s="1"/>
    </row>
    <row r="496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2"/>
      <c r="M496" s="1"/>
      <c r="N496" s="1"/>
      <c r="O496" s="1"/>
      <c r="P496" s="1"/>
      <c r="Q496" s="1"/>
    </row>
    <row r="497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2"/>
      <c r="M497" s="1"/>
      <c r="N497" s="1"/>
      <c r="O497" s="1"/>
      <c r="P497" s="1"/>
      <c r="Q497" s="1"/>
    </row>
    <row r="498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2"/>
      <c r="M498" s="1"/>
      <c r="N498" s="1"/>
      <c r="O498" s="1"/>
      <c r="P498" s="1"/>
      <c r="Q498" s="1"/>
    </row>
    <row r="499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2"/>
      <c r="M499" s="1"/>
      <c r="N499" s="1"/>
      <c r="O499" s="1"/>
      <c r="P499" s="1"/>
      <c r="Q499" s="1"/>
    </row>
    <row r="500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2"/>
      <c r="M500" s="1"/>
      <c r="N500" s="1"/>
      <c r="O500" s="1"/>
      <c r="P500" s="1"/>
      <c r="Q500" s="1"/>
    </row>
    <row r="50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2"/>
      <c r="M501" s="1"/>
      <c r="N501" s="1"/>
      <c r="O501" s="1"/>
      <c r="P501" s="1"/>
      <c r="Q501" s="1"/>
    </row>
    <row r="502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2"/>
      <c r="M502" s="1"/>
      <c r="N502" s="1"/>
      <c r="O502" s="1"/>
      <c r="P502" s="1"/>
      <c r="Q502" s="1"/>
    </row>
    <row r="50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2"/>
      <c r="M503" s="1"/>
      <c r="N503" s="1"/>
      <c r="O503" s="1"/>
      <c r="P503" s="1"/>
      <c r="Q503" s="1"/>
    </row>
    <row r="504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2"/>
      <c r="M504" s="1"/>
      <c r="N504" s="1"/>
      <c r="O504" s="1"/>
      <c r="P504" s="1"/>
      <c r="Q504" s="1"/>
    </row>
    <row r="505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2"/>
      <c r="M505" s="1"/>
      <c r="N505" s="1"/>
      <c r="O505" s="1"/>
      <c r="P505" s="1"/>
      <c r="Q505" s="1"/>
    </row>
    <row r="506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2"/>
      <c r="M506" s="1"/>
      <c r="N506" s="1"/>
      <c r="O506" s="1"/>
      <c r="P506" s="1"/>
      <c r="Q506" s="1"/>
    </row>
    <row r="507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2"/>
      <c r="M507" s="1"/>
      <c r="N507" s="1"/>
      <c r="O507" s="1"/>
      <c r="P507" s="1"/>
      <c r="Q507" s="1"/>
    </row>
    <row r="508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2"/>
      <c r="M508" s="1"/>
      <c r="N508" s="1"/>
      <c r="O508" s="1"/>
      <c r="P508" s="1"/>
      <c r="Q508" s="1"/>
    </row>
    <row r="509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2"/>
      <c r="M509" s="1"/>
      <c r="N509" s="1"/>
      <c r="O509" s="1"/>
      <c r="P509" s="1"/>
      <c r="Q509" s="1"/>
    </row>
    <row r="510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2"/>
      <c r="M510" s="1"/>
      <c r="N510" s="1"/>
      <c r="O510" s="1"/>
      <c r="P510" s="1"/>
      <c r="Q510" s="1"/>
    </row>
    <row r="51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2"/>
      <c r="M511" s="1"/>
      <c r="N511" s="1"/>
      <c r="O511" s="1"/>
      <c r="P511" s="1"/>
      <c r="Q511" s="1"/>
    </row>
    <row r="512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2"/>
      <c r="M512" s="1"/>
      <c r="N512" s="1"/>
      <c r="O512" s="1"/>
      <c r="P512" s="1"/>
      <c r="Q512" s="1"/>
    </row>
    <row r="51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2"/>
      <c r="M513" s="1"/>
      <c r="N513" s="1"/>
      <c r="O513" s="1"/>
      <c r="P513" s="1"/>
      <c r="Q513" s="1"/>
    </row>
    <row r="514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2"/>
      <c r="M514" s="1"/>
      <c r="N514" s="1"/>
      <c r="O514" s="1"/>
      <c r="P514" s="1"/>
      <c r="Q514" s="1"/>
    </row>
    <row r="515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2"/>
      <c r="M515" s="1"/>
      <c r="N515" s="1"/>
      <c r="O515" s="1"/>
      <c r="P515" s="1"/>
      <c r="Q515" s="1"/>
    </row>
    <row r="516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2"/>
      <c r="M516" s="1"/>
      <c r="N516" s="1"/>
      <c r="O516" s="1"/>
      <c r="P516" s="1"/>
      <c r="Q516" s="1"/>
    </row>
    <row r="517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2"/>
      <c r="M517" s="1"/>
      <c r="N517" s="1"/>
      <c r="O517" s="1"/>
      <c r="P517" s="1"/>
      <c r="Q517" s="1"/>
    </row>
    <row r="518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2"/>
      <c r="M518" s="1"/>
      <c r="N518" s="1"/>
      <c r="O518" s="1"/>
      <c r="P518" s="1"/>
      <c r="Q518" s="1"/>
    </row>
    <row r="519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2"/>
      <c r="M519" s="1"/>
      <c r="N519" s="1"/>
      <c r="O519" s="1"/>
      <c r="P519" s="1"/>
      <c r="Q519" s="1"/>
    </row>
    <row r="520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2"/>
      <c r="M520" s="1"/>
      <c r="N520" s="1"/>
      <c r="O520" s="1"/>
      <c r="P520" s="1"/>
      <c r="Q520" s="1"/>
    </row>
    <row r="52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2"/>
      <c r="M521" s="1"/>
      <c r="N521" s="1"/>
      <c r="O521" s="1"/>
      <c r="P521" s="1"/>
      <c r="Q521" s="1"/>
    </row>
    <row r="522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2"/>
      <c r="M522" s="1"/>
      <c r="N522" s="1"/>
      <c r="O522" s="1"/>
      <c r="P522" s="1"/>
      <c r="Q522" s="1"/>
    </row>
    <row r="52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2"/>
      <c r="M523" s="1"/>
      <c r="N523" s="1"/>
      <c r="O523" s="1"/>
      <c r="P523" s="1"/>
      <c r="Q523" s="1"/>
    </row>
    <row r="524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2"/>
      <c r="M524" s="1"/>
      <c r="N524" s="1"/>
      <c r="O524" s="1"/>
      <c r="P524" s="1"/>
      <c r="Q524" s="1"/>
    </row>
    <row r="525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2"/>
      <c r="M525" s="1"/>
      <c r="N525" s="1"/>
      <c r="O525" s="1"/>
      <c r="P525" s="1"/>
      <c r="Q525" s="1"/>
    </row>
    <row r="526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2"/>
      <c r="M526" s="1"/>
      <c r="N526" s="1"/>
      <c r="O526" s="1"/>
      <c r="P526" s="1"/>
      <c r="Q526" s="1"/>
    </row>
    <row r="527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2"/>
      <c r="M527" s="1"/>
      <c r="N527" s="1"/>
      <c r="O527" s="1"/>
      <c r="P527" s="1"/>
      <c r="Q527" s="1"/>
    </row>
    <row r="528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2"/>
      <c r="M528" s="1"/>
      <c r="N528" s="1"/>
      <c r="O528" s="1"/>
      <c r="P528" s="1"/>
      <c r="Q528" s="1"/>
    </row>
    <row r="529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2"/>
      <c r="M529" s="1"/>
      <c r="N529" s="1"/>
      <c r="O529" s="1"/>
      <c r="P529" s="1"/>
      <c r="Q529" s="1"/>
    </row>
    <row r="530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2"/>
      <c r="M530" s="1"/>
      <c r="N530" s="1"/>
      <c r="O530" s="1"/>
      <c r="P530" s="1"/>
      <c r="Q530" s="1"/>
    </row>
    <row r="53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2"/>
      <c r="M531" s="1"/>
      <c r="N531" s="1"/>
      <c r="O531" s="1"/>
      <c r="P531" s="1"/>
      <c r="Q531" s="1"/>
    </row>
    <row r="532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2"/>
      <c r="M532" s="1"/>
      <c r="N532" s="1"/>
      <c r="O532" s="1"/>
      <c r="P532" s="1"/>
      <c r="Q532" s="1"/>
    </row>
    <row r="53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2"/>
      <c r="M533" s="1"/>
      <c r="N533" s="1"/>
      <c r="O533" s="1"/>
      <c r="P533" s="1"/>
      <c r="Q533" s="1"/>
    </row>
    <row r="534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2"/>
      <c r="M534" s="1"/>
      <c r="N534" s="1"/>
      <c r="O534" s="1"/>
      <c r="P534" s="1"/>
      <c r="Q534" s="1"/>
    </row>
    <row r="535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2"/>
      <c r="M535" s="1"/>
      <c r="N535" s="1"/>
      <c r="O535" s="1"/>
      <c r="P535" s="1"/>
      <c r="Q535" s="1"/>
    </row>
    <row r="536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2"/>
      <c r="M536" s="1"/>
      <c r="N536" s="1"/>
      <c r="O536" s="1"/>
      <c r="P536" s="1"/>
      <c r="Q536" s="1"/>
    </row>
    <row r="537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2"/>
      <c r="M537" s="1"/>
      <c r="N537" s="1"/>
      <c r="O537" s="1"/>
      <c r="P537" s="1"/>
      <c r="Q537" s="1"/>
    </row>
    <row r="538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2"/>
      <c r="M538" s="1"/>
      <c r="N538" s="1"/>
      <c r="O538" s="1"/>
      <c r="P538" s="1"/>
      <c r="Q538" s="1"/>
    </row>
    <row r="539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2"/>
      <c r="M539" s="1"/>
      <c r="N539" s="1"/>
      <c r="O539" s="1"/>
      <c r="P539" s="1"/>
      <c r="Q539" s="1"/>
    </row>
    <row r="540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2"/>
      <c r="M540" s="1"/>
      <c r="N540" s="1"/>
      <c r="O540" s="1"/>
      <c r="P540" s="1"/>
      <c r="Q540" s="1"/>
    </row>
    <row r="54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2"/>
      <c r="M541" s="1"/>
      <c r="N541" s="1"/>
      <c r="O541" s="1"/>
      <c r="P541" s="1"/>
      <c r="Q541" s="1"/>
    </row>
    <row r="542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2"/>
      <c r="M542" s="1"/>
      <c r="N542" s="1"/>
      <c r="O542" s="1"/>
      <c r="P542" s="1"/>
      <c r="Q542" s="1"/>
    </row>
    <row r="54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2"/>
      <c r="M543" s="1"/>
      <c r="N543" s="1"/>
      <c r="O543" s="1"/>
      <c r="P543" s="1"/>
      <c r="Q543" s="1"/>
    </row>
    <row r="544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2"/>
      <c r="M544" s="1"/>
      <c r="N544" s="1"/>
      <c r="O544" s="1"/>
      <c r="P544" s="1"/>
      <c r="Q544" s="1"/>
    </row>
    <row r="545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2"/>
      <c r="M545" s="1"/>
      <c r="N545" s="1"/>
      <c r="O545" s="1"/>
      <c r="P545" s="1"/>
      <c r="Q545" s="1"/>
    </row>
    <row r="546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2"/>
      <c r="M546" s="1"/>
      <c r="N546" s="1"/>
      <c r="O546" s="1"/>
      <c r="P546" s="1"/>
      <c r="Q546" s="1"/>
    </row>
    <row r="547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2"/>
      <c r="M547" s="1"/>
      <c r="N547" s="1"/>
      <c r="O547" s="1"/>
      <c r="P547" s="1"/>
      <c r="Q547" s="1"/>
    </row>
    <row r="548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2"/>
      <c r="M548" s="1"/>
      <c r="N548" s="1"/>
      <c r="O548" s="1"/>
      <c r="P548" s="1"/>
      <c r="Q548" s="1"/>
    </row>
    <row r="549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2"/>
      <c r="M549" s="1"/>
      <c r="N549" s="1"/>
      <c r="O549" s="1"/>
      <c r="P549" s="1"/>
      <c r="Q549" s="1"/>
    </row>
    <row r="550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2"/>
      <c r="M550" s="1"/>
      <c r="N550" s="1"/>
      <c r="O550" s="1"/>
      <c r="P550" s="1"/>
      <c r="Q550" s="1"/>
    </row>
    <row r="55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2"/>
      <c r="M551" s="1"/>
      <c r="N551" s="1"/>
      <c r="O551" s="1"/>
      <c r="P551" s="1"/>
      <c r="Q551" s="1"/>
    </row>
    <row r="552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2"/>
      <c r="M552" s="1"/>
      <c r="N552" s="1"/>
      <c r="O552" s="1"/>
      <c r="P552" s="1"/>
      <c r="Q552" s="1"/>
    </row>
    <row r="55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2"/>
      <c r="M553" s="1"/>
      <c r="N553" s="1"/>
      <c r="O553" s="1"/>
      <c r="P553" s="1"/>
      <c r="Q553" s="1"/>
    </row>
    <row r="554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2"/>
      <c r="M554" s="1"/>
      <c r="N554" s="1"/>
      <c r="O554" s="1"/>
      <c r="P554" s="1"/>
      <c r="Q554" s="1"/>
    </row>
    <row r="555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2"/>
      <c r="M555" s="1"/>
      <c r="N555" s="1"/>
      <c r="O555" s="1"/>
      <c r="P555" s="1"/>
      <c r="Q555" s="1"/>
    </row>
    <row r="556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2"/>
      <c r="M556" s="1"/>
      <c r="N556" s="1"/>
      <c r="O556" s="1"/>
      <c r="P556" s="1"/>
      <c r="Q556" s="1"/>
    </row>
    <row r="557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2"/>
      <c r="M557" s="1"/>
      <c r="N557" s="1"/>
      <c r="O557" s="1"/>
      <c r="P557" s="1"/>
      <c r="Q557" s="1"/>
    </row>
    <row r="558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2"/>
      <c r="M558" s="1"/>
      <c r="N558" s="1"/>
      <c r="O558" s="1"/>
      <c r="P558" s="1"/>
      <c r="Q558" s="1"/>
    </row>
    <row r="559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2"/>
      <c r="M559" s="1"/>
      <c r="N559" s="1"/>
      <c r="O559" s="1"/>
      <c r="P559" s="1"/>
      <c r="Q559" s="1"/>
    </row>
    <row r="560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2"/>
      <c r="M560" s="1"/>
      <c r="N560" s="1"/>
      <c r="O560" s="1"/>
      <c r="P560" s="1"/>
      <c r="Q560" s="1"/>
    </row>
    <row r="56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2"/>
      <c r="M561" s="1"/>
      <c r="N561" s="1"/>
      <c r="O561" s="1"/>
      <c r="P561" s="1"/>
      <c r="Q561" s="1"/>
    </row>
    <row r="562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2"/>
      <c r="M562" s="1"/>
      <c r="N562" s="1"/>
      <c r="O562" s="1"/>
      <c r="P562" s="1"/>
      <c r="Q562" s="1"/>
    </row>
    <row r="56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2"/>
      <c r="M563" s="1"/>
      <c r="N563" s="1"/>
      <c r="O563" s="1"/>
      <c r="P563" s="1"/>
      <c r="Q563" s="1"/>
    </row>
    <row r="564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2"/>
      <c r="M564" s="1"/>
      <c r="N564" s="1"/>
      <c r="O564" s="1"/>
      <c r="P564" s="1"/>
      <c r="Q564" s="1"/>
    </row>
    <row r="565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2"/>
      <c r="M565" s="1"/>
      <c r="N565" s="1"/>
      <c r="O565" s="1"/>
      <c r="P565" s="1"/>
      <c r="Q565" s="1"/>
    </row>
    <row r="566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2"/>
      <c r="M566" s="1"/>
      <c r="N566" s="1"/>
      <c r="O566" s="1"/>
      <c r="P566" s="1"/>
      <c r="Q566" s="1"/>
    </row>
    <row r="567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2"/>
      <c r="M567" s="1"/>
      <c r="N567" s="1"/>
      <c r="O567" s="1"/>
      <c r="P567" s="1"/>
      <c r="Q567" s="1"/>
    </row>
    <row r="568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2"/>
      <c r="M568" s="1"/>
      <c r="N568" s="1"/>
      <c r="O568" s="1"/>
      <c r="P568" s="1"/>
      <c r="Q568" s="1"/>
    </row>
    <row r="569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2"/>
      <c r="M569" s="1"/>
      <c r="N569" s="1"/>
      <c r="O569" s="1"/>
      <c r="P569" s="1"/>
      <c r="Q569" s="1"/>
    </row>
    <row r="570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2"/>
      <c r="M570" s="1"/>
      <c r="N570" s="1"/>
      <c r="O570" s="1"/>
      <c r="P570" s="1"/>
      <c r="Q570" s="1"/>
    </row>
    <row r="57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2"/>
      <c r="M571" s="1"/>
      <c r="N571" s="1"/>
      <c r="O571" s="1"/>
      <c r="P571" s="1"/>
      <c r="Q571" s="1"/>
    </row>
    <row r="572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2"/>
      <c r="M572" s="1"/>
      <c r="N572" s="1"/>
      <c r="O572" s="1"/>
      <c r="P572" s="1"/>
      <c r="Q572" s="1"/>
    </row>
    <row r="57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2"/>
      <c r="M573" s="1"/>
      <c r="N573" s="1"/>
      <c r="O573" s="1"/>
      <c r="P573" s="1"/>
      <c r="Q573" s="1"/>
    </row>
    <row r="574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2"/>
      <c r="M574" s="1"/>
      <c r="N574" s="1"/>
      <c r="O574" s="1"/>
      <c r="P574" s="1"/>
      <c r="Q574" s="1"/>
    </row>
    <row r="575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2"/>
      <c r="M575" s="1"/>
      <c r="N575" s="1"/>
      <c r="O575" s="1"/>
      <c r="P575" s="1"/>
      <c r="Q575" s="1"/>
    </row>
    <row r="576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2"/>
      <c r="M576" s="1"/>
      <c r="N576" s="1"/>
      <c r="O576" s="1"/>
      <c r="P576" s="1"/>
      <c r="Q576" s="1"/>
    </row>
    <row r="577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2"/>
      <c r="M577" s="1"/>
      <c r="N577" s="1"/>
      <c r="O577" s="1"/>
      <c r="P577" s="1"/>
      <c r="Q577" s="1"/>
    </row>
    <row r="578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2"/>
      <c r="M578" s="1"/>
      <c r="N578" s="1"/>
      <c r="O578" s="1"/>
      <c r="P578" s="1"/>
      <c r="Q578" s="1"/>
    </row>
    <row r="579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2"/>
      <c r="M579" s="1"/>
      <c r="N579" s="1"/>
      <c r="O579" s="1"/>
      <c r="P579" s="1"/>
      <c r="Q579" s="1"/>
    </row>
    <row r="580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2"/>
      <c r="M580" s="1"/>
      <c r="N580" s="1"/>
      <c r="O580" s="1"/>
      <c r="P580" s="1"/>
      <c r="Q580" s="1"/>
    </row>
    <row r="58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2"/>
      <c r="M581" s="1"/>
      <c r="N581" s="1"/>
      <c r="O581" s="1"/>
      <c r="P581" s="1"/>
      <c r="Q581" s="1"/>
    </row>
    <row r="582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2"/>
      <c r="M582" s="1"/>
      <c r="N582" s="1"/>
      <c r="O582" s="1"/>
      <c r="P582" s="1"/>
      <c r="Q582" s="1"/>
    </row>
    <row r="58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2"/>
      <c r="M583" s="1"/>
      <c r="N583" s="1"/>
      <c r="O583" s="1"/>
      <c r="P583" s="1"/>
      <c r="Q583" s="1"/>
    </row>
    <row r="584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2"/>
      <c r="M584" s="1"/>
      <c r="N584" s="1"/>
      <c r="O584" s="1"/>
      <c r="P584" s="1"/>
      <c r="Q584" s="1"/>
    </row>
    <row r="585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2"/>
      <c r="M585" s="1"/>
      <c r="N585" s="1"/>
      <c r="O585" s="1"/>
      <c r="P585" s="1"/>
      <c r="Q585" s="1"/>
    </row>
    <row r="586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2"/>
      <c r="M586" s="1"/>
      <c r="N586" s="1"/>
      <c r="O586" s="1"/>
      <c r="P586" s="1"/>
      <c r="Q586" s="1"/>
    </row>
    <row r="587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2"/>
      <c r="M587" s="1"/>
      <c r="N587" s="1"/>
      <c r="O587" s="1"/>
      <c r="P587" s="1"/>
      <c r="Q587" s="1"/>
    </row>
    <row r="588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2"/>
      <c r="M588" s="1"/>
      <c r="N588" s="1"/>
      <c r="O588" s="1"/>
      <c r="P588" s="1"/>
      <c r="Q588" s="1"/>
    </row>
    <row r="589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2"/>
      <c r="M589" s="1"/>
      <c r="N589" s="1"/>
      <c r="O589" s="1"/>
      <c r="P589" s="1"/>
      <c r="Q589" s="1"/>
    </row>
    <row r="590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2"/>
      <c r="M590" s="1"/>
      <c r="N590" s="1"/>
      <c r="O590" s="1"/>
      <c r="P590" s="1"/>
      <c r="Q590" s="1"/>
    </row>
    <row r="59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2"/>
      <c r="M591" s="1"/>
      <c r="N591" s="1"/>
      <c r="O591" s="1"/>
      <c r="P591" s="1"/>
      <c r="Q591" s="1"/>
    </row>
    <row r="592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2"/>
      <c r="M592" s="1"/>
      <c r="N592" s="1"/>
      <c r="O592" s="1"/>
      <c r="P592" s="1"/>
      <c r="Q592" s="1"/>
    </row>
    <row r="59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2"/>
      <c r="M593" s="1"/>
      <c r="N593" s="1"/>
      <c r="O593" s="1"/>
      <c r="P593" s="1"/>
      <c r="Q593" s="1"/>
    </row>
    <row r="594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2"/>
      <c r="M594" s="1"/>
      <c r="N594" s="1"/>
      <c r="O594" s="1"/>
      <c r="P594" s="1"/>
      <c r="Q594" s="1"/>
    </row>
    <row r="595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2"/>
      <c r="M595" s="1"/>
      <c r="N595" s="1"/>
      <c r="O595" s="1"/>
      <c r="P595" s="1"/>
      <c r="Q595" s="1"/>
    </row>
    <row r="596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2"/>
      <c r="M596" s="1"/>
      <c r="N596" s="1"/>
      <c r="O596" s="1"/>
      <c r="P596" s="1"/>
      <c r="Q596" s="1"/>
    </row>
    <row r="597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2"/>
      <c r="M597" s="1"/>
      <c r="N597" s="1"/>
      <c r="O597" s="1"/>
      <c r="P597" s="1"/>
      <c r="Q597" s="1"/>
    </row>
    <row r="598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2"/>
      <c r="M598" s="1"/>
      <c r="N598" s="1"/>
      <c r="O598" s="1"/>
      <c r="P598" s="1"/>
      <c r="Q598" s="1"/>
    </row>
    <row r="599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2"/>
      <c r="M599" s="1"/>
      <c r="N599" s="1"/>
      <c r="O599" s="1"/>
      <c r="P599" s="1"/>
      <c r="Q599" s="1"/>
    </row>
    <row r="600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2"/>
      <c r="M600" s="1"/>
      <c r="N600" s="1"/>
      <c r="O600" s="1"/>
      <c r="P600" s="1"/>
      <c r="Q600" s="1"/>
    </row>
    <row r="60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2"/>
      <c r="M601" s="1"/>
      <c r="N601" s="1"/>
      <c r="O601" s="1"/>
      <c r="P601" s="1"/>
      <c r="Q601" s="1"/>
    </row>
    <row r="602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2"/>
      <c r="M602" s="1"/>
      <c r="N602" s="1"/>
      <c r="O602" s="1"/>
      <c r="P602" s="1"/>
      <c r="Q602" s="1"/>
    </row>
    <row r="60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2"/>
      <c r="M603" s="1"/>
      <c r="N603" s="1"/>
      <c r="O603" s="1"/>
      <c r="P603" s="1"/>
      <c r="Q603" s="1"/>
    </row>
    <row r="604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2"/>
      <c r="M604" s="1"/>
      <c r="N604" s="1"/>
      <c r="O604" s="1"/>
      <c r="P604" s="1"/>
      <c r="Q604" s="1"/>
    </row>
    <row r="605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2"/>
      <c r="M605" s="1"/>
      <c r="N605" s="1"/>
      <c r="O605" s="1"/>
      <c r="P605" s="1"/>
      <c r="Q605" s="1"/>
    </row>
    <row r="606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2"/>
      <c r="M606" s="1"/>
      <c r="N606" s="1"/>
      <c r="O606" s="1"/>
      <c r="P606" s="1"/>
      <c r="Q606" s="1"/>
    </row>
    <row r="607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2"/>
      <c r="M607" s="1"/>
      <c r="N607" s="1"/>
      <c r="O607" s="1"/>
      <c r="P607" s="1"/>
      <c r="Q607" s="1"/>
    </row>
    <row r="608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2"/>
      <c r="M608" s="1"/>
      <c r="N608" s="1"/>
      <c r="O608" s="1"/>
      <c r="P608" s="1"/>
      <c r="Q608" s="1"/>
    </row>
    <row r="609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2"/>
      <c r="M609" s="1"/>
      <c r="N609" s="1"/>
      <c r="O609" s="1"/>
      <c r="P609" s="1"/>
      <c r="Q609" s="1"/>
    </row>
    <row r="610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2"/>
      <c r="M610" s="1"/>
      <c r="N610" s="1"/>
      <c r="O610" s="1"/>
      <c r="P610" s="1"/>
      <c r="Q610" s="1"/>
    </row>
    <row r="61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2"/>
      <c r="M611" s="1"/>
      <c r="N611" s="1"/>
      <c r="O611" s="1"/>
      <c r="P611" s="1"/>
      <c r="Q611" s="1"/>
    </row>
    <row r="612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2"/>
      <c r="M612" s="1"/>
      <c r="N612" s="1"/>
      <c r="O612" s="1"/>
      <c r="P612" s="1"/>
      <c r="Q612" s="1"/>
    </row>
    <row r="61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2"/>
      <c r="M613" s="1"/>
      <c r="N613" s="1"/>
      <c r="O613" s="1"/>
      <c r="P613" s="1"/>
      <c r="Q613" s="1"/>
    </row>
    <row r="614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2"/>
      <c r="M614" s="1"/>
      <c r="N614" s="1"/>
      <c r="O614" s="1"/>
      <c r="P614" s="1"/>
      <c r="Q614" s="1"/>
    </row>
    <row r="615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2"/>
      <c r="M615" s="1"/>
      <c r="N615" s="1"/>
      <c r="O615" s="1"/>
      <c r="P615" s="1"/>
      <c r="Q615" s="1"/>
    </row>
    <row r="616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2"/>
      <c r="M616" s="1"/>
      <c r="N616" s="1"/>
      <c r="O616" s="1"/>
      <c r="P616" s="1"/>
      <c r="Q616" s="1"/>
    </row>
    <row r="617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2"/>
      <c r="M617" s="1"/>
      <c r="N617" s="1"/>
      <c r="O617" s="1"/>
      <c r="P617" s="1"/>
      <c r="Q617" s="1"/>
    </row>
    <row r="618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2"/>
      <c r="M618" s="1"/>
      <c r="N618" s="1"/>
      <c r="O618" s="1"/>
      <c r="P618" s="1"/>
      <c r="Q618" s="1"/>
    </row>
    <row r="619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2"/>
      <c r="M619" s="1"/>
      <c r="N619" s="1"/>
      <c r="O619" s="1"/>
      <c r="P619" s="1"/>
      <c r="Q619" s="1"/>
    </row>
    <row r="620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2"/>
      <c r="M620" s="1"/>
      <c r="N620" s="1"/>
      <c r="O620" s="1"/>
      <c r="P620" s="1"/>
      <c r="Q620" s="1"/>
    </row>
    <row r="62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2"/>
      <c r="M621" s="1"/>
      <c r="N621" s="1"/>
      <c r="O621" s="1"/>
      <c r="P621" s="1"/>
      <c r="Q621" s="1"/>
    </row>
    <row r="622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2"/>
      <c r="M622" s="1"/>
      <c r="N622" s="1"/>
      <c r="O622" s="1"/>
      <c r="P622" s="1"/>
      <c r="Q622" s="1"/>
    </row>
    <row r="62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2"/>
      <c r="M623" s="1"/>
      <c r="N623" s="1"/>
      <c r="O623" s="1"/>
      <c r="P623" s="1"/>
      <c r="Q623" s="1"/>
    </row>
    <row r="624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2"/>
      <c r="M624" s="1"/>
      <c r="N624" s="1"/>
      <c r="O624" s="1"/>
      <c r="P624" s="1"/>
      <c r="Q624" s="1"/>
    </row>
    <row r="625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2"/>
      <c r="M625" s="1"/>
      <c r="N625" s="1"/>
      <c r="O625" s="1"/>
      <c r="P625" s="1"/>
      <c r="Q625" s="1"/>
    </row>
    <row r="626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2"/>
      <c r="M626" s="1"/>
      <c r="N626" s="1"/>
      <c r="O626" s="1"/>
      <c r="P626" s="1"/>
      <c r="Q626" s="1"/>
    </row>
    <row r="627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2"/>
      <c r="M627" s="1"/>
      <c r="N627" s="1"/>
      <c r="O627" s="1"/>
      <c r="P627" s="1"/>
      <c r="Q627" s="1"/>
    </row>
    <row r="628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2"/>
      <c r="M628" s="1"/>
      <c r="N628" s="1"/>
      <c r="O628" s="1"/>
      <c r="P628" s="1"/>
      <c r="Q628" s="1"/>
    </row>
    <row r="629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2"/>
      <c r="M629" s="1"/>
      <c r="N629" s="1"/>
      <c r="O629" s="1"/>
      <c r="P629" s="1"/>
      <c r="Q629" s="1"/>
    </row>
    <row r="630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2"/>
      <c r="M630" s="1"/>
      <c r="N630" s="1"/>
      <c r="O630" s="1"/>
      <c r="P630" s="1"/>
      <c r="Q630" s="1"/>
    </row>
    <row r="63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2"/>
      <c r="M631" s="1"/>
      <c r="N631" s="1"/>
      <c r="O631" s="1"/>
      <c r="P631" s="1"/>
      <c r="Q631" s="1"/>
    </row>
    <row r="632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2"/>
      <c r="M632" s="1"/>
      <c r="N632" s="1"/>
      <c r="O632" s="1"/>
      <c r="P632" s="1"/>
      <c r="Q632" s="1"/>
    </row>
    <row r="63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2"/>
      <c r="M633" s="1"/>
      <c r="N633" s="1"/>
      <c r="O633" s="1"/>
      <c r="P633" s="1"/>
      <c r="Q633" s="1"/>
    </row>
    <row r="634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2"/>
      <c r="M634" s="1"/>
      <c r="N634" s="1"/>
      <c r="O634" s="1"/>
      <c r="P634" s="1"/>
      <c r="Q634" s="1"/>
    </row>
    <row r="635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2"/>
      <c r="M635" s="1"/>
      <c r="N635" s="1"/>
      <c r="O635" s="1"/>
      <c r="P635" s="1"/>
      <c r="Q635" s="1"/>
    </row>
    <row r="636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2"/>
      <c r="M636" s="1"/>
      <c r="N636" s="1"/>
      <c r="O636" s="1"/>
      <c r="P636" s="1"/>
      <c r="Q636" s="1"/>
    </row>
    <row r="637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2"/>
      <c r="M637" s="1"/>
      <c r="N637" s="1"/>
      <c r="O637" s="1"/>
      <c r="P637" s="1"/>
      <c r="Q637" s="1"/>
    </row>
    <row r="638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2"/>
      <c r="M638" s="1"/>
      <c r="N638" s="1"/>
      <c r="O638" s="1"/>
      <c r="P638" s="1"/>
      <c r="Q638" s="1"/>
    </row>
    <row r="639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2"/>
      <c r="M639" s="1"/>
      <c r="N639" s="1"/>
      <c r="O639" s="1"/>
      <c r="P639" s="1"/>
      <c r="Q639" s="1"/>
    </row>
    <row r="640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2"/>
      <c r="M640" s="1"/>
      <c r="N640" s="1"/>
      <c r="O640" s="1"/>
      <c r="P640" s="1"/>
      <c r="Q640" s="1"/>
    </row>
    <row r="64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2"/>
      <c r="M641" s="1"/>
      <c r="N641" s="1"/>
      <c r="O641" s="1"/>
      <c r="P641" s="1"/>
      <c r="Q641" s="1"/>
    </row>
    <row r="642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2"/>
      <c r="M642" s="1"/>
      <c r="N642" s="1"/>
      <c r="O642" s="1"/>
      <c r="P642" s="1"/>
      <c r="Q642" s="1"/>
    </row>
    <row r="64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2"/>
      <c r="M643" s="1"/>
      <c r="N643" s="1"/>
      <c r="O643" s="1"/>
      <c r="P643" s="1"/>
      <c r="Q643" s="1"/>
    </row>
    <row r="644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2"/>
      <c r="M644" s="1"/>
      <c r="N644" s="1"/>
      <c r="O644" s="1"/>
      <c r="P644" s="1"/>
      <c r="Q644" s="1"/>
    </row>
    <row r="645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2"/>
      <c r="M645" s="1"/>
      <c r="N645" s="1"/>
      <c r="O645" s="1"/>
      <c r="P645" s="1"/>
      <c r="Q645" s="1"/>
    </row>
    <row r="646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2"/>
      <c r="M646" s="1"/>
      <c r="N646" s="1"/>
      <c r="O646" s="1"/>
      <c r="P646" s="1"/>
      <c r="Q646" s="1"/>
    </row>
    <row r="647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2"/>
      <c r="M647" s="1"/>
      <c r="N647" s="1"/>
      <c r="O647" s="1"/>
      <c r="P647" s="1"/>
      <c r="Q647" s="1"/>
    </row>
    <row r="648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2"/>
      <c r="M648" s="1"/>
      <c r="N648" s="1"/>
      <c r="O648" s="1"/>
      <c r="P648" s="1"/>
      <c r="Q648" s="1"/>
    </row>
    <row r="649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2"/>
      <c r="M649" s="1"/>
      <c r="N649" s="1"/>
      <c r="O649" s="1"/>
      <c r="P649" s="1"/>
      <c r="Q649" s="1"/>
    </row>
    <row r="650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2"/>
      <c r="M650" s="1"/>
      <c r="N650" s="1"/>
      <c r="O650" s="1"/>
      <c r="P650" s="1"/>
      <c r="Q650" s="1"/>
    </row>
    <row r="65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2"/>
      <c r="M651" s="1"/>
      <c r="N651" s="1"/>
      <c r="O651" s="1"/>
      <c r="P651" s="1"/>
      <c r="Q651" s="1"/>
    </row>
    <row r="652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2"/>
      <c r="M652" s="1"/>
      <c r="N652" s="1"/>
      <c r="O652" s="1"/>
      <c r="P652" s="1"/>
      <c r="Q652" s="1"/>
    </row>
    <row r="65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2"/>
      <c r="M653" s="1"/>
      <c r="N653" s="1"/>
      <c r="O653" s="1"/>
      <c r="P653" s="1"/>
      <c r="Q653" s="1"/>
    </row>
    <row r="654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2"/>
      <c r="M654" s="1"/>
      <c r="N654" s="1"/>
      <c r="O654" s="1"/>
      <c r="P654" s="1"/>
      <c r="Q654" s="1"/>
    </row>
    <row r="655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2"/>
      <c r="M655" s="1"/>
      <c r="N655" s="1"/>
      <c r="O655" s="1"/>
      <c r="P655" s="1"/>
      <c r="Q655" s="1"/>
    </row>
    <row r="656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2"/>
      <c r="M656" s="1"/>
      <c r="N656" s="1"/>
      <c r="O656" s="1"/>
      <c r="P656" s="1"/>
      <c r="Q656" s="1"/>
    </row>
    <row r="657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2"/>
      <c r="M657" s="1"/>
      <c r="N657" s="1"/>
      <c r="O657" s="1"/>
      <c r="P657" s="1"/>
      <c r="Q657" s="1"/>
    </row>
    <row r="658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2"/>
      <c r="M658" s="1"/>
      <c r="N658" s="1"/>
      <c r="O658" s="1"/>
      <c r="P658" s="1"/>
      <c r="Q658" s="1"/>
    </row>
    <row r="659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2"/>
      <c r="M659" s="1"/>
      <c r="N659" s="1"/>
      <c r="O659" s="1"/>
      <c r="P659" s="1"/>
      <c r="Q659" s="1"/>
    </row>
    <row r="660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2"/>
      <c r="M660" s="1"/>
      <c r="N660" s="1"/>
      <c r="O660" s="1"/>
      <c r="P660" s="1"/>
      <c r="Q660" s="1"/>
    </row>
    <row r="66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2"/>
      <c r="M661" s="1"/>
      <c r="N661" s="1"/>
      <c r="O661" s="1"/>
      <c r="P661" s="1"/>
      <c r="Q661" s="1"/>
    </row>
    <row r="662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2"/>
      <c r="M662" s="1"/>
      <c r="N662" s="1"/>
      <c r="O662" s="1"/>
      <c r="P662" s="1"/>
      <c r="Q662" s="1"/>
    </row>
    <row r="66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2"/>
      <c r="M663" s="1"/>
      <c r="N663" s="1"/>
      <c r="O663" s="1"/>
      <c r="P663" s="1"/>
      <c r="Q663" s="1"/>
    </row>
    <row r="664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2"/>
      <c r="M664" s="1"/>
      <c r="N664" s="1"/>
      <c r="O664" s="1"/>
      <c r="P664" s="1"/>
      <c r="Q664" s="1"/>
    </row>
    <row r="665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2"/>
      <c r="M665" s="1"/>
      <c r="N665" s="1"/>
      <c r="O665" s="1"/>
      <c r="P665" s="1"/>
      <c r="Q665" s="1"/>
    </row>
    <row r="666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2"/>
      <c r="M666" s="1"/>
      <c r="N666" s="1"/>
      <c r="O666" s="1"/>
      <c r="P666" s="1"/>
      <c r="Q666" s="1"/>
    </row>
    <row r="667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2"/>
      <c r="M667" s="1"/>
      <c r="N667" s="1"/>
      <c r="O667" s="1"/>
      <c r="P667" s="1"/>
      <c r="Q667" s="1"/>
    </row>
    <row r="668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2"/>
      <c r="M668" s="1"/>
      <c r="N668" s="1"/>
      <c r="O668" s="1"/>
      <c r="P668" s="1"/>
      <c r="Q668" s="1"/>
    </row>
    <row r="669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2"/>
      <c r="M669" s="1"/>
      <c r="N669" s="1"/>
      <c r="O669" s="1"/>
      <c r="P669" s="1"/>
      <c r="Q669" s="1"/>
    </row>
    <row r="670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2"/>
      <c r="M670" s="1"/>
      <c r="N670" s="1"/>
      <c r="O670" s="1"/>
      <c r="P670" s="1"/>
      <c r="Q670" s="1"/>
    </row>
    <row r="67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2"/>
      <c r="M671" s="1"/>
      <c r="N671" s="1"/>
      <c r="O671" s="1"/>
      <c r="P671" s="1"/>
      <c r="Q671" s="1"/>
    </row>
    <row r="672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2"/>
      <c r="M672" s="1"/>
      <c r="N672" s="1"/>
      <c r="O672" s="1"/>
      <c r="P672" s="1"/>
      <c r="Q672" s="1"/>
    </row>
    <row r="67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2"/>
      <c r="M673" s="1"/>
      <c r="N673" s="1"/>
      <c r="O673" s="1"/>
      <c r="P673" s="1"/>
      <c r="Q673" s="1"/>
    </row>
    <row r="674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2"/>
      <c r="M674" s="1"/>
      <c r="N674" s="1"/>
      <c r="O674" s="1"/>
      <c r="P674" s="1"/>
      <c r="Q674" s="1"/>
    </row>
    <row r="675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2"/>
      <c r="M675" s="1"/>
      <c r="N675" s="1"/>
      <c r="O675" s="1"/>
      <c r="P675" s="1"/>
      <c r="Q675" s="1"/>
    </row>
    <row r="676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2"/>
      <c r="M676" s="1"/>
      <c r="N676" s="1"/>
      <c r="O676" s="1"/>
      <c r="P676" s="1"/>
      <c r="Q676" s="1"/>
    </row>
    <row r="677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2"/>
      <c r="M677" s="1"/>
      <c r="N677" s="1"/>
      <c r="O677" s="1"/>
      <c r="P677" s="1"/>
      <c r="Q677" s="1"/>
    </row>
    <row r="678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2"/>
      <c r="M678" s="1"/>
      <c r="N678" s="1"/>
      <c r="O678" s="1"/>
      <c r="P678" s="1"/>
      <c r="Q678" s="1"/>
    </row>
    <row r="679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2"/>
      <c r="M679" s="1"/>
      <c r="N679" s="1"/>
      <c r="O679" s="1"/>
      <c r="P679" s="1"/>
      <c r="Q679" s="1"/>
    </row>
    <row r="680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2"/>
      <c r="M680" s="1"/>
      <c r="N680" s="1"/>
      <c r="O680" s="1"/>
      <c r="P680" s="1"/>
      <c r="Q680" s="1"/>
    </row>
    <row r="68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2"/>
      <c r="M681" s="1"/>
      <c r="N681" s="1"/>
      <c r="O681" s="1"/>
      <c r="P681" s="1"/>
      <c r="Q681" s="1"/>
    </row>
    <row r="682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2"/>
      <c r="M682" s="1"/>
      <c r="N682" s="1"/>
      <c r="O682" s="1"/>
      <c r="P682" s="1"/>
      <c r="Q682" s="1"/>
    </row>
    <row r="68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2"/>
      <c r="M683" s="1"/>
      <c r="N683" s="1"/>
      <c r="O683" s="1"/>
      <c r="P683" s="1"/>
      <c r="Q683" s="1"/>
    </row>
    <row r="684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2"/>
      <c r="M684" s="1"/>
      <c r="N684" s="1"/>
      <c r="O684" s="1"/>
      <c r="P684" s="1"/>
      <c r="Q684" s="1"/>
    </row>
    <row r="685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2"/>
      <c r="M685" s="1"/>
      <c r="N685" s="1"/>
      <c r="O685" s="1"/>
      <c r="P685" s="1"/>
      <c r="Q685" s="1"/>
    </row>
    <row r="686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2"/>
      <c r="M686" s="1"/>
      <c r="N686" s="1"/>
      <c r="O686" s="1"/>
      <c r="P686" s="1"/>
      <c r="Q686" s="1"/>
    </row>
    <row r="687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2"/>
      <c r="M687" s="1"/>
      <c r="N687" s="1"/>
      <c r="O687" s="1"/>
      <c r="P687" s="1"/>
      <c r="Q687" s="1"/>
    </row>
    <row r="688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2"/>
      <c r="M688" s="1"/>
      <c r="N688" s="1"/>
      <c r="O688" s="1"/>
      <c r="P688" s="1"/>
      <c r="Q688" s="1"/>
    </row>
    <row r="689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2"/>
      <c r="M689" s="1"/>
      <c r="N689" s="1"/>
      <c r="O689" s="1"/>
      <c r="P689" s="1"/>
      <c r="Q689" s="1"/>
    </row>
    <row r="690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2"/>
      <c r="M690" s="1"/>
      <c r="N690" s="1"/>
      <c r="O690" s="1"/>
      <c r="P690" s="1"/>
      <c r="Q690" s="1"/>
    </row>
    <row r="69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2"/>
      <c r="M691" s="1"/>
      <c r="N691" s="1"/>
      <c r="O691" s="1"/>
      <c r="P691" s="1"/>
      <c r="Q691" s="1"/>
    </row>
    <row r="692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2"/>
      <c r="M692" s="1"/>
      <c r="N692" s="1"/>
      <c r="O692" s="1"/>
      <c r="P692" s="1"/>
      <c r="Q692" s="1"/>
    </row>
    <row r="69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2"/>
      <c r="M693" s="1"/>
      <c r="N693" s="1"/>
      <c r="O693" s="1"/>
      <c r="P693" s="1"/>
      <c r="Q693" s="1"/>
    </row>
    <row r="694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2"/>
      <c r="M694" s="1"/>
      <c r="N694" s="1"/>
      <c r="O694" s="1"/>
      <c r="P694" s="1"/>
      <c r="Q694" s="1"/>
    </row>
    <row r="695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2"/>
      <c r="M695" s="1"/>
      <c r="N695" s="1"/>
      <c r="O695" s="1"/>
      <c r="P695" s="1"/>
      <c r="Q695" s="1"/>
    </row>
    <row r="696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2"/>
      <c r="M696" s="1"/>
      <c r="N696" s="1"/>
      <c r="O696" s="1"/>
      <c r="P696" s="1"/>
      <c r="Q696" s="1"/>
    </row>
    <row r="697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2"/>
      <c r="M697" s="1"/>
      <c r="N697" s="1"/>
      <c r="O697" s="1"/>
      <c r="P697" s="1"/>
      <c r="Q697" s="1"/>
    </row>
    <row r="698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2"/>
      <c r="M698" s="1"/>
      <c r="N698" s="1"/>
      <c r="O698" s="1"/>
      <c r="P698" s="1"/>
      <c r="Q698" s="1"/>
    </row>
    <row r="699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2"/>
      <c r="M699" s="1"/>
      <c r="N699" s="1"/>
      <c r="O699" s="1"/>
      <c r="P699" s="1"/>
      <c r="Q699" s="1"/>
    </row>
    <row r="700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2"/>
      <c r="M700" s="1"/>
      <c r="N700" s="1"/>
      <c r="O700" s="1"/>
      <c r="P700" s="1"/>
      <c r="Q700" s="1"/>
    </row>
    <row r="70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2"/>
      <c r="M701" s="1"/>
      <c r="N701" s="1"/>
      <c r="O701" s="1"/>
      <c r="P701" s="1"/>
      <c r="Q701" s="1"/>
    </row>
    <row r="702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2"/>
      <c r="M702" s="1"/>
      <c r="N702" s="1"/>
      <c r="O702" s="1"/>
      <c r="P702" s="1"/>
      <c r="Q702" s="1"/>
    </row>
    <row r="70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2"/>
      <c r="M703" s="1"/>
      <c r="N703" s="1"/>
      <c r="O703" s="1"/>
      <c r="P703" s="1"/>
      <c r="Q703" s="1"/>
    </row>
    <row r="704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2"/>
      <c r="M704" s="1"/>
      <c r="N704" s="1"/>
      <c r="O704" s="1"/>
      <c r="P704" s="1"/>
      <c r="Q704" s="1"/>
    </row>
    <row r="705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2"/>
      <c r="M705" s="1"/>
      <c r="N705" s="1"/>
      <c r="O705" s="1"/>
      <c r="P705" s="1"/>
      <c r="Q705" s="1"/>
    </row>
    <row r="706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2"/>
      <c r="M706" s="1"/>
      <c r="N706" s="1"/>
      <c r="O706" s="1"/>
      <c r="P706" s="1"/>
      <c r="Q706" s="1"/>
    </row>
    <row r="707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2"/>
      <c r="M707" s="1"/>
      <c r="N707" s="1"/>
      <c r="O707" s="1"/>
      <c r="P707" s="1"/>
      <c r="Q707" s="1"/>
    </row>
    <row r="708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2"/>
      <c r="M708" s="1"/>
      <c r="N708" s="1"/>
      <c r="O708" s="1"/>
      <c r="P708" s="1"/>
      <c r="Q708" s="1"/>
    </row>
    <row r="709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2"/>
      <c r="M709" s="1"/>
      <c r="N709" s="1"/>
      <c r="O709" s="1"/>
      <c r="P709" s="1"/>
      <c r="Q709" s="1"/>
    </row>
    <row r="710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2"/>
      <c r="M710" s="1"/>
      <c r="N710" s="1"/>
      <c r="O710" s="1"/>
      <c r="P710" s="1"/>
      <c r="Q710" s="1"/>
    </row>
    <row r="71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2"/>
      <c r="M711" s="1"/>
      <c r="N711" s="1"/>
      <c r="O711" s="1"/>
      <c r="P711" s="1"/>
      <c r="Q711" s="1"/>
    </row>
    <row r="712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2"/>
      <c r="M712" s="1"/>
      <c r="N712" s="1"/>
      <c r="O712" s="1"/>
      <c r="P712" s="1"/>
      <c r="Q712" s="1"/>
    </row>
    <row r="71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2"/>
      <c r="M713" s="1"/>
      <c r="N713" s="1"/>
      <c r="O713" s="1"/>
      <c r="P713" s="1"/>
      <c r="Q713" s="1"/>
    </row>
    <row r="714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2"/>
      <c r="M714" s="1"/>
      <c r="N714" s="1"/>
      <c r="O714" s="1"/>
      <c r="P714" s="1"/>
      <c r="Q714" s="1"/>
    </row>
    <row r="715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2"/>
      <c r="M715" s="1"/>
      <c r="N715" s="1"/>
      <c r="O715" s="1"/>
      <c r="P715" s="1"/>
      <c r="Q715" s="1"/>
    </row>
    <row r="716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2"/>
      <c r="M716" s="1"/>
      <c r="N716" s="1"/>
      <c r="O716" s="1"/>
      <c r="P716" s="1"/>
      <c r="Q716" s="1"/>
    </row>
    <row r="717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2"/>
      <c r="M717" s="1"/>
      <c r="N717" s="1"/>
      <c r="O717" s="1"/>
      <c r="P717" s="1"/>
      <c r="Q717" s="1"/>
    </row>
    <row r="718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2"/>
      <c r="M718" s="1"/>
      <c r="N718" s="1"/>
      <c r="O718" s="1"/>
      <c r="P718" s="1"/>
      <c r="Q718" s="1"/>
    </row>
    <row r="719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2"/>
      <c r="M719" s="1"/>
      <c r="N719" s="1"/>
      <c r="O719" s="1"/>
      <c r="P719" s="1"/>
      <c r="Q719" s="1"/>
    </row>
    <row r="720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2"/>
      <c r="M720" s="1"/>
      <c r="N720" s="1"/>
      <c r="O720" s="1"/>
      <c r="P720" s="1"/>
      <c r="Q720" s="1"/>
    </row>
    <row r="72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2"/>
      <c r="M721" s="1"/>
      <c r="N721" s="1"/>
      <c r="O721" s="1"/>
      <c r="P721" s="1"/>
      <c r="Q721" s="1"/>
    </row>
    <row r="722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2"/>
      <c r="M722" s="1"/>
      <c r="N722" s="1"/>
      <c r="O722" s="1"/>
      <c r="P722" s="1"/>
      <c r="Q722" s="1"/>
    </row>
    <row r="72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2"/>
      <c r="M723" s="1"/>
      <c r="N723" s="1"/>
      <c r="O723" s="1"/>
      <c r="P723" s="1"/>
      <c r="Q723" s="1"/>
    </row>
    <row r="724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2"/>
      <c r="M724" s="1"/>
      <c r="N724" s="1"/>
      <c r="O724" s="1"/>
      <c r="P724" s="1"/>
      <c r="Q724" s="1"/>
    </row>
    <row r="725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2"/>
      <c r="M725" s="1"/>
      <c r="N725" s="1"/>
      <c r="O725" s="1"/>
      <c r="P725" s="1"/>
      <c r="Q725" s="1"/>
    </row>
    <row r="726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2"/>
      <c r="M726" s="1"/>
      <c r="N726" s="1"/>
      <c r="O726" s="1"/>
      <c r="P726" s="1"/>
      <c r="Q726" s="1"/>
    </row>
    <row r="727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2"/>
      <c r="M727" s="1"/>
      <c r="N727" s="1"/>
      <c r="O727" s="1"/>
      <c r="P727" s="1"/>
      <c r="Q727" s="1"/>
    </row>
    <row r="728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2"/>
      <c r="M728" s="1"/>
      <c r="N728" s="1"/>
      <c r="O728" s="1"/>
      <c r="P728" s="1"/>
      <c r="Q728" s="1"/>
    </row>
    <row r="729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2"/>
      <c r="M729" s="1"/>
      <c r="N729" s="1"/>
      <c r="O729" s="1"/>
      <c r="P729" s="1"/>
      <c r="Q729" s="1"/>
    </row>
    <row r="730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2"/>
      <c r="M730" s="1"/>
      <c r="N730" s="1"/>
      <c r="O730" s="1"/>
      <c r="P730" s="1"/>
      <c r="Q730" s="1"/>
    </row>
    <row r="73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2"/>
      <c r="M731" s="1"/>
      <c r="N731" s="1"/>
      <c r="O731" s="1"/>
      <c r="P731" s="1"/>
      <c r="Q731" s="1"/>
    </row>
    <row r="732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2"/>
      <c r="M732" s="1"/>
      <c r="N732" s="1"/>
      <c r="O732" s="1"/>
      <c r="P732" s="1"/>
      <c r="Q732" s="1"/>
    </row>
    <row r="73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2"/>
      <c r="M733" s="1"/>
      <c r="N733" s="1"/>
      <c r="O733" s="1"/>
      <c r="P733" s="1"/>
      <c r="Q733" s="1"/>
    </row>
    <row r="734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2"/>
      <c r="M734" s="1"/>
      <c r="N734" s="1"/>
      <c r="O734" s="1"/>
      <c r="P734" s="1"/>
      <c r="Q734" s="1"/>
    </row>
    <row r="735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2"/>
      <c r="M735" s="1"/>
      <c r="N735" s="1"/>
      <c r="O735" s="1"/>
      <c r="P735" s="1"/>
      <c r="Q735" s="1"/>
    </row>
    <row r="736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2"/>
      <c r="M736" s="1"/>
      <c r="N736" s="1"/>
      <c r="O736" s="1"/>
      <c r="P736" s="1"/>
      <c r="Q736" s="1"/>
    </row>
    <row r="737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2"/>
      <c r="M737" s="1"/>
      <c r="N737" s="1"/>
      <c r="O737" s="1"/>
      <c r="P737" s="1"/>
      <c r="Q737" s="1"/>
    </row>
    <row r="738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2"/>
      <c r="M738" s="1"/>
      <c r="N738" s="1"/>
      <c r="O738" s="1"/>
      <c r="P738" s="1"/>
      <c r="Q738" s="1"/>
    </row>
    <row r="739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2"/>
      <c r="M739" s="1"/>
      <c r="N739" s="1"/>
      <c r="O739" s="1"/>
      <c r="P739" s="1"/>
      <c r="Q739" s="1"/>
    </row>
    <row r="740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2"/>
      <c r="M740" s="1"/>
      <c r="N740" s="1"/>
      <c r="O740" s="1"/>
      <c r="P740" s="1"/>
      <c r="Q740" s="1"/>
    </row>
    <row r="74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2"/>
      <c r="M741" s="1"/>
      <c r="N741" s="1"/>
      <c r="O741" s="1"/>
      <c r="P741" s="1"/>
      <c r="Q741" s="1"/>
    </row>
    <row r="742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2"/>
      <c r="M742" s="1"/>
      <c r="N742" s="1"/>
      <c r="O742" s="1"/>
      <c r="P742" s="1"/>
      <c r="Q742" s="1"/>
    </row>
    <row r="74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2"/>
      <c r="M743" s="1"/>
      <c r="N743" s="1"/>
      <c r="O743" s="1"/>
      <c r="P743" s="1"/>
      <c r="Q743" s="1"/>
    </row>
    <row r="744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2"/>
      <c r="M744" s="1"/>
      <c r="N744" s="1"/>
      <c r="O744" s="1"/>
      <c r="P744" s="1"/>
      <c r="Q744" s="1"/>
    </row>
    <row r="745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2"/>
      <c r="M745" s="1"/>
      <c r="N745" s="1"/>
      <c r="O745" s="1"/>
      <c r="P745" s="1"/>
      <c r="Q745" s="1"/>
    </row>
    <row r="746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2"/>
      <c r="M746" s="1"/>
      <c r="N746" s="1"/>
      <c r="O746" s="1"/>
      <c r="P746" s="1"/>
      <c r="Q746" s="1"/>
    </row>
    <row r="747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2"/>
      <c r="M747" s="1"/>
      <c r="N747" s="1"/>
      <c r="O747" s="1"/>
      <c r="P747" s="1"/>
      <c r="Q747" s="1"/>
    </row>
    <row r="748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2"/>
      <c r="M748" s="1"/>
      <c r="N748" s="1"/>
      <c r="O748" s="1"/>
      <c r="P748" s="1"/>
      <c r="Q748" s="1"/>
    </row>
    <row r="749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2"/>
      <c r="M749" s="1"/>
      <c r="N749" s="1"/>
      <c r="O749" s="1"/>
      <c r="P749" s="1"/>
      <c r="Q749" s="1"/>
    </row>
    <row r="750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2"/>
      <c r="M750" s="1"/>
      <c r="N750" s="1"/>
      <c r="O750" s="1"/>
      <c r="P750" s="1"/>
      <c r="Q750" s="1"/>
    </row>
    <row r="75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2"/>
      <c r="M751" s="1"/>
      <c r="N751" s="1"/>
      <c r="O751" s="1"/>
      <c r="P751" s="1"/>
      <c r="Q751" s="1"/>
    </row>
    <row r="752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2"/>
      <c r="M752" s="1"/>
      <c r="N752" s="1"/>
      <c r="O752" s="1"/>
      <c r="P752" s="1"/>
      <c r="Q752" s="1"/>
    </row>
    <row r="75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2"/>
      <c r="M753" s="1"/>
      <c r="N753" s="1"/>
      <c r="O753" s="1"/>
      <c r="P753" s="1"/>
      <c r="Q753" s="1"/>
    </row>
    <row r="754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2"/>
      <c r="M754" s="1"/>
      <c r="N754" s="1"/>
      <c r="O754" s="1"/>
      <c r="P754" s="1"/>
      <c r="Q754" s="1"/>
    </row>
    <row r="755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2"/>
      <c r="M755" s="1"/>
      <c r="N755" s="1"/>
      <c r="O755" s="1"/>
      <c r="P755" s="1"/>
      <c r="Q755" s="1"/>
    </row>
    <row r="756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2"/>
      <c r="M756" s="1"/>
      <c r="N756" s="1"/>
      <c r="O756" s="1"/>
      <c r="P756" s="1"/>
      <c r="Q756" s="1"/>
    </row>
    <row r="757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2"/>
      <c r="M757" s="1"/>
      <c r="N757" s="1"/>
      <c r="O757" s="1"/>
      <c r="P757" s="1"/>
      <c r="Q757" s="1"/>
    </row>
    <row r="758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2"/>
      <c r="M758" s="1"/>
      <c r="N758" s="1"/>
      <c r="O758" s="1"/>
      <c r="P758" s="1"/>
      <c r="Q758" s="1"/>
    </row>
    <row r="759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2"/>
      <c r="M759" s="1"/>
      <c r="N759" s="1"/>
      <c r="O759" s="1"/>
      <c r="P759" s="1"/>
      <c r="Q759" s="1"/>
    </row>
    <row r="760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2"/>
      <c r="M760" s="1"/>
      <c r="N760" s="1"/>
      <c r="O760" s="1"/>
      <c r="P760" s="1"/>
      <c r="Q760" s="1"/>
    </row>
    <row r="76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2"/>
      <c r="M761" s="1"/>
      <c r="N761" s="1"/>
      <c r="O761" s="1"/>
      <c r="P761" s="1"/>
      <c r="Q761" s="1"/>
    </row>
    <row r="762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2"/>
      <c r="M762" s="1"/>
      <c r="N762" s="1"/>
      <c r="O762" s="1"/>
      <c r="P762" s="1"/>
      <c r="Q762" s="1"/>
    </row>
    <row r="76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2"/>
      <c r="M763" s="1"/>
      <c r="N763" s="1"/>
      <c r="O763" s="1"/>
      <c r="P763" s="1"/>
      <c r="Q763" s="1"/>
    </row>
    <row r="764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2"/>
      <c r="M764" s="1"/>
      <c r="N764" s="1"/>
      <c r="O764" s="1"/>
      <c r="P764" s="1"/>
      <c r="Q764" s="1"/>
    </row>
    <row r="765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2"/>
      <c r="M765" s="1"/>
      <c r="N765" s="1"/>
      <c r="O765" s="1"/>
      <c r="P765" s="1"/>
      <c r="Q765" s="1"/>
    </row>
    <row r="766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2"/>
      <c r="M766" s="1"/>
      <c r="N766" s="1"/>
      <c r="O766" s="1"/>
      <c r="P766" s="1"/>
      <c r="Q766" s="1"/>
    </row>
    <row r="767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2"/>
      <c r="M767" s="1"/>
      <c r="N767" s="1"/>
      <c r="O767" s="1"/>
      <c r="P767" s="1"/>
      <c r="Q767" s="1"/>
    </row>
    <row r="768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2"/>
      <c r="M768" s="1"/>
      <c r="N768" s="1"/>
      <c r="O768" s="1"/>
      <c r="P768" s="1"/>
      <c r="Q768" s="1"/>
    </row>
    <row r="769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2"/>
      <c r="M769" s="1"/>
      <c r="N769" s="1"/>
      <c r="O769" s="1"/>
      <c r="P769" s="1"/>
      <c r="Q769" s="1"/>
    </row>
    <row r="770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2"/>
      <c r="M770" s="1"/>
      <c r="N770" s="1"/>
      <c r="O770" s="1"/>
      <c r="P770" s="1"/>
      <c r="Q770" s="1"/>
    </row>
    <row r="77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2"/>
      <c r="M771" s="1"/>
      <c r="N771" s="1"/>
      <c r="O771" s="1"/>
      <c r="P771" s="1"/>
      <c r="Q771" s="1"/>
    </row>
    <row r="772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2"/>
      <c r="M772" s="1"/>
      <c r="N772" s="1"/>
      <c r="O772" s="1"/>
      <c r="P772" s="1"/>
      <c r="Q772" s="1"/>
    </row>
    <row r="77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2"/>
      <c r="M773" s="1"/>
      <c r="N773" s="1"/>
      <c r="O773" s="1"/>
      <c r="P773" s="1"/>
      <c r="Q773" s="1"/>
    </row>
    <row r="774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2"/>
      <c r="M774" s="1"/>
      <c r="N774" s="1"/>
      <c r="O774" s="1"/>
      <c r="P774" s="1"/>
      <c r="Q774" s="1"/>
    </row>
    <row r="775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2"/>
      <c r="M775" s="1"/>
      <c r="N775" s="1"/>
      <c r="O775" s="1"/>
      <c r="P775" s="1"/>
      <c r="Q775" s="1"/>
    </row>
    <row r="776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2"/>
      <c r="M776" s="1"/>
      <c r="N776" s="1"/>
      <c r="O776" s="1"/>
      <c r="P776" s="1"/>
      <c r="Q776" s="1"/>
    </row>
    <row r="777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2"/>
      <c r="M777" s="1"/>
      <c r="N777" s="1"/>
      <c r="O777" s="1"/>
      <c r="P777" s="1"/>
      <c r="Q777" s="1"/>
    </row>
    <row r="778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2"/>
      <c r="M778" s="1"/>
      <c r="N778" s="1"/>
      <c r="O778" s="1"/>
      <c r="P778" s="1"/>
      <c r="Q778" s="1"/>
    </row>
    <row r="779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2"/>
      <c r="M779" s="1"/>
      <c r="N779" s="1"/>
      <c r="O779" s="1"/>
      <c r="P779" s="1"/>
      <c r="Q779" s="1"/>
    </row>
    <row r="780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2"/>
      <c r="M780" s="1"/>
      <c r="N780" s="1"/>
      <c r="O780" s="1"/>
      <c r="P780" s="1"/>
      <c r="Q780" s="1"/>
    </row>
    <row r="78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2"/>
      <c r="M781" s="1"/>
      <c r="N781" s="1"/>
      <c r="O781" s="1"/>
      <c r="P781" s="1"/>
      <c r="Q781" s="1"/>
    </row>
    <row r="782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2"/>
      <c r="M782" s="1"/>
      <c r="N782" s="1"/>
      <c r="O782" s="1"/>
      <c r="P782" s="1"/>
      <c r="Q782" s="1"/>
    </row>
    <row r="78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2"/>
      <c r="M783" s="1"/>
      <c r="N783" s="1"/>
      <c r="O783" s="1"/>
      <c r="P783" s="1"/>
      <c r="Q783" s="1"/>
    </row>
    <row r="784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2"/>
      <c r="M784" s="1"/>
      <c r="N784" s="1"/>
      <c r="O784" s="1"/>
      <c r="P784" s="1"/>
      <c r="Q784" s="1"/>
    </row>
    <row r="785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2"/>
      <c r="M785" s="1"/>
      <c r="N785" s="1"/>
      <c r="O785" s="1"/>
      <c r="P785" s="1"/>
      <c r="Q785" s="1"/>
    </row>
    <row r="786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2"/>
      <c r="M786" s="1"/>
      <c r="N786" s="1"/>
      <c r="O786" s="1"/>
      <c r="P786" s="1"/>
      <c r="Q786" s="1"/>
    </row>
    <row r="787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2"/>
      <c r="M787" s="1"/>
      <c r="N787" s="1"/>
      <c r="O787" s="1"/>
      <c r="P787" s="1"/>
      <c r="Q787" s="1"/>
    </row>
    <row r="788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2"/>
      <c r="M788" s="1"/>
      <c r="N788" s="1"/>
      <c r="O788" s="1"/>
      <c r="P788" s="1"/>
      <c r="Q788" s="1"/>
    </row>
    <row r="789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2"/>
      <c r="M789" s="1"/>
      <c r="N789" s="1"/>
      <c r="O789" s="1"/>
      <c r="P789" s="1"/>
      <c r="Q789" s="1"/>
    </row>
    <row r="790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2"/>
      <c r="M790" s="1"/>
      <c r="N790" s="1"/>
      <c r="O790" s="1"/>
      <c r="P790" s="1"/>
      <c r="Q790" s="1"/>
    </row>
    <row r="79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2"/>
      <c r="M791" s="1"/>
      <c r="N791" s="1"/>
      <c r="O791" s="1"/>
      <c r="P791" s="1"/>
      <c r="Q791" s="1"/>
    </row>
    <row r="792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2"/>
      <c r="M792" s="1"/>
      <c r="N792" s="1"/>
      <c r="O792" s="1"/>
      <c r="P792" s="1"/>
      <c r="Q792" s="1"/>
    </row>
    <row r="79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2"/>
      <c r="M793" s="1"/>
      <c r="N793" s="1"/>
      <c r="O793" s="1"/>
      <c r="P793" s="1"/>
      <c r="Q793" s="1"/>
    </row>
    <row r="794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2"/>
      <c r="M794" s="1"/>
      <c r="N794" s="1"/>
      <c r="O794" s="1"/>
      <c r="P794" s="1"/>
      <c r="Q794" s="1"/>
    </row>
    <row r="795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2"/>
      <c r="M795" s="1"/>
      <c r="N795" s="1"/>
      <c r="O795" s="1"/>
      <c r="P795" s="1"/>
      <c r="Q795" s="1"/>
    </row>
    <row r="796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2"/>
      <c r="M796" s="1"/>
      <c r="N796" s="1"/>
      <c r="O796" s="1"/>
      <c r="P796" s="1"/>
      <c r="Q796" s="1"/>
    </row>
    <row r="797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2"/>
      <c r="M797" s="1"/>
      <c r="N797" s="1"/>
      <c r="O797" s="1"/>
      <c r="P797" s="1"/>
      <c r="Q797" s="1"/>
    </row>
    <row r="798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2"/>
      <c r="M798" s="1"/>
      <c r="N798" s="1"/>
      <c r="O798" s="1"/>
      <c r="P798" s="1"/>
      <c r="Q798" s="1"/>
    </row>
    <row r="799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2"/>
      <c r="M799" s="1"/>
      <c r="N799" s="1"/>
      <c r="O799" s="1"/>
      <c r="P799" s="1"/>
      <c r="Q799" s="1"/>
    </row>
    <row r="800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2"/>
      <c r="M800" s="1"/>
      <c r="N800" s="1"/>
      <c r="O800" s="1"/>
      <c r="P800" s="1"/>
      <c r="Q800" s="1"/>
    </row>
    <row r="80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2"/>
      <c r="M801" s="1"/>
      <c r="N801" s="1"/>
      <c r="O801" s="1"/>
      <c r="P801" s="1"/>
      <c r="Q801" s="1"/>
    </row>
    <row r="802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2"/>
      <c r="M802" s="1"/>
      <c r="N802" s="1"/>
      <c r="O802" s="1"/>
      <c r="P802" s="1"/>
      <c r="Q802" s="1"/>
    </row>
    <row r="80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2"/>
      <c r="M803" s="1"/>
      <c r="N803" s="1"/>
      <c r="O803" s="1"/>
      <c r="P803" s="1"/>
      <c r="Q803" s="1"/>
    </row>
    <row r="804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2"/>
      <c r="M804" s="1"/>
      <c r="N804" s="1"/>
      <c r="O804" s="1"/>
      <c r="P804" s="1"/>
      <c r="Q804" s="1"/>
    </row>
    <row r="805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2"/>
      <c r="M805" s="1"/>
      <c r="N805" s="1"/>
      <c r="O805" s="1"/>
      <c r="P805" s="1"/>
      <c r="Q805" s="1"/>
    </row>
    <row r="806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2"/>
      <c r="M806" s="1"/>
      <c r="N806" s="1"/>
      <c r="O806" s="1"/>
      <c r="P806" s="1"/>
      <c r="Q806" s="1"/>
    </row>
    <row r="807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2"/>
      <c r="M807" s="1"/>
      <c r="N807" s="1"/>
      <c r="O807" s="1"/>
      <c r="P807" s="1"/>
      <c r="Q807" s="1"/>
    </row>
    <row r="808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2"/>
      <c r="M808" s="1"/>
      <c r="N808" s="1"/>
      <c r="O808" s="1"/>
      <c r="P808" s="1"/>
      <c r="Q808" s="1"/>
    </row>
    <row r="809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2"/>
      <c r="M809" s="1"/>
      <c r="N809" s="1"/>
      <c r="O809" s="1"/>
      <c r="P809" s="1"/>
      <c r="Q809" s="1"/>
    </row>
    <row r="810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2"/>
      <c r="M810" s="1"/>
      <c r="N810" s="1"/>
      <c r="O810" s="1"/>
      <c r="P810" s="1"/>
      <c r="Q810" s="1"/>
    </row>
    <row r="81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2"/>
      <c r="M811" s="1"/>
      <c r="N811" s="1"/>
      <c r="O811" s="1"/>
      <c r="P811" s="1"/>
      <c r="Q811" s="1"/>
    </row>
    <row r="812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2"/>
      <c r="M812" s="1"/>
      <c r="N812" s="1"/>
      <c r="O812" s="1"/>
      <c r="P812" s="1"/>
      <c r="Q812" s="1"/>
    </row>
    <row r="81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2"/>
      <c r="M813" s="1"/>
      <c r="N813" s="1"/>
      <c r="O813" s="1"/>
      <c r="P813" s="1"/>
      <c r="Q813" s="1"/>
    </row>
    <row r="814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2"/>
      <c r="M814" s="1"/>
      <c r="N814" s="1"/>
      <c r="O814" s="1"/>
      <c r="P814" s="1"/>
      <c r="Q814" s="1"/>
    </row>
    <row r="815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2"/>
      <c r="M815" s="1"/>
      <c r="N815" s="1"/>
      <c r="O815" s="1"/>
      <c r="P815" s="1"/>
      <c r="Q815" s="1"/>
    </row>
    <row r="816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2"/>
      <c r="M816" s="1"/>
      <c r="N816" s="1"/>
      <c r="O816" s="1"/>
      <c r="P816" s="1"/>
      <c r="Q816" s="1"/>
    </row>
    <row r="817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2"/>
      <c r="M817" s="1"/>
      <c r="N817" s="1"/>
      <c r="O817" s="1"/>
      <c r="P817" s="1"/>
      <c r="Q817" s="1"/>
    </row>
    <row r="818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2"/>
      <c r="M818" s="1"/>
      <c r="N818" s="1"/>
      <c r="O818" s="1"/>
      <c r="P818" s="1"/>
      <c r="Q818" s="1"/>
    </row>
    <row r="819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2"/>
      <c r="M819" s="1"/>
      <c r="N819" s="1"/>
      <c r="O819" s="1"/>
      <c r="P819" s="1"/>
      <c r="Q819" s="1"/>
    </row>
    <row r="820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2"/>
      <c r="M820" s="1"/>
      <c r="N820" s="1"/>
      <c r="O820" s="1"/>
      <c r="P820" s="1"/>
      <c r="Q820" s="1"/>
    </row>
    <row r="82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2"/>
      <c r="M821" s="1"/>
      <c r="N821" s="1"/>
      <c r="O821" s="1"/>
      <c r="P821" s="1"/>
      <c r="Q821" s="1"/>
    </row>
    <row r="822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2"/>
      <c r="M822" s="1"/>
      <c r="N822" s="1"/>
      <c r="O822" s="1"/>
      <c r="P822" s="1"/>
      <c r="Q822" s="1"/>
    </row>
    <row r="82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2"/>
      <c r="M823" s="1"/>
      <c r="N823" s="1"/>
      <c r="O823" s="1"/>
      <c r="P823" s="1"/>
      <c r="Q823" s="1"/>
    </row>
    <row r="824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2"/>
      <c r="M824" s="1"/>
      <c r="N824" s="1"/>
      <c r="O824" s="1"/>
      <c r="P824" s="1"/>
      <c r="Q824" s="1"/>
    </row>
    <row r="825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2"/>
      <c r="M825" s="1"/>
      <c r="N825" s="1"/>
      <c r="O825" s="1"/>
      <c r="P825" s="1"/>
      <c r="Q825" s="1"/>
    </row>
    <row r="826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2"/>
      <c r="M826" s="1"/>
      <c r="N826" s="1"/>
      <c r="O826" s="1"/>
      <c r="P826" s="1"/>
      <c r="Q826" s="1"/>
    </row>
    <row r="827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2"/>
      <c r="M827" s="1"/>
      <c r="N827" s="1"/>
      <c r="O827" s="1"/>
      <c r="P827" s="1"/>
      <c r="Q827" s="1"/>
    </row>
    <row r="828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2"/>
      <c r="M828" s="1"/>
      <c r="N828" s="1"/>
      <c r="O828" s="1"/>
      <c r="P828" s="1"/>
      <c r="Q828" s="1"/>
    </row>
    <row r="829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2"/>
      <c r="M829" s="1"/>
      <c r="N829" s="1"/>
      <c r="O829" s="1"/>
      <c r="P829" s="1"/>
      <c r="Q829" s="1"/>
    </row>
    <row r="830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2"/>
      <c r="M830" s="1"/>
      <c r="N830" s="1"/>
      <c r="O830" s="1"/>
      <c r="P830" s="1"/>
      <c r="Q830" s="1"/>
    </row>
    <row r="83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2"/>
      <c r="M831" s="1"/>
      <c r="N831" s="1"/>
      <c r="O831" s="1"/>
      <c r="P831" s="1"/>
      <c r="Q831" s="1"/>
    </row>
    <row r="832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2"/>
      <c r="M832" s="1"/>
      <c r="N832" s="1"/>
      <c r="O832" s="1"/>
      <c r="P832" s="1"/>
      <c r="Q832" s="1"/>
    </row>
    <row r="83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2"/>
      <c r="M833" s="1"/>
      <c r="N833" s="1"/>
      <c r="O833" s="1"/>
      <c r="P833" s="1"/>
      <c r="Q833" s="1"/>
    </row>
    <row r="834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2"/>
      <c r="M834" s="1"/>
      <c r="N834" s="1"/>
      <c r="O834" s="1"/>
      <c r="P834" s="1"/>
      <c r="Q834" s="1"/>
    </row>
    <row r="835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2"/>
      <c r="M835" s="1"/>
      <c r="N835" s="1"/>
      <c r="O835" s="1"/>
      <c r="P835" s="1"/>
      <c r="Q835" s="1"/>
    </row>
    <row r="836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2"/>
      <c r="M836" s="1"/>
      <c r="N836" s="1"/>
      <c r="O836" s="1"/>
      <c r="P836" s="1"/>
      <c r="Q836" s="1"/>
    </row>
    <row r="837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2"/>
      <c r="M837" s="1"/>
      <c r="N837" s="1"/>
      <c r="O837" s="1"/>
      <c r="P837" s="1"/>
      <c r="Q837" s="1"/>
    </row>
    <row r="838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2"/>
      <c r="M838" s="1"/>
      <c r="N838" s="1"/>
      <c r="O838" s="1"/>
      <c r="P838" s="1"/>
      <c r="Q838" s="1"/>
    </row>
    <row r="839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2"/>
      <c r="M839" s="1"/>
      <c r="N839" s="1"/>
      <c r="O839" s="1"/>
      <c r="P839" s="1"/>
      <c r="Q839" s="1"/>
    </row>
    <row r="840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2"/>
      <c r="M840" s="1"/>
      <c r="N840" s="1"/>
      <c r="O840" s="1"/>
      <c r="P840" s="1"/>
      <c r="Q840" s="1"/>
    </row>
    <row r="84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2"/>
      <c r="M841" s="1"/>
      <c r="N841" s="1"/>
      <c r="O841" s="1"/>
      <c r="P841" s="1"/>
      <c r="Q841" s="1"/>
    </row>
    <row r="842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2"/>
      <c r="M842" s="1"/>
      <c r="N842" s="1"/>
      <c r="O842" s="1"/>
      <c r="P842" s="1"/>
      <c r="Q842" s="1"/>
    </row>
    <row r="84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2"/>
      <c r="M843" s="1"/>
      <c r="N843" s="1"/>
      <c r="O843" s="1"/>
      <c r="P843" s="1"/>
      <c r="Q843" s="1"/>
    </row>
    <row r="844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2"/>
      <c r="M844" s="1"/>
      <c r="N844" s="1"/>
      <c r="O844" s="1"/>
      <c r="P844" s="1"/>
      <c r="Q844" s="1"/>
    </row>
    <row r="845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2"/>
      <c r="M845" s="1"/>
      <c r="N845" s="1"/>
      <c r="O845" s="1"/>
      <c r="P845" s="1"/>
      <c r="Q845" s="1"/>
    </row>
    <row r="846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2"/>
      <c r="M846" s="1"/>
      <c r="N846" s="1"/>
      <c r="O846" s="1"/>
      <c r="P846" s="1"/>
      <c r="Q846" s="1"/>
    </row>
    <row r="847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2"/>
      <c r="M847" s="1"/>
      <c r="N847" s="1"/>
      <c r="O847" s="1"/>
      <c r="P847" s="1"/>
      <c r="Q847" s="1"/>
    </row>
    <row r="848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2"/>
      <c r="M848" s="1"/>
      <c r="N848" s="1"/>
      <c r="O848" s="1"/>
      <c r="P848" s="1"/>
      <c r="Q848" s="1"/>
    </row>
    <row r="849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2"/>
      <c r="M849" s="1"/>
      <c r="N849" s="1"/>
      <c r="O849" s="1"/>
      <c r="P849" s="1"/>
      <c r="Q849" s="1"/>
    </row>
    <row r="850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2"/>
      <c r="M850" s="1"/>
      <c r="N850" s="1"/>
      <c r="O850" s="1"/>
      <c r="P850" s="1"/>
      <c r="Q850" s="1"/>
    </row>
    <row r="85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2"/>
      <c r="M851" s="1"/>
      <c r="N851" s="1"/>
      <c r="O851" s="1"/>
      <c r="P851" s="1"/>
      <c r="Q851" s="1"/>
    </row>
    <row r="852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2"/>
      <c r="M852" s="1"/>
      <c r="N852" s="1"/>
      <c r="O852" s="1"/>
      <c r="P852" s="1"/>
      <c r="Q852" s="1"/>
    </row>
    <row r="85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2"/>
      <c r="M853" s="1"/>
      <c r="N853" s="1"/>
      <c r="O853" s="1"/>
      <c r="P853" s="1"/>
      <c r="Q853" s="1"/>
    </row>
    <row r="854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2"/>
      <c r="M854" s="1"/>
      <c r="N854" s="1"/>
      <c r="O854" s="1"/>
      <c r="P854" s="1"/>
      <c r="Q854" s="1"/>
    </row>
    <row r="855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2"/>
      <c r="M855" s="1"/>
      <c r="N855" s="1"/>
      <c r="O855" s="1"/>
      <c r="P855" s="1"/>
      <c r="Q855" s="1"/>
    </row>
    <row r="856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2"/>
      <c r="M856" s="1"/>
      <c r="N856" s="1"/>
      <c r="O856" s="1"/>
      <c r="P856" s="1"/>
      <c r="Q856" s="1"/>
    </row>
    <row r="857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2"/>
      <c r="M857" s="1"/>
      <c r="N857" s="1"/>
      <c r="O857" s="1"/>
      <c r="P857" s="1"/>
      <c r="Q857" s="1"/>
    </row>
    <row r="858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2"/>
      <c r="M858" s="1"/>
      <c r="N858" s="1"/>
      <c r="O858" s="1"/>
      <c r="P858" s="1"/>
      <c r="Q858" s="1"/>
    </row>
    <row r="859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2"/>
      <c r="M859" s="1"/>
      <c r="N859" s="1"/>
      <c r="O859" s="1"/>
      <c r="P859" s="1"/>
      <c r="Q859" s="1"/>
    </row>
    <row r="860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2"/>
      <c r="M860" s="1"/>
      <c r="N860" s="1"/>
      <c r="O860" s="1"/>
      <c r="P860" s="1"/>
      <c r="Q860" s="1"/>
    </row>
    <row r="86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2"/>
      <c r="M861" s="1"/>
      <c r="N861" s="1"/>
      <c r="O861" s="1"/>
      <c r="P861" s="1"/>
      <c r="Q861" s="1"/>
    </row>
    <row r="862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2"/>
      <c r="M862" s="1"/>
      <c r="N862" s="1"/>
      <c r="O862" s="1"/>
      <c r="P862" s="1"/>
      <c r="Q862" s="1"/>
    </row>
    <row r="86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2"/>
      <c r="M863" s="1"/>
      <c r="N863" s="1"/>
      <c r="O863" s="1"/>
      <c r="P863" s="1"/>
      <c r="Q863" s="1"/>
    </row>
    <row r="864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2"/>
      <c r="M864" s="1"/>
      <c r="N864" s="1"/>
      <c r="O864" s="1"/>
      <c r="P864" s="1"/>
      <c r="Q864" s="1"/>
    </row>
    <row r="865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2"/>
      <c r="M865" s="1"/>
      <c r="N865" s="1"/>
      <c r="O865" s="1"/>
      <c r="P865" s="1"/>
      <c r="Q865" s="1"/>
    </row>
    <row r="866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2"/>
      <c r="M866" s="1"/>
      <c r="N866" s="1"/>
      <c r="O866" s="1"/>
      <c r="P866" s="1"/>
      <c r="Q866" s="1"/>
    </row>
    <row r="867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2"/>
      <c r="M867" s="1"/>
      <c r="N867" s="1"/>
      <c r="O867" s="1"/>
      <c r="P867" s="1"/>
      <c r="Q867" s="1"/>
    </row>
    <row r="868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2"/>
      <c r="M868" s="1"/>
      <c r="N868" s="1"/>
      <c r="O868" s="1"/>
      <c r="P868" s="1"/>
      <c r="Q868" s="1"/>
    </row>
    <row r="869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2"/>
      <c r="M869" s="1"/>
      <c r="N869" s="1"/>
      <c r="O869" s="1"/>
      <c r="P869" s="1"/>
      <c r="Q869" s="1"/>
    </row>
    <row r="870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2"/>
      <c r="M870" s="1"/>
      <c r="N870" s="1"/>
      <c r="O870" s="1"/>
      <c r="P870" s="1"/>
      <c r="Q870" s="1"/>
    </row>
    <row r="87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2"/>
      <c r="M871" s="1"/>
      <c r="N871" s="1"/>
      <c r="O871" s="1"/>
      <c r="P871" s="1"/>
      <c r="Q871" s="1"/>
    </row>
    <row r="872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2"/>
      <c r="M872" s="1"/>
      <c r="N872" s="1"/>
      <c r="O872" s="1"/>
      <c r="P872" s="1"/>
      <c r="Q872" s="1"/>
    </row>
    <row r="87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2"/>
      <c r="M873" s="1"/>
      <c r="N873" s="1"/>
      <c r="O873" s="1"/>
      <c r="P873" s="1"/>
      <c r="Q873" s="1"/>
    </row>
    <row r="874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2"/>
      <c r="M874" s="1"/>
      <c r="N874" s="1"/>
      <c r="O874" s="1"/>
      <c r="P874" s="1"/>
      <c r="Q874" s="1"/>
    </row>
    <row r="875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2"/>
      <c r="M875" s="1"/>
      <c r="N875" s="1"/>
      <c r="O875" s="1"/>
      <c r="P875" s="1"/>
      <c r="Q875" s="1"/>
    </row>
    <row r="876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2"/>
      <c r="M876" s="1"/>
      <c r="N876" s="1"/>
      <c r="O876" s="1"/>
      <c r="P876" s="1"/>
      <c r="Q876" s="1"/>
    </row>
    <row r="877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2"/>
      <c r="M877" s="1"/>
      <c r="N877" s="1"/>
      <c r="O877" s="1"/>
      <c r="P877" s="1"/>
      <c r="Q877" s="1"/>
    </row>
    <row r="878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2"/>
      <c r="M878" s="1"/>
      <c r="N878" s="1"/>
      <c r="O878" s="1"/>
      <c r="P878" s="1"/>
      <c r="Q878" s="1"/>
    </row>
    <row r="879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2"/>
      <c r="M879" s="1"/>
      <c r="N879" s="1"/>
      <c r="O879" s="1"/>
      <c r="P879" s="1"/>
      <c r="Q879" s="1"/>
    </row>
    <row r="880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2"/>
      <c r="M880" s="1"/>
      <c r="N880" s="1"/>
      <c r="O880" s="1"/>
      <c r="P880" s="1"/>
      <c r="Q880" s="1"/>
    </row>
    <row r="88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2"/>
      <c r="M881" s="1"/>
      <c r="N881" s="1"/>
      <c r="O881" s="1"/>
      <c r="P881" s="1"/>
      <c r="Q881" s="1"/>
    </row>
    <row r="882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2"/>
      <c r="M882" s="1"/>
      <c r="N882" s="1"/>
      <c r="O882" s="1"/>
      <c r="P882" s="1"/>
      <c r="Q882" s="1"/>
    </row>
    <row r="88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2"/>
      <c r="M883" s="1"/>
      <c r="N883" s="1"/>
      <c r="O883" s="1"/>
      <c r="P883" s="1"/>
      <c r="Q883" s="1"/>
    </row>
    <row r="884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2"/>
      <c r="M884" s="1"/>
      <c r="N884" s="1"/>
      <c r="O884" s="1"/>
      <c r="P884" s="1"/>
      <c r="Q884" s="1"/>
    </row>
    <row r="885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2"/>
      <c r="M885" s="1"/>
      <c r="N885" s="1"/>
      <c r="O885" s="1"/>
      <c r="P885" s="1"/>
      <c r="Q885" s="1"/>
    </row>
    <row r="886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2"/>
      <c r="M886" s="1"/>
      <c r="N886" s="1"/>
      <c r="O886" s="1"/>
      <c r="P886" s="1"/>
      <c r="Q886" s="1"/>
    </row>
    <row r="887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2"/>
      <c r="M887" s="1"/>
      <c r="N887" s="1"/>
      <c r="O887" s="1"/>
      <c r="P887" s="1"/>
      <c r="Q887" s="1"/>
    </row>
    <row r="888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2"/>
      <c r="M888" s="1"/>
      <c r="N888" s="1"/>
      <c r="O888" s="1"/>
      <c r="P888" s="1"/>
      <c r="Q888" s="1"/>
    </row>
    <row r="889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2"/>
      <c r="M889" s="1"/>
      <c r="N889" s="1"/>
      <c r="O889" s="1"/>
      <c r="P889" s="1"/>
      <c r="Q889" s="1"/>
    </row>
    <row r="890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2"/>
      <c r="M890" s="1"/>
      <c r="N890" s="1"/>
      <c r="O890" s="1"/>
      <c r="P890" s="1"/>
      <c r="Q890" s="1"/>
    </row>
    <row r="89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2"/>
      <c r="M891" s="1"/>
      <c r="N891" s="1"/>
      <c r="O891" s="1"/>
      <c r="P891" s="1"/>
      <c r="Q891" s="1"/>
    </row>
    <row r="892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2"/>
      <c r="M892" s="1"/>
      <c r="N892" s="1"/>
      <c r="O892" s="1"/>
      <c r="P892" s="1"/>
      <c r="Q892" s="1"/>
    </row>
    <row r="89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2"/>
      <c r="M893" s="1"/>
      <c r="N893" s="1"/>
      <c r="O893" s="1"/>
      <c r="P893" s="1"/>
      <c r="Q893" s="1"/>
    </row>
    <row r="894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2"/>
      <c r="M894" s="1"/>
      <c r="N894" s="1"/>
      <c r="O894" s="1"/>
      <c r="P894" s="1"/>
      <c r="Q894" s="1"/>
    </row>
    <row r="895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2"/>
      <c r="M895" s="1"/>
      <c r="N895" s="1"/>
      <c r="O895" s="1"/>
      <c r="P895" s="1"/>
      <c r="Q895" s="1"/>
    </row>
    <row r="896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2"/>
      <c r="M896" s="1"/>
      <c r="N896" s="1"/>
      <c r="O896" s="1"/>
      <c r="P896" s="1"/>
      <c r="Q896" s="1"/>
    </row>
    <row r="897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2"/>
      <c r="M897" s="1"/>
      <c r="N897" s="1"/>
      <c r="O897" s="1"/>
      <c r="P897" s="1"/>
      <c r="Q897" s="1"/>
    </row>
    <row r="898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2"/>
      <c r="M898" s="1"/>
      <c r="N898" s="1"/>
      <c r="O898" s="1"/>
      <c r="P898" s="1"/>
      <c r="Q898" s="1"/>
    </row>
    <row r="899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2"/>
      <c r="M899" s="1"/>
      <c r="N899" s="1"/>
      <c r="O899" s="1"/>
      <c r="P899" s="1"/>
      <c r="Q899" s="1"/>
    </row>
    <row r="900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2"/>
      <c r="M900" s="1"/>
      <c r="N900" s="1"/>
      <c r="O900" s="1"/>
      <c r="P900" s="1"/>
      <c r="Q900" s="1"/>
    </row>
    <row r="90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2"/>
      <c r="M901" s="1"/>
      <c r="N901" s="1"/>
      <c r="O901" s="1"/>
      <c r="P901" s="1"/>
      <c r="Q901" s="1"/>
    </row>
    <row r="902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2"/>
      <c r="M902" s="1"/>
      <c r="N902" s="1"/>
      <c r="O902" s="1"/>
      <c r="P902" s="1"/>
      <c r="Q902" s="1"/>
    </row>
    <row r="90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2"/>
      <c r="M903" s="1"/>
      <c r="N903" s="1"/>
      <c r="O903" s="1"/>
      <c r="P903" s="1"/>
      <c r="Q903" s="1"/>
    </row>
    <row r="904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2"/>
      <c r="M904" s="1"/>
      <c r="N904" s="1"/>
      <c r="O904" s="1"/>
      <c r="P904" s="1"/>
      <c r="Q904" s="1"/>
    </row>
    <row r="905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2"/>
      <c r="M905" s="1"/>
      <c r="N905" s="1"/>
      <c r="O905" s="1"/>
      <c r="P905" s="1"/>
      <c r="Q905" s="1"/>
    </row>
    <row r="906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2"/>
      <c r="M906" s="1"/>
      <c r="N906" s="1"/>
      <c r="O906" s="1"/>
      <c r="P906" s="1"/>
      <c r="Q906" s="1"/>
    </row>
    <row r="907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2"/>
      <c r="M907" s="1"/>
      <c r="N907" s="1"/>
      <c r="O907" s="1"/>
      <c r="P907" s="1"/>
      <c r="Q907" s="1"/>
    </row>
    <row r="908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2"/>
      <c r="M908" s="1"/>
      <c r="N908" s="1"/>
      <c r="O908" s="1"/>
      <c r="P908" s="1"/>
      <c r="Q908" s="1"/>
    </row>
    <row r="909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2"/>
      <c r="M909" s="1"/>
      <c r="N909" s="1"/>
      <c r="O909" s="1"/>
      <c r="P909" s="1"/>
      <c r="Q909" s="1"/>
    </row>
    <row r="910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2"/>
      <c r="M910" s="1"/>
      <c r="N910" s="1"/>
      <c r="O910" s="1"/>
      <c r="P910" s="1"/>
      <c r="Q910" s="1"/>
    </row>
    <row r="91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2"/>
      <c r="M911" s="1"/>
      <c r="N911" s="1"/>
      <c r="O911" s="1"/>
      <c r="P911" s="1"/>
      <c r="Q911" s="1"/>
    </row>
    <row r="912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2"/>
      <c r="M912" s="1"/>
      <c r="N912" s="1"/>
      <c r="O912" s="1"/>
      <c r="P912" s="1"/>
      <c r="Q912" s="1"/>
    </row>
    <row r="91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2"/>
      <c r="M913" s="1"/>
      <c r="N913" s="1"/>
      <c r="O913" s="1"/>
      <c r="P913" s="1"/>
      <c r="Q913" s="1"/>
    </row>
    <row r="914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2"/>
      <c r="M914" s="1"/>
      <c r="N914" s="1"/>
      <c r="O914" s="1"/>
      <c r="P914" s="1"/>
      <c r="Q914" s="1"/>
    </row>
    <row r="915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2"/>
      <c r="M915" s="1"/>
      <c r="N915" s="1"/>
      <c r="O915" s="1"/>
      <c r="P915" s="1"/>
      <c r="Q915" s="1"/>
    </row>
    <row r="916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2"/>
      <c r="M916" s="1"/>
      <c r="N916" s="1"/>
      <c r="O916" s="1"/>
      <c r="P916" s="1"/>
      <c r="Q916" s="1"/>
    </row>
    <row r="917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2"/>
      <c r="M917" s="1"/>
      <c r="N917" s="1"/>
      <c r="O917" s="1"/>
      <c r="P917" s="1"/>
      <c r="Q917" s="1"/>
    </row>
    <row r="918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2"/>
      <c r="M918" s="1"/>
      <c r="N918" s="1"/>
      <c r="O918" s="1"/>
      <c r="P918" s="1"/>
      <c r="Q918" s="1"/>
    </row>
    <row r="919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2"/>
      <c r="M919" s="1"/>
      <c r="N919" s="1"/>
      <c r="O919" s="1"/>
      <c r="P919" s="1"/>
      <c r="Q919" s="1"/>
    </row>
    <row r="920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2"/>
      <c r="M920" s="1"/>
      <c r="N920" s="1"/>
      <c r="O920" s="1"/>
      <c r="P920" s="1"/>
      <c r="Q920" s="1"/>
    </row>
    <row r="92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2"/>
      <c r="M921" s="1"/>
      <c r="N921" s="1"/>
      <c r="O921" s="1"/>
      <c r="P921" s="1"/>
      <c r="Q921" s="1"/>
    </row>
    <row r="922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2"/>
      <c r="M922" s="1"/>
      <c r="N922" s="1"/>
      <c r="O922" s="1"/>
      <c r="P922" s="1"/>
      <c r="Q922" s="1"/>
    </row>
    <row r="92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2"/>
      <c r="M923" s="1"/>
      <c r="N923" s="1"/>
      <c r="O923" s="1"/>
      <c r="P923" s="1"/>
      <c r="Q923" s="1"/>
    </row>
    <row r="924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2"/>
      <c r="M924" s="1"/>
      <c r="N924" s="1"/>
      <c r="O924" s="1"/>
      <c r="P924" s="1"/>
      <c r="Q924" s="1"/>
    </row>
    <row r="925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2"/>
      <c r="M925" s="1"/>
      <c r="N925" s="1"/>
      <c r="O925" s="1"/>
      <c r="P925" s="1"/>
      <c r="Q925" s="1"/>
    </row>
    <row r="926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2"/>
      <c r="M926" s="1"/>
      <c r="N926" s="1"/>
      <c r="O926" s="1"/>
      <c r="P926" s="1"/>
      <c r="Q926" s="1"/>
    </row>
    <row r="927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2"/>
      <c r="M927" s="1"/>
      <c r="N927" s="1"/>
      <c r="O927" s="1"/>
      <c r="P927" s="1"/>
      <c r="Q927" s="1"/>
    </row>
    <row r="928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2"/>
      <c r="M928" s="1"/>
      <c r="N928" s="1"/>
      <c r="O928" s="1"/>
      <c r="P928" s="1"/>
      <c r="Q928" s="1"/>
    </row>
    <row r="929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2"/>
      <c r="M929" s="1"/>
      <c r="N929" s="1"/>
      <c r="O929" s="1"/>
      <c r="P929" s="1"/>
      <c r="Q929" s="1"/>
    </row>
    <row r="930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2"/>
      <c r="M930" s="1"/>
      <c r="N930" s="1"/>
      <c r="O930" s="1"/>
      <c r="P930" s="1"/>
      <c r="Q930" s="1"/>
    </row>
    <row r="93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2"/>
      <c r="M931" s="1"/>
      <c r="N931" s="1"/>
      <c r="O931" s="1"/>
      <c r="P931" s="1"/>
      <c r="Q931" s="1"/>
    </row>
    <row r="932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2"/>
      <c r="M932" s="1"/>
      <c r="N932" s="1"/>
      <c r="O932" s="1"/>
      <c r="P932" s="1"/>
      <c r="Q932" s="1"/>
    </row>
    <row r="93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2"/>
      <c r="M933" s="1"/>
      <c r="N933" s="1"/>
      <c r="O933" s="1"/>
      <c r="P933" s="1"/>
      <c r="Q933" s="1"/>
    </row>
    <row r="934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2"/>
      <c r="M934" s="1"/>
      <c r="N934" s="1"/>
      <c r="O934" s="1"/>
      <c r="P934" s="1"/>
      <c r="Q934" s="1"/>
    </row>
    <row r="935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2"/>
      <c r="M935" s="1"/>
      <c r="N935" s="1"/>
      <c r="O935" s="1"/>
      <c r="P935" s="1"/>
      <c r="Q935" s="1"/>
    </row>
    <row r="936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2"/>
      <c r="M936" s="1"/>
      <c r="N936" s="1"/>
      <c r="O936" s="1"/>
      <c r="P936" s="1"/>
      <c r="Q936" s="1"/>
    </row>
    <row r="937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2"/>
      <c r="M937" s="1"/>
      <c r="N937" s="1"/>
      <c r="O937" s="1"/>
      <c r="P937" s="1"/>
      <c r="Q937" s="1"/>
    </row>
    <row r="938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2"/>
      <c r="M938" s="1"/>
      <c r="N938" s="1"/>
      <c r="O938" s="1"/>
      <c r="P938" s="1"/>
      <c r="Q938" s="1"/>
    </row>
    <row r="939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2"/>
      <c r="M939" s="1"/>
      <c r="N939" s="1"/>
      <c r="O939" s="1"/>
      <c r="P939" s="1"/>
      <c r="Q939" s="1"/>
    </row>
    <row r="940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2"/>
      <c r="M940" s="1"/>
      <c r="N940" s="1"/>
      <c r="O940" s="1"/>
      <c r="P940" s="1"/>
      <c r="Q940" s="1"/>
    </row>
    <row r="94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2"/>
      <c r="M941" s="1"/>
      <c r="N941" s="1"/>
      <c r="O941" s="1"/>
      <c r="P941" s="1"/>
      <c r="Q941" s="1"/>
    </row>
    <row r="942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2"/>
      <c r="M942" s="1"/>
      <c r="N942" s="1"/>
      <c r="O942" s="1"/>
      <c r="P942" s="1"/>
      <c r="Q942" s="1"/>
    </row>
    <row r="94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2"/>
      <c r="M943" s="1"/>
      <c r="N943" s="1"/>
      <c r="O943" s="1"/>
      <c r="P943" s="1"/>
      <c r="Q943" s="1"/>
    </row>
    <row r="944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2"/>
      <c r="M944" s="1"/>
      <c r="N944" s="1"/>
      <c r="O944" s="1"/>
      <c r="P944" s="1"/>
      <c r="Q944" s="1"/>
    </row>
    <row r="945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2"/>
      <c r="M945" s="1"/>
      <c r="N945" s="1"/>
      <c r="O945" s="1"/>
      <c r="P945" s="1"/>
      <c r="Q945" s="1"/>
    </row>
    <row r="946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2"/>
      <c r="M946" s="1"/>
      <c r="N946" s="1"/>
      <c r="O946" s="1"/>
      <c r="P946" s="1"/>
      <c r="Q946" s="1"/>
    </row>
    <row r="947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2"/>
      <c r="M947" s="1"/>
      <c r="N947" s="1"/>
      <c r="O947" s="1"/>
      <c r="P947" s="1"/>
      <c r="Q947" s="1"/>
    </row>
    <row r="948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2"/>
      <c r="M948" s="1"/>
      <c r="N948" s="1"/>
      <c r="O948" s="1"/>
      <c r="P948" s="1"/>
      <c r="Q948" s="1"/>
    </row>
    <row r="949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2"/>
      <c r="M949" s="1"/>
      <c r="N949" s="1"/>
      <c r="O949" s="1"/>
      <c r="P949" s="1"/>
      <c r="Q949" s="1"/>
    </row>
    <row r="950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2"/>
      <c r="M950" s="1"/>
      <c r="N950" s="1"/>
      <c r="O950" s="1"/>
      <c r="P950" s="1"/>
      <c r="Q950" s="1"/>
    </row>
    <row r="95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2"/>
      <c r="M951" s="1"/>
      <c r="N951" s="1"/>
      <c r="O951" s="1"/>
      <c r="P951" s="1"/>
      <c r="Q951" s="1"/>
    </row>
    <row r="952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2"/>
      <c r="M952" s="1"/>
      <c r="N952" s="1"/>
      <c r="O952" s="1"/>
      <c r="P952" s="1"/>
      <c r="Q952" s="1"/>
    </row>
    <row r="95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2"/>
      <c r="M953" s="1"/>
      <c r="N953" s="1"/>
      <c r="O953" s="1"/>
      <c r="P953" s="1"/>
      <c r="Q953" s="1"/>
    </row>
    <row r="954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2"/>
      <c r="M954" s="1"/>
      <c r="N954" s="1"/>
      <c r="O954" s="1"/>
      <c r="P954" s="1"/>
      <c r="Q954" s="1"/>
    </row>
    <row r="955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2"/>
      <c r="M955" s="1"/>
      <c r="N955" s="1"/>
      <c r="O955" s="1"/>
      <c r="P955" s="1"/>
      <c r="Q955" s="1"/>
    </row>
    <row r="956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2"/>
      <c r="M956" s="1"/>
      <c r="N956" s="1"/>
      <c r="O956" s="1"/>
      <c r="P956" s="1"/>
      <c r="Q956" s="1"/>
    </row>
    <row r="957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2"/>
      <c r="M957" s="1"/>
      <c r="N957" s="1"/>
      <c r="O957" s="1"/>
      <c r="P957" s="1"/>
      <c r="Q957" s="1"/>
    </row>
    <row r="958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2"/>
      <c r="M958" s="1"/>
      <c r="N958" s="1"/>
      <c r="O958" s="1"/>
      <c r="P958" s="1"/>
      <c r="Q958" s="1"/>
    </row>
    <row r="959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2"/>
      <c r="M959" s="1"/>
      <c r="N959" s="1"/>
      <c r="O959" s="1"/>
      <c r="P959" s="1"/>
      <c r="Q959" s="1"/>
    </row>
    <row r="960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2"/>
      <c r="M960" s="1"/>
      <c r="N960" s="1"/>
      <c r="O960" s="1"/>
      <c r="P960" s="1"/>
      <c r="Q960" s="1"/>
    </row>
    <row r="96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2"/>
      <c r="M961" s="1"/>
      <c r="N961" s="1"/>
      <c r="O961" s="1"/>
      <c r="P961" s="1"/>
      <c r="Q961" s="1"/>
    </row>
    <row r="962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2"/>
      <c r="M962" s="1"/>
      <c r="N962" s="1"/>
      <c r="O962" s="1"/>
      <c r="P962" s="1"/>
      <c r="Q962" s="1"/>
    </row>
    <row r="96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2"/>
      <c r="M963" s="1"/>
      <c r="N963" s="1"/>
      <c r="O963" s="1"/>
      <c r="P963" s="1"/>
      <c r="Q963" s="1"/>
    </row>
    <row r="964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2"/>
      <c r="M964" s="1"/>
      <c r="N964" s="1"/>
      <c r="O964" s="1"/>
      <c r="P964" s="1"/>
      <c r="Q964" s="1"/>
    </row>
    <row r="965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2"/>
      <c r="M965" s="1"/>
      <c r="N965" s="1"/>
      <c r="O965" s="1"/>
      <c r="P965" s="1"/>
      <c r="Q965" s="1"/>
    </row>
    <row r="966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2"/>
      <c r="M966" s="1"/>
      <c r="N966" s="1"/>
      <c r="O966" s="1"/>
      <c r="P966" s="1"/>
      <c r="Q966" s="1"/>
    </row>
    <row r="967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2"/>
      <c r="M967" s="1"/>
      <c r="N967" s="1"/>
      <c r="O967" s="1"/>
      <c r="P967" s="1"/>
      <c r="Q967" s="1"/>
    </row>
    <row r="968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2"/>
      <c r="M968" s="1"/>
      <c r="N968" s="1"/>
      <c r="O968" s="1"/>
      <c r="P968" s="1"/>
      <c r="Q968" s="1"/>
    </row>
    <row r="969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2"/>
      <c r="M969" s="1"/>
      <c r="N969" s="1"/>
      <c r="O969" s="1"/>
      <c r="P969" s="1"/>
      <c r="Q969" s="1"/>
    </row>
    <row r="970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2"/>
      <c r="M970" s="1"/>
      <c r="N970" s="1"/>
      <c r="O970" s="1"/>
      <c r="P970" s="1"/>
      <c r="Q970" s="1"/>
    </row>
    <row r="97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2"/>
      <c r="M971" s="1"/>
      <c r="N971" s="1"/>
      <c r="O971" s="1"/>
      <c r="P971" s="1"/>
      <c r="Q971" s="1"/>
    </row>
    <row r="972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2"/>
      <c r="M972" s="1"/>
      <c r="N972" s="1"/>
      <c r="O972" s="1"/>
      <c r="P972" s="1"/>
      <c r="Q972" s="1"/>
    </row>
    <row r="97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2"/>
      <c r="M973" s="1"/>
      <c r="N973" s="1"/>
      <c r="O973" s="1"/>
      <c r="P973" s="1"/>
      <c r="Q973" s="1"/>
    </row>
    <row r="974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2"/>
      <c r="M974" s="1"/>
      <c r="N974" s="1"/>
      <c r="O974" s="1"/>
      <c r="P974" s="1"/>
      <c r="Q974" s="1"/>
    </row>
    <row r="975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2"/>
      <c r="M975" s="1"/>
      <c r="N975" s="1"/>
      <c r="O975" s="1"/>
      <c r="P975" s="1"/>
      <c r="Q975" s="1"/>
    </row>
    <row r="976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2"/>
      <c r="M976" s="1"/>
      <c r="N976" s="1"/>
      <c r="O976" s="1"/>
      <c r="P976" s="1"/>
      <c r="Q976" s="1"/>
    </row>
    <row r="977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2"/>
      <c r="M977" s="1"/>
      <c r="N977" s="1"/>
      <c r="O977" s="1"/>
      <c r="P977" s="1"/>
      <c r="Q977" s="1"/>
    </row>
    <row r="978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2"/>
      <c r="M978" s="1"/>
      <c r="N978" s="1"/>
      <c r="O978" s="1"/>
      <c r="P978" s="1"/>
      <c r="Q978" s="1"/>
    </row>
    <row r="979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2"/>
      <c r="M979" s="1"/>
      <c r="N979" s="1"/>
      <c r="O979" s="1"/>
      <c r="P979" s="1"/>
      <c r="Q979" s="1"/>
    </row>
    <row r="980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2"/>
      <c r="M980" s="1"/>
      <c r="N980" s="1"/>
      <c r="O980" s="1"/>
      <c r="P980" s="1"/>
      <c r="Q980" s="1"/>
    </row>
    <row r="98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2"/>
      <c r="M981" s="1"/>
      <c r="N981" s="1"/>
      <c r="O981" s="1"/>
      <c r="P981" s="1"/>
      <c r="Q981" s="1"/>
    </row>
    <row r="982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2"/>
      <c r="M982" s="1"/>
      <c r="N982" s="1"/>
      <c r="O982" s="1"/>
      <c r="P982" s="1"/>
      <c r="Q982" s="1"/>
    </row>
    <row r="983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2"/>
      <c r="M983" s="1"/>
      <c r="N983" s="1"/>
      <c r="O983" s="1"/>
      <c r="P983" s="1"/>
      <c r="Q983" s="1"/>
    </row>
    <row r="984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2"/>
      <c r="M984" s="1"/>
      <c r="N984" s="1"/>
      <c r="O984" s="1"/>
      <c r="P984" s="1"/>
      <c r="Q984" s="1"/>
    </row>
    <row r="985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2"/>
      <c r="M985" s="1"/>
      <c r="N985" s="1"/>
      <c r="O985" s="1"/>
      <c r="P985" s="1"/>
      <c r="Q985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7.25"/>
  </cols>
  <sheetData>
    <row r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6"/>
      <c r="B6" s="16"/>
      <c r="C6" s="17" t="s">
        <v>72</v>
      </c>
      <c r="D6" s="18" t="s">
        <v>73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6"/>
      <c r="B7" s="16"/>
      <c r="C7" s="17" t="s">
        <v>74</v>
      </c>
      <c r="D7" s="19">
        <v>2.0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6"/>
      <c r="B10" s="16"/>
      <c r="C10" s="17" t="s">
        <v>75</v>
      </c>
      <c r="D10" s="17" t="s">
        <v>72</v>
      </c>
      <c r="E10" s="17" t="s">
        <v>76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6"/>
      <c r="B11" s="16"/>
      <c r="C11" s="20">
        <v>2.0</v>
      </c>
      <c r="D11" s="20">
        <v>4.0</v>
      </c>
      <c r="E11" s="20" t="s">
        <v>77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6"/>
      <c r="B15" s="16"/>
      <c r="C15" s="20" t="s">
        <v>78</v>
      </c>
      <c r="D15" s="21">
        <v>35000.0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6"/>
      <c r="B16" s="16"/>
      <c r="C16" s="20" t="s">
        <v>79</v>
      </c>
      <c r="D16" s="21">
        <v>10000.0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6"/>
      <c r="B17" s="16"/>
      <c r="C17" s="16"/>
      <c r="D17" s="22">
        <f>SUM(D15:D16)</f>
        <v>45000</v>
      </c>
      <c r="E17" s="23">
        <f>D17*4</f>
        <v>180000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6"/>
      <c r="B19" s="16"/>
      <c r="C19" s="20"/>
      <c r="D19" s="24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/>
      <c r="B20" s="16"/>
      <c r="C20" s="16">
        <f>16*3</f>
        <v>48</v>
      </c>
      <c r="D20" s="16">
        <f>C20*3500</f>
        <v>168000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/>
      <c r="B21" s="16"/>
      <c r="C21" s="16"/>
      <c r="D21" s="20">
        <v>335000.0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/>
      <c r="B22" s="16"/>
      <c r="C22" s="16"/>
      <c r="D22" s="25">
        <f>D21-D20</f>
        <v>167000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.63"/>
    <col customWidth="1" min="2" max="2" width="21.5"/>
    <col customWidth="1" min="3" max="3" width="27.63"/>
    <col customWidth="1" min="4" max="4" width="20.0"/>
    <col customWidth="1" min="5" max="5" width="22.63"/>
    <col customWidth="1" min="6" max="6" width="18.5"/>
    <col customWidth="1" min="7" max="7" width="13.25"/>
    <col customWidth="1" min="8" max="8" width="51.25"/>
    <col customWidth="1" min="9" max="9" width="11.38"/>
    <col customWidth="1" min="10" max="10" width="12.25"/>
    <col customWidth="1" min="11" max="11" width="12.38"/>
    <col customWidth="1" min="12" max="12" width="1.0"/>
    <col customWidth="1" min="13" max="13" width="11.38"/>
    <col customWidth="1" min="14" max="14" width="12.25"/>
    <col customWidth="1" min="15" max="15" width="12.38"/>
    <col customWidth="1" min="16" max="16" width="5.13"/>
  </cols>
  <sheetData>
    <row r="1" ht="23.25" customHeight="1">
      <c r="A1" s="26"/>
      <c r="B1" s="27"/>
      <c r="C1" s="28"/>
      <c r="D1" s="28"/>
      <c r="E1" s="28"/>
      <c r="F1" s="28"/>
      <c r="G1" s="28"/>
      <c r="H1" s="28"/>
      <c r="I1" s="28"/>
      <c r="J1" s="28"/>
      <c r="K1" s="29"/>
      <c r="L1" s="28"/>
      <c r="M1" s="28"/>
      <c r="N1" s="28"/>
      <c r="O1" s="29"/>
      <c r="P1" s="28"/>
    </row>
    <row r="2" ht="23.25" customHeight="1">
      <c r="A2" s="30"/>
      <c r="B2" s="27"/>
      <c r="C2" s="28"/>
      <c r="D2" s="28"/>
      <c r="E2" s="28"/>
      <c r="F2" s="28"/>
      <c r="G2" s="28"/>
      <c r="H2" s="28"/>
      <c r="I2" s="31" t="s">
        <v>80</v>
      </c>
      <c r="J2" s="28"/>
      <c r="K2" s="29"/>
      <c r="L2" s="28"/>
      <c r="M2" s="31" t="s">
        <v>81</v>
      </c>
      <c r="N2" s="28"/>
      <c r="O2" s="29"/>
      <c r="P2" s="28"/>
    </row>
    <row r="3" ht="23.25" customHeight="1">
      <c r="A3" s="32"/>
      <c r="B3" s="33" t="s">
        <v>82</v>
      </c>
      <c r="C3" s="34" t="s">
        <v>83</v>
      </c>
      <c r="D3" s="34" t="s">
        <v>84</v>
      </c>
      <c r="E3" s="34" t="s">
        <v>85</v>
      </c>
      <c r="F3" s="34"/>
      <c r="G3" s="35"/>
      <c r="H3" s="36" t="s">
        <v>86</v>
      </c>
      <c r="I3" s="37"/>
      <c r="J3" s="38"/>
      <c r="K3" s="39"/>
      <c r="L3" s="28"/>
      <c r="M3" s="37"/>
      <c r="N3" s="38"/>
      <c r="O3" s="39"/>
      <c r="P3" s="29"/>
    </row>
    <row r="4">
      <c r="A4" s="29"/>
      <c r="B4" s="40"/>
      <c r="C4" s="41"/>
      <c r="D4" s="41"/>
      <c r="E4" s="40"/>
      <c r="F4" s="40" t="s">
        <v>87</v>
      </c>
      <c r="G4" s="42" t="s">
        <v>88</v>
      </c>
      <c r="H4" s="40" t="s">
        <v>89</v>
      </c>
      <c r="I4" s="40" t="s">
        <v>90</v>
      </c>
      <c r="J4" s="40" t="s">
        <v>91</v>
      </c>
      <c r="K4" s="40" t="s">
        <v>92</v>
      </c>
      <c r="L4" s="28"/>
      <c r="M4" s="40" t="s">
        <v>90</v>
      </c>
      <c r="N4" s="40" t="s">
        <v>91</v>
      </c>
      <c r="O4" s="40" t="s">
        <v>92</v>
      </c>
      <c r="P4" s="29"/>
    </row>
    <row r="5" ht="18.0" customHeight="1">
      <c r="A5" s="29"/>
      <c r="B5" s="43"/>
      <c r="C5" s="43"/>
      <c r="D5" s="43"/>
      <c r="E5" s="43"/>
      <c r="F5" s="44"/>
      <c r="G5" s="45">
        <v>1.0</v>
      </c>
      <c r="H5" s="45" t="s">
        <v>93</v>
      </c>
      <c r="I5" s="43"/>
      <c r="J5" s="43"/>
      <c r="K5" s="43"/>
      <c r="L5" s="28"/>
      <c r="M5" s="43"/>
      <c r="N5" s="43"/>
      <c r="O5" s="43"/>
      <c r="P5" s="46"/>
    </row>
    <row r="6" ht="25.5" customHeight="1">
      <c r="A6" s="29"/>
      <c r="B6" s="47"/>
      <c r="C6" s="47"/>
      <c r="D6" s="47"/>
      <c r="E6" s="48"/>
      <c r="F6" s="49" t="s">
        <v>14</v>
      </c>
      <c r="G6" s="50" t="s">
        <v>94</v>
      </c>
      <c r="H6" s="51" t="s">
        <v>95</v>
      </c>
      <c r="I6" s="47"/>
      <c r="J6" s="47"/>
      <c r="K6" s="47"/>
      <c r="L6" s="28"/>
      <c r="M6" s="47"/>
      <c r="N6" s="47"/>
      <c r="O6" s="47"/>
      <c r="P6" s="46"/>
    </row>
    <row r="7">
      <c r="A7" s="29"/>
      <c r="B7" s="47"/>
      <c r="C7" s="47"/>
      <c r="D7" s="47"/>
      <c r="E7" s="48"/>
      <c r="F7" s="49" t="s">
        <v>96</v>
      </c>
      <c r="G7" s="50" t="s">
        <v>97</v>
      </c>
      <c r="H7" s="51" t="s">
        <v>98</v>
      </c>
      <c r="I7" s="47"/>
      <c r="J7" s="47"/>
      <c r="K7" s="47"/>
      <c r="L7" s="28"/>
      <c r="M7" s="47"/>
      <c r="N7" s="47"/>
      <c r="O7" s="47"/>
      <c r="P7" s="46"/>
    </row>
    <row r="8" ht="27.75" customHeight="1">
      <c r="A8" s="29"/>
      <c r="B8" s="47"/>
      <c r="C8" s="47"/>
      <c r="D8" s="47"/>
      <c r="E8" s="48" t="s">
        <v>99</v>
      </c>
      <c r="F8" s="52"/>
      <c r="G8" s="47"/>
      <c r="H8" s="53" t="s">
        <v>100</v>
      </c>
      <c r="I8" s="47"/>
      <c r="J8" s="47"/>
      <c r="K8" s="47"/>
      <c r="L8" s="28"/>
      <c r="M8" s="47"/>
      <c r="N8" s="47"/>
      <c r="O8" s="47"/>
      <c r="P8" s="46"/>
    </row>
    <row r="9" ht="27.75" customHeight="1">
      <c r="A9" s="29"/>
      <c r="B9" s="47"/>
      <c r="C9" s="47"/>
      <c r="D9" s="47"/>
      <c r="E9" s="48"/>
      <c r="F9" s="52"/>
      <c r="G9" s="47"/>
      <c r="H9" s="54" t="s">
        <v>101</v>
      </c>
      <c r="I9" s="47"/>
      <c r="J9" s="47"/>
      <c r="K9" s="47"/>
      <c r="L9" s="28"/>
      <c r="M9" s="47"/>
      <c r="N9" s="47"/>
      <c r="O9" s="47"/>
      <c r="P9" s="46"/>
    </row>
    <row r="10" ht="27.75" customHeight="1">
      <c r="A10" s="29"/>
      <c r="B10" s="55" t="s">
        <v>102</v>
      </c>
      <c r="C10" s="56" t="s">
        <v>103</v>
      </c>
      <c r="D10" s="54" t="s">
        <v>104</v>
      </c>
      <c r="E10" s="54" t="s">
        <v>105</v>
      </c>
      <c r="F10" s="52"/>
      <c r="G10" s="50" t="s">
        <v>106</v>
      </c>
      <c r="H10" s="57" t="s">
        <v>107</v>
      </c>
      <c r="I10" s="47"/>
      <c r="J10" s="47"/>
      <c r="K10" s="47"/>
      <c r="L10" s="28"/>
      <c r="M10" s="47"/>
      <c r="N10" s="47"/>
      <c r="O10" s="47"/>
      <c r="P10" s="46"/>
    </row>
    <row r="11" ht="30.0" customHeight="1">
      <c r="A11" s="29"/>
      <c r="B11" s="55" t="s">
        <v>102</v>
      </c>
      <c r="C11" s="58"/>
      <c r="D11" s="50"/>
      <c r="E11" s="50" t="s">
        <v>108</v>
      </c>
      <c r="F11" s="59"/>
      <c r="G11" s="50" t="s">
        <v>109</v>
      </c>
      <c r="H11" s="53" t="s">
        <v>110</v>
      </c>
      <c r="I11" s="50">
        <v>0.5</v>
      </c>
      <c r="J11" s="50">
        <v>1.0</v>
      </c>
      <c r="K11" s="47"/>
      <c r="L11" s="28"/>
      <c r="M11" s="50"/>
      <c r="N11" s="50"/>
      <c r="O11" s="47"/>
      <c r="P11" s="46"/>
    </row>
    <row r="12" ht="69.0" customHeight="1">
      <c r="A12" s="29"/>
      <c r="B12" s="50"/>
      <c r="C12" s="50"/>
      <c r="D12" s="50"/>
      <c r="E12" s="50"/>
      <c r="F12" s="59"/>
      <c r="G12" s="50"/>
      <c r="H12" s="60" t="s">
        <v>111</v>
      </c>
      <c r="I12" s="47"/>
      <c r="J12" s="47"/>
      <c r="K12" s="47"/>
      <c r="L12" s="28"/>
      <c r="M12" s="47"/>
      <c r="N12" s="47"/>
      <c r="O12" s="47"/>
      <c r="P12" s="46"/>
    </row>
    <row r="13" ht="21.0" customHeight="1">
      <c r="A13" s="29"/>
      <c r="B13" s="50"/>
      <c r="C13" s="50"/>
      <c r="D13" s="50"/>
      <c r="E13" s="50"/>
      <c r="F13" s="50"/>
      <c r="G13" s="50"/>
      <c r="H13" s="54" t="s">
        <v>112</v>
      </c>
      <c r="I13" s="50"/>
      <c r="J13" s="50"/>
      <c r="K13" s="50"/>
      <c r="L13" s="28"/>
      <c r="M13" s="50"/>
      <c r="N13" s="50"/>
      <c r="O13" s="50"/>
      <c r="P13" s="46"/>
    </row>
    <row r="14" ht="21.75" customHeight="1">
      <c r="A14" s="29"/>
      <c r="B14" s="50"/>
      <c r="C14" s="50"/>
      <c r="D14" s="50"/>
      <c r="E14" s="50"/>
      <c r="F14" s="50"/>
      <c r="G14" s="50"/>
      <c r="H14" s="54" t="s">
        <v>113</v>
      </c>
      <c r="I14" s="50"/>
      <c r="J14" s="50"/>
      <c r="K14" s="50"/>
      <c r="L14" s="28"/>
      <c r="M14" s="50"/>
      <c r="N14" s="50"/>
      <c r="O14" s="50"/>
      <c r="P14" s="46"/>
    </row>
    <row r="15" ht="22.5" customHeight="1">
      <c r="A15" s="29"/>
      <c r="B15" s="55" t="s">
        <v>102</v>
      </c>
      <c r="C15" s="50"/>
      <c r="D15" s="50"/>
      <c r="E15" s="50" t="s">
        <v>108</v>
      </c>
      <c r="F15" s="50"/>
      <c r="G15" s="50"/>
      <c r="H15" s="53" t="s">
        <v>114</v>
      </c>
      <c r="I15" s="50"/>
      <c r="J15" s="50">
        <v>1.0</v>
      </c>
      <c r="K15" s="50"/>
      <c r="L15" s="28"/>
      <c r="M15" s="50"/>
      <c r="N15" s="50"/>
      <c r="O15" s="50"/>
      <c r="P15" s="46"/>
    </row>
    <row r="16" ht="32.25" customHeight="1">
      <c r="A16" s="29"/>
      <c r="B16" s="61"/>
      <c r="C16" s="61"/>
      <c r="D16" s="61"/>
      <c r="E16" s="62" t="s">
        <v>115</v>
      </c>
      <c r="F16" s="63"/>
      <c r="G16" s="62" t="s">
        <v>116</v>
      </c>
      <c r="H16" s="64" t="s">
        <v>117</v>
      </c>
      <c r="I16" s="61"/>
      <c r="J16" s="61"/>
      <c r="K16" s="61"/>
      <c r="L16" s="28"/>
      <c r="M16" s="61"/>
      <c r="N16" s="61"/>
      <c r="O16" s="61"/>
      <c r="P16" s="65"/>
    </row>
    <row r="17" ht="27.75" customHeight="1">
      <c r="A17" s="29"/>
      <c r="B17" s="43"/>
      <c r="C17" s="43"/>
      <c r="D17" s="43"/>
      <c r="E17" s="43"/>
      <c r="F17" s="44"/>
      <c r="G17" s="45">
        <v>2.0</v>
      </c>
      <c r="H17" s="45" t="s">
        <v>118</v>
      </c>
      <c r="I17" s="43"/>
      <c r="J17" s="43"/>
      <c r="K17" s="43"/>
      <c r="L17" s="28"/>
      <c r="M17" s="43"/>
      <c r="N17" s="43"/>
      <c r="O17" s="43"/>
      <c r="P17" s="46"/>
    </row>
    <row r="18" ht="21.75" customHeight="1">
      <c r="A18" s="29"/>
      <c r="B18" s="66"/>
      <c r="C18" s="47"/>
      <c r="D18" s="47"/>
      <c r="E18" s="48"/>
      <c r="F18" s="47"/>
      <c r="G18" s="50"/>
      <c r="H18" s="66" t="s">
        <v>119</v>
      </c>
      <c r="I18" s="50"/>
      <c r="J18" s="50"/>
      <c r="K18" s="50"/>
      <c r="L18" s="28"/>
      <c r="M18" s="50"/>
      <c r="N18" s="50"/>
      <c r="O18" s="50"/>
      <c r="P18" s="46"/>
    </row>
    <row r="19" ht="21.75" customHeight="1">
      <c r="A19" s="29"/>
      <c r="B19" s="55" t="s">
        <v>102</v>
      </c>
      <c r="C19" s="47"/>
      <c r="D19" s="47"/>
      <c r="E19" s="48" t="s">
        <v>120</v>
      </c>
      <c r="F19" s="47"/>
      <c r="G19" s="50" t="s">
        <v>121</v>
      </c>
      <c r="H19" s="67" t="s">
        <v>122</v>
      </c>
      <c r="I19" s="50"/>
      <c r="J19" s="50"/>
      <c r="K19" s="50">
        <v>1.0</v>
      </c>
      <c r="L19" s="28"/>
      <c r="M19" s="50"/>
      <c r="N19" s="50"/>
      <c r="O19" s="50"/>
      <c r="P19" s="46"/>
    </row>
    <row r="20" ht="22.5" customHeight="1">
      <c r="A20" s="29"/>
      <c r="B20" s="68"/>
      <c r="C20" s="66"/>
      <c r="D20" s="66"/>
      <c r="E20" s="69"/>
      <c r="F20" s="52"/>
      <c r="G20" s="50"/>
      <c r="H20" s="54" t="s">
        <v>123</v>
      </c>
      <c r="I20" s="47"/>
      <c r="J20" s="47"/>
      <c r="K20" s="50"/>
      <c r="L20" s="28"/>
      <c r="M20" s="47"/>
      <c r="N20" s="47"/>
      <c r="O20" s="50"/>
      <c r="P20" s="46"/>
    </row>
    <row r="21" ht="41.25" customHeight="1">
      <c r="A21" s="29"/>
      <c r="B21" s="68" t="s">
        <v>124</v>
      </c>
      <c r="C21" s="66" t="s">
        <v>125</v>
      </c>
      <c r="D21" s="66" t="s">
        <v>126</v>
      </c>
      <c r="E21" s="69" t="s">
        <v>127</v>
      </c>
      <c r="F21" s="52"/>
      <c r="G21" s="50" t="s">
        <v>128</v>
      </c>
      <c r="H21" s="70" t="s">
        <v>129</v>
      </c>
      <c r="I21" s="47"/>
      <c r="J21" s="47"/>
      <c r="K21" s="50"/>
      <c r="L21" s="28"/>
      <c r="M21" s="47"/>
      <c r="N21" s="47"/>
      <c r="O21" s="50"/>
      <c r="P21" s="46"/>
    </row>
    <row r="22" ht="22.5" customHeight="1">
      <c r="A22" s="29"/>
      <c r="B22" s="55" t="s">
        <v>102</v>
      </c>
      <c r="C22" s="47"/>
      <c r="D22" s="47"/>
      <c r="E22" s="48" t="s">
        <v>120</v>
      </c>
      <c r="F22" s="52"/>
      <c r="G22" s="50" t="s">
        <v>130</v>
      </c>
      <c r="H22" s="67" t="s">
        <v>131</v>
      </c>
      <c r="I22" s="50"/>
      <c r="J22" s="50"/>
      <c r="K22" s="50">
        <v>1.0</v>
      </c>
      <c r="L22" s="28"/>
      <c r="M22" s="50"/>
      <c r="N22" s="50"/>
      <c r="O22" s="50"/>
      <c r="P22" s="46"/>
    </row>
    <row r="23">
      <c r="A23" s="29"/>
      <c r="B23" s="47"/>
      <c r="C23" s="47"/>
      <c r="D23" s="47"/>
      <c r="E23" s="47"/>
      <c r="F23" s="47"/>
      <c r="G23" s="47"/>
      <c r="H23" s="54" t="s">
        <v>132</v>
      </c>
      <c r="I23" s="47"/>
      <c r="J23" s="47"/>
      <c r="K23" s="47"/>
      <c r="L23" s="28"/>
      <c r="M23" s="47"/>
      <c r="N23" s="47"/>
      <c r="O23" s="47"/>
      <c r="P23" s="46"/>
    </row>
    <row r="24">
      <c r="A24" s="29"/>
      <c r="B24" s="41"/>
      <c r="C24" s="71"/>
      <c r="D24" s="41"/>
      <c r="E24" s="41"/>
      <c r="F24" s="41"/>
      <c r="G24" s="45">
        <v>3.0</v>
      </c>
      <c r="H24" s="45" t="s">
        <v>133</v>
      </c>
      <c r="I24" s="43"/>
      <c r="J24" s="43"/>
      <c r="K24" s="43"/>
      <c r="L24" s="28"/>
      <c r="M24" s="43"/>
      <c r="N24" s="43"/>
      <c r="O24" s="43"/>
      <c r="P24" s="46"/>
    </row>
    <row r="25">
      <c r="A25" s="29"/>
      <c r="B25" s="72"/>
      <c r="C25" s="73"/>
      <c r="D25" s="72"/>
      <c r="E25" s="72"/>
      <c r="F25" s="72"/>
      <c r="G25" s="47"/>
      <c r="H25" s="54" t="s">
        <v>134</v>
      </c>
      <c r="I25" s="47"/>
      <c r="J25" s="47"/>
      <c r="K25" s="47"/>
      <c r="L25" s="28"/>
      <c r="M25" s="47"/>
      <c r="N25" s="47"/>
      <c r="O25" s="47"/>
      <c r="P25" s="46"/>
    </row>
    <row r="26">
      <c r="A26" s="29"/>
      <c r="B26" s="55" t="s">
        <v>102</v>
      </c>
      <c r="C26" s="73"/>
      <c r="D26" s="72"/>
      <c r="E26" s="54" t="s">
        <v>108</v>
      </c>
      <c r="F26" s="74"/>
      <c r="G26" s="50" t="s">
        <v>135</v>
      </c>
      <c r="H26" s="67" t="s">
        <v>122</v>
      </c>
      <c r="I26" s="50">
        <v>0.5</v>
      </c>
      <c r="J26" s="50">
        <v>1.0</v>
      </c>
      <c r="K26" s="50"/>
      <c r="L26" s="28"/>
      <c r="M26" s="50"/>
      <c r="N26" s="50"/>
      <c r="O26" s="50"/>
      <c r="P26" s="46"/>
    </row>
    <row r="27" ht="52.5" customHeight="1">
      <c r="A27" s="29"/>
      <c r="B27" s="68" t="s">
        <v>124</v>
      </c>
      <c r="C27" s="75" t="s">
        <v>136</v>
      </c>
      <c r="D27" s="76" t="s">
        <v>137</v>
      </c>
      <c r="E27" s="75" t="s">
        <v>138</v>
      </c>
      <c r="F27" s="72"/>
      <c r="G27" s="50" t="s">
        <v>139</v>
      </c>
      <c r="H27" s="77" t="s">
        <v>140</v>
      </c>
      <c r="I27" s="47"/>
      <c r="J27" s="47"/>
      <c r="K27" s="47"/>
      <c r="L27" s="28"/>
      <c r="M27" s="47"/>
      <c r="N27" s="47"/>
      <c r="O27" s="47"/>
      <c r="P27" s="46"/>
    </row>
    <row r="28" ht="19.5" customHeight="1">
      <c r="A28" s="29"/>
      <c r="B28" s="55" t="s">
        <v>102</v>
      </c>
      <c r="C28" s="73"/>
      <c r="D28" s="72"/>
      <c r="E28" s="54" t="s">
        <v>108</v>
      </c>
      <c r="F28" s="72"/>
      <c r="G28" s="47"/>
      <c r="H28" s="67" t="s">
        <v>131</v>
      </c>
      <c r="I28" s="47"/>
      <c r="J28" s="50">
        <v>1.0</v>
      </c>
      <c r="K28" s="47"/>
      <c r="L28" s="28"/>
      <c r="M28" s="47"/>
      <c r="N28" s="50"/>
      <c r="O28" s="47"/>
      <c r="P28" s="46"/>
    </row>
    <row r="29" ht="19.5" customHeight="1">
      <c r="A29" s="29"/>
      <c r="B29" s="66"/>
      <c r="C29" s="73"/>
      <c r="D29" s="72"/>
      <c r="E29" s="54"/>
      <c r="F29" s="72"/>
      <c r="G29" s="47"/>
      <c r="H29" s="66" t="s">
        <v>141</v>
      </c>
      <c r="I29" s="47"/>
      <c r="J29" s="50"/>
      <c r="K29" s="47"/>
      <c r="L29" s="28"/>
      <c r="M29" s="47"/>
      <c r="N29" s="50"/>
      <c r="O29" s="47"/>
      <c r="P29" s="46"/>
    </row>
    <row r="30" ht="21.0" customHeight="1">
      <c r="A30" s="29"/>
      <c r="B30" s="72"/>
      <c r="C30" s="72"/>
      <c r="D30" s="50" t="s">
        <v>142</v>
      </c>
      <c r="E30" s="78" t="s">
        <v>108</v>
      </c>
      <c r="F30" s="72"/>
      <c r="G30" s="78" t="s">
        <v>143</v>
      </c>
      <c r="H30" s="78" t="s">
        <v>144</v>
      </c>
      <c r="I30" s="72"/>
      <c r="J30" s="72"/>
      <c r="K30" s="72"/>
      <c r="L30" s="28"/>
      <c r="M30" s="54">
        <v>0.5</v>
      </c>
      <c r="N30" s="50">
        <v>1.0</v>
      </c>
      <c r="O30" s="72"/>
      <c r="P30" s="46"/>
    </row>
    <row r="31" ht="23.25" customHeight="1">
      <c r="A31" s="29"/>
      <c r="B31" s="72"/>
      <c r="C31" s="72"/>
      <c r="D31" s="50" t="s">
        <v>142</v>
      </c>
      <c r="E31" s="72"/>
      <c r="F31" s="72"/>
      <c r="G31" s="72"/>
      <c r="H31" s="78" t="s">
        <v>145</v>
      </c>
      <c r="I31" s="72"/>
      <c r="J31" s="72"/>
      <c r="K31" s="72"/>
      <c r="L31" s="28"/>
      <c r="M31" s="72"/>
      <c r="N31" s="72"/>
      <c r="O31" s="72"/>
      <c r="P31" s="46"/>
    </row>
    <row r="32" ht="21.0" customHeight="1">
      <c r="A32" s="29"/>
      <c r="B32" s="72"/>
      <c r="C32" s="72"/>
      <c r="D32" s="50" t="s">
        <v>142</v>
      </c>
      <c r="E32" s="78" t="s">
        <v>108</v>
      </c>
      <c r="F32" s="72"/>
      <c r="G32" s="78" t="s">
        <v>146</v>
      </c>
      <c r="H32" s="78" t="s">
        <v>114</v>
      </c>
      <c r="I32" s="72"/>
      <c r="J32" s="72"/>
      <c r="K32" s="72"/>
      <c r="L32" s="28"/>
      <c r="M32" s="72"/>
      <c r="N32" s="50">
        <v>2.0</v>
      </c>
      <c r="O32" s="72"/>
      <c r="P32" s="46"/>
    </row>
    <row r="33">
      <c r="A33" s="29"/>
      <c r="B33" s="47"/>
      <c r="C33" s="47"/>
      <c r="D33" s="47"/>
      <c r="E33" s="72"/>
      <c r="F33" s="72"/>
      <c r="G33" s="45">
        <v>4.0</v>
      </c>
      <c r="H33" s="45" t="s">
        <v>147</v>
      </c>
      <c r="I33" s="43"/>
      <c r="J33" s="43"/>
      <c r="K33" s="43"/>
      <c r="L33" s="28"/>
      <c r="M33" s="79"/>
      <c r="N33" s="43"/>
      <c r="O33" s="43"/>
      <c r="P33" s="46"/>
    </row>
    <row r="34">
      <c r="A34" s="29"/>
      <c r="B34" s="47"/>
      <c r="C34" s="47"/>
      <c r="D34" s="50" t="s">
        <v>142</v>
      </c>
      <c r="E34" s="80" t="s">
        <v>148</v>
      </c>
      <c r="F34" s="81"/>
      <c r="G34" s="80" t="s">
        <v>143</v>
      </c>
      <c r="H34" s="80" t="s">
        <v>149</v>
      </c>
      <c r="I34" s="47"/>
      <c r="J34" s="47"/>
      <c r="K34" s="47"/>
      <c r="L34" s="28"/>
      <c r="M34" s="47"/>
      <c r="N34" s="47"/>
      <c r="O34" s="47"/>
      <c r="P34" s="46"/>
    </row>
    <row r="35" ht="23.25" customHeight="1">
      <c r="A35" s="29"/>
      <c r="B35" s="47"/>
      <c r="C35" s="47"/>
      <c r="D35" s="47"/>
      <c r="E35" s="78" t="s">
        <v>108</v>
      </c>
      <c r="F35" s="72"/>
      <c r="G35" s="50"/>
      <c r="H35" s="78" t="s">
        <v>145</v>
      </c>
      <c r="I35" s="47"/>
      <c r="J35" s="47"/>
      <c r="K35" s="47"/>
      <c r="L35" s="28"/>
      <c r="M35" s="54">
        <v>0.25</v>
      </c>
      <c r="N35" s="47"/>
      <c r="O35" s="47"/>
      <c r="P35" s="46"/>
    </row>
    <row r="36">
      <c r="A36" s="29"/>
      <c r="B36" s="47"/>
      <c r="C36" s="47"/>
      <c r="D36" s="50" t="s">
        <v>142</v>
      </c>
      <c r="E36" s="80" t="s">
        <v>150</v>
      </c>
      <c r="F36" s="81"/>
      <c r="G36" s="80" t="s">
        <v>151</v>
      </c>
      <c r="H36" s="80" t="s">
        <v>152</v>
      </c>
      <c r="I36" s="47"/>
      <c r="J36" s="47"/>
      <c r="K36" s="47"/>
      <c r="L36" s="28"/>
      <c r="M36" s="47"/>
      <c r="N36" s="47"/>
      <c r="O36" s="47"/>
      <c r="P36" s="46"/>
    </row>
    <row r="37">
      <c r="A37" s="29"/>
      <c r="B37" s="72"/>
      <c r="C37" s="72"/>
      <c r="D37" s="47"/>
      <c r="E37" s="72"/>
      <c r="F37" s="47"/>
      <c r="G37" s="45">
        <v>5.0</v>
      </c>
      <c r="H37" s="45" t="s">
        <v>153</v>
      </c>
      <c r="I37" s="43"/>
      <c r="J37" s="43"/>
      <c r="K37" s="43"/>
      <c r="L37" s="28"/>
      <c r="M37" s="43"/>
      <c r="N37" s="43"/>
      <c r="O37" s="43"/>
      <c r="P37" s="46"/>
    </row>
    <row r="38" ht="22.5" customHeight="1">
      <c r="A38" s="29"/>
      <c r="B38" s="72"/>
      <c r="C38" s="72"/>
      <c r="D38" s="50" t="s">
        <v>142</v>
      </c>
      <c r="E38" s="78" t="s">
        <v>108</v>
      </c>
      <c r="F38" s="47"/>
      <c r="G38" s="82" t="s">
        <v>154</v>
      </c>
      <c r="H38" s="82" t="s">
        <v>155</v>
      </c>
      <c r="I38" s="47"/>
      <c r="J38" s="47"/>
      <c r="K38" s="47"/>
      <c r="L38" s="28"/>
      <c r="M38" s="50">
        <v>0.0</v>
      </c>
      <c r="N38" s="50"/>
      <c r="O38" s="47"/>
      <c r="P38" s="46"/>
    </row>
    <row r="39" ht="22.5" customHeight="1">
      <c r="A39" s="29"/>
      <c r="B39" s="72"/>
      <c r="C39" s="72"/>
      <c r="D39" s="50" t="s">
        <v>142</v>
      </c>
      <c r="E39" s="72"/>
      <c r="F39" s="47"/>
      <c r="G39" s="50"/>
      <c r="H39" s="82" t="s">
        <v>156</v>
      </c>
      <c r="I39" s="47"/>
      <c r="J39" s="47"/>
      <c r="K39" s="47"/>
      <c r="L39" s="28"/>
      <c r="M39" s="47"/>
      <c r="N39" s="47"/>
      <c r="O39" s="47"/>
      <c r="P39" s="46"/>
    </row>
    <row r="40" ht="23.25" customHeight="1">
      <c r="A40" s="29"/>
      <c r="B40" s="72"/>
      <c r="C40" s="72"/>
      <c r="D40" s="50" t="s">
        <v>142</v>
      </c>
      <c r="E40" s="78" t="s">
        <v>108</v>
      </c>
      <c r="F40" s="47"/>
      <c r="G40" s="82" t="s">
        <v>157</v>
      </c>
      <c r="H40" s="82" t="s">
        <v>158</v>
      </c>
      <c r="I40" s="47"/>
      <c r="J40" s="47"/>
      <c r="K40" s="47"/>
      <c r="L40" s="28"/>
      <c r="M40" s="47"/>
      <c r="N40" s="50"/>
      <c r="O40" s="47"/>
      <c r="P40" s="46"/>
    </row>
    <row r="41">
      <c r="A41" s="29"/>
      <c r="B41" s="72"/>
      <c r="C41" s="72"/>
      <c r="D41" s="47"/>
      <c r="E41" s="72"/>
      <c r="F41" s="52"/>
      <c r="G41" s="45">
        <v>6.0</v>
      </c>
      <c r="H41" s="45" t="s">
        <v>159</v>
      </c>
      <c r="I41" s="43"/>
      <c r="J41" s="43"/>
      <c r="K41" s="43"/>
      <c r="L41" s="28"/>
      <c r="M41" s="43"/>
      <c r="N41" s="43"/>
      <c r="O41" s="43"/>
      <c r="P41" s="46"/>
    </row>
    <row r="42">
      <c r="A42" s="29"/>
      <c r="B42" s="72"/>
      <c r="C42" s="72"/>
      <c r="D42" s="50" t="s">
        <v>142</v>
      </c>
      <c r="E42" s="80" t="s">
        <v>150</v>
      </c>
      <c r="F42" s="83"/>
      <c r="G42" s="80" t="s">
        <v>143</v>
      </c>
      <c r="H42" s="80" t="s">
        <v>160</v>
      </c>
      <c r="I42" s="47"/>
      <c r="J42" s="47"/>
      <c r="K42" s="47"/>
      <c r="L42" s="28"/>
      <c r="M42" s="50">
        <v>0.0</v>
      </c>
      <c r="N42" s="47"/>
      <c r="O42" s="50"/>
      <c r="P42" s="46"/>
    </row>
    <row r="43">
      <c r="A43" s="29"/>
      <c r="B43" s="72"/>
      <c r="C43" s="72"/>
      <c r="D43" s="47"/>
      <c r="E43" s="72"/>
      <c r="F43" s="52"/>
      <c r="G43" s="50"/>
      <c r="H43" s="80" t="s">
        <v>145</v>
      </c>
      <c r="I43" s="47"/>
      <c r="J43" s="47"/>
      <c r="K43" s="47"/>
      <c r="L43" s="28"/>
      <c r="M43" s="47"/>
      <c r="N43" s="47"/>
      <c r="O43" s="50"/>
      <c r="P43" s="46"/>
    </row>
    <row r="44">
      <c r="A44" s="29"/>
      <c r="B44" s="72"/>
      <c r="C44" s="72"/>
      <c r="D44" s="50" t="s">
        <v>142</v>
      </c>
      <c r="E44" s="80" t="s">
        <v>150</v>
      </c>
      <c r="F44" s="83"/>
      <c r="G44" s="80" t="s">
        <v>161</v>
      </c>
      <c r="H44" s="80" t="s">
        <v>162</v>
      </c>
      <c r="I44" s="47"/>
      <c r="J44" s="47"/>
      <c r="K44" s="47"/>
      <c r="L44" s="28"/>
      <c r="M44" s="47"/>
      <c r="N44" s="47"/>
      <c r="O44" s="47"/>
      <c r="P44" s="46"/>
    </row>
    <row r="45">
      <c r="A45" s="29"/>
      <c r="B45" s="72"/>
      <c r="C45" s="72"/>
      <c r="D45" s="47"/>
      <c r="E45" s="72"/>
      <c r="F45" s="52"/>
      <c r="G45" s="45">
        <v>7.0</v>
      </c>
      <c r="H45" s="45" t="s">
        <v>163</v>
      </c>
      <c r="I45" s="43"/>
      <c r="J45" s="43"/>
      <c r="K45" s="43"/>
      <c r="L45" s="28"/>
      <c r="M45" s="43"/>
      <c r="N45" s="43"/>
      <c r="O45" s="43"/>
      <c r="P45" s="46"/>
    </row>
    <row r="46">
      <c r="A46" s="29"/>
      <c r="B46" s="72"/>
      <c r="C46" s="72"/>
      <c r="D46" s="50"/>
      <c r="E46" s="80" t="s">
        <v>150</v>
      </c>
      <c r="F46" s="83"/>
      <c r="G46" s="80" t="s">
        <v>164</v>
      </c>
      <c r="H46" s="80" t="s">
        <v>165</v>
      </c>
      <c r="I46" s="47"/>
      <c r="J46" s="47"/>
      <c r="K46" s="47"/>
      <c r="L46" s="28"/>
      <c r="M46" s="47"/>
      <c r="N46" s="47"/>
      <c r="O46" s="47"/>
      <c r="P46" s="46"/>
    </row>
    <row r="47">
      <c r="A47" s="29"/>
      <c r="B47" s="72"/>
      <c r="C47" s="72"/>
      <c r="D47" s="47"/>
      <c r="E47" s="72"/>
      <c r="F47" s="52"/>
      <c r="G47" s="50"/>
      <c r="H47" s="54" t="s">
        <v>145</v>
      </c>
      <c r="I47" s="47"/>
      <c r="J47" s="47"/>
      <c r="K47" s="47"/>
      <c r="L47" s="28"/>
      <c r="M47" s="47"/>
      <c r="N47" s="47"/>
      <c r="O47" s="47"/>
      <c r="P47" s="46"/>
    </row>
    <row r="48">
      <c r="A48" s="29"/>
      <c r="B48" s="72"/>
      <c r="C48" s="72"/>
      <c r="D48" s="47"/>
      <c r="E48" s="54" t="s">
        <v>166</v>
      </c>
      <c r="F48" s="52"/>
      <c r="G48" s="54"/>
      <c r="H48" s="54" t="s">
        <v>167</v>
      </c>
      <c r="I48" s="47"/>
      <c r="J48" s="47"/>
      <c r="K48" s="47"/>
      <c r="L48" s="28"/>
      <c r="M48" s="47"/>
      <c r="N48" s="47"/>
      <c r="O48" s="47"/>
      <c r="P48" s="46"/>
    </row>
    <row r="49">
      <c r="A49" s="29"/>
      <c r="B49" s="41"/>
      <c r="C49" s="41"/>
      <c r="D49" s="43"/>
      <c r="E49" s="41"/>
      <c r="F49" s="52"/>
      <c r="G49" s="45">
        <v>8.0</v>
      </c>
      <c r="H49" s="45" t="s">
        <v>168</v>
      </c>
      <c r="I49" s="43"/>
      <c r="J49" s="43"/>
      <c r="K49" s="43"/>
      <c r="L49" s="28"/>
      <c r="M49" s="43"/>
      <c r="N49" s="43"/>
      <c r="O49" s="43"/>
      <c r="P49" s="46"/>
    </row>
    <row r="50" ht="20.25" customHeight="1">
      <c r="A50" s="29"/>
      <c r="B50" s="54"/>
      <c r="C50" s="72"/>
      <c r="D50" s="47"/>
      <c r="E50" s="84" t="s">
        <v>108</v>
      </c>
      <c r="F50" s="50"/>
      <c r="G50" s="50" t="s">
        <v>169</v>
      </c>
      <c r="H50" s="53" t="s">
        <v>170</v>
      </c>
      <c r="I50" s="47"/>
      <c r="J50" s="50"/>
      <c r="K50" s="47"/>
      <c r="L50" s="28"/>
      <c r="M50" s="50">
        <v>0.25</v>
      </c>
      <c r="N50" s="50"/>
      <c r="O50" s="47"/>
      <c r="P50" s="46"/>
    </row>
    <row r="51" ht="18.75" customHeight="1">
      <c r="A51" s="29"/>
      <c r="B51" s="54"/>
      <c r="C51" s="56" t="s">
        <v>103</v>
      </c>
      <c r="D51" s="54" t="s">
        <v>104</v>
      </c>
      <c r="E51" s="54" t="s">
        <v>105</v>
      </c>
      <c r="F51" s="62" t="s">
        <v>15</v>
      </c>
      <c r="G51" s="50" t="s">
        <v>171</v>
      </c>
      <c r="H51" s="53" t="s">
        <v>172</v>
      </c>
      <c r="I51" s="47"/>
      <c r="J51" s="50"/>
      <c r="K51" s="47"/>
      <c r="L51" s="28"/>
      <c r="M51" s="47"/>
      <c r="N51" s="50"/>
      <c r="O51" s="47"/>
      <c r="P51" s="46"/>
    </row>
    <row r="52" ht="32.25" customHeight="1">
      <c r="A52" s="29"/>
      <c r="B52" s="72"/>
      <c r="C52" s="72"/>
      <c r="D52" s="47"/>
      <c r="E52" s="54" t="s">
        <v>173</v>
      </c>
      <c r="F52" s="50"/>
      <c r="G52" s="50"/>
      <c r="H52" s="66" t="s">
        <v>174</v>
      </c>
      <c r="I52" s="47"/>
      <c r="J52" s="47"/>
      <c r="K52" s="47"/>
      <c r="L52" s="28"/>
      <c r="M52" s="47"/>
      <c r="N52" s="47"/>
      <c r="O52" s="47"/>
      <c r="P52" s="46"/>
    </row>
    <row r="53" ht="24.0" customHeight="1">
      <c r="A53" s="29"/>
      <c r="B53" s="54"/>
      <c r="C53" s="72"/>
      <c r="D53" s="47"/>
      <c r="E53" s="84" t="s">
        <v>108</v>
      </c>
      <c r="F53" s="50"/>
      <c r="G53" s="50" t="s">
        <v>175</v>
      </c>
      <c r="H53" s="53" t="s">
        <v>176</v>
      </c>
      <c r="I53" s="47"/>
      <c r="J53" s="50"/>
      <c r="K53" s="47"/>
      <c r="L53" s="28"/>
      <c r="M53" s="47"/>
      <c r="N53" s="50"/>
      <c r="O53" s="47"/>
      <c r="P53" s="46"/>
    </row>
    <row r="54" ht="18.0" customHeight="1">
      <c r="A54" s="29"/>
      <c r="B54" s="54"/>
      <c r="C54" s="72"/>
      <c r="D54" s="47"/>
      <c r="E54" s="84"/>
      <c r="F54" s="50"/>
      <c r="G54" s="50"/>
      <c r="H54" s="54" t="s">
        <v>177</v>
      </c>
      <c r="I54" s="47"/>
      <c r="J54" s="50"/>
      <c r="K54" s="47"/>
      <c r="L54" s="28"/>
      <c r="M54" s="47"/>
      <c r="N54" s="50"/>
      <c r="O54" s="47"/>
      <c r="P54" s="46"/>
    </row>
    <row r="55" ht="18.0" customHeight="1">
      <c r="A55" s="29"/>
      <c r="B55" s="43"/>
      <c r="C55" s="43"/>
      <c r="D55" s="43"/>
      <c r="E55" s="43"/>
      <c r="F55" s="44"/>
      <c r="G55" s="45">
        <v>9.0</v>
      </c>
      <c r="H55" s="45" t="s">
        <v>178</v>
      </c>
      <c r="I55" s="43"/>
      <c r="J55" s="43"/>
      <c r="K55" s="43"/>
      <c r="L55" s="28"/>
      <c r="M55" s="43"/>
      <c r="N55" s="43"/>
      <c r="O55" s="43"/>
      <c r="P55" s="46"/>
    </row>
    <row r="56">
      <c r="A56" s="29"/>
      <c r="B56" s="55" t="s">
        <v>102</v>
      </c>
      <c r="C56" s="47"/>
      <c r="D56" s="47"/>
      <c r="E56" s="84" t="s">
        <v>179</v>
      </c>
      <c r="F56" s="85"/>
      <c r="G56" s="50"/>
      <c r="H56" s="67" t="s">
        <v>180</v>
      </c>
      <c r="I56" s="50">
        <v>0.75</v>
      </c>
      <c r="J56" s="50">
        <v>1.0</v>
      </c>
      <c r="K56" s="47"/>
      <c r="L56" s="28"/>
      <c r="M56" s="50"/>
      <c r="N56" s="50"/>
      <c r="O56" s="47"/>
      <c r="P56" s="46"/>
    </row>
    <row r="57" ht="31.5" customHeight="1">
      <c r="A57" s="29"/>
      <c r="B57" s="68" t="s">
        <v>124</v>
      </c>
      <c r="C57" s="86" t="s">
        <v>181</v>
      </c>
      <c r="D57" s="47"/>
      <c r="E57" s="72"/>
      <c r="F57" s="52"/>
      <c r="G57" s="50" t="s">
        <v>182</v>
      </c>
      <c r="H57" s="77" t="s">
        <v>183</v>
      </c>
      <c r="I57" s="47"/>
      <c r="J57" s="47"/>
      <c r="K57" s="47"/>
      <c r="L57" s="28"/>
      <c r="M57" s="47"/>
      <c r="N57" s="47"/>
      <c r="O57" s="47"/>
      <c r="P57" s="46"/>
    </row>
    <row r="58" ht="16.5" customHeight="1">
      <c r="A58" s="29"/>
      <c r="B58" s="68"/>
      <c r="C58" s="87"/>
      <c r="D58" s="47"/>
      <c r="E58" s="72"/>
      <c r="F58" s="52"/>
      <c r="G58" s="50"/>
      <c r="H58" s="54" t="s">
        <v>184</v>
      </c>
      <c r="I58" s="47"/>
      <c r="J58" s="47"/>
      <c r="K58" s="47"/>
      <c r="L58" s="28"/>
      <c r="M58" s="47"/>
      <c r="N58" s="47"/>
      <c r="O58" s="47"/>
      <c r="P58" s="46"/>
    </row>
    <row r="59" ht="16.5" customHeight="1">
      <c r="A59" s="29"/>
      <c r="B59" s="55" t="s">
        <v>102</v>
      </c>
      <c r="C59" s="87"/>
      <c r="D59" s="47"/>
      <c r="E59" s="84" t="s">
        <v>185</v>
      </c>
      <c r="F59" s="52"/>
      <c r="G59" s="50"/>
      <c r="H59" s="67" t="s">
        <v>186</v>
      </c>
      <c r="I59" s="47"/>
      <c r="J59" s="50">
        <v>1.0</v>
      </c>
      <c r="K59" s="47"/>
      <c r="L59" s="28"/>
      <c r="M59" s="47"/>
      <c r="N59" s="50"/>
      <c r="O59" s="47"/>
      <c r="P59" s="46"/>
    </row>
    <row r="60" ht="16.5" customHeight="1">
      <c r="A60" s="29"/>
      <c r="B60" s="66"/>
      <c r="C60" s="88"/>
      <c r="D60" s="47"/>
      <c r="E60" s="84"/>
      <c r="F60" s="52"/>
      <c r="G60" s="50"/>
      <c r="H60" s="66" t="s">
        <v>187</v>
      </c>
      <c r="I60" s="47"/>
      <c r="J60" s="50"/>
      <c r="K60" s="47"/>
      <c r="L60" s="29"/>
      <c r="M60" s="47"/>
      <c r="N60" s="50"/>
      <c r="O60" s="47"/>
      <c r="P60" s="46"/>
    </row>
    <row r="61" ht="16.5" customHeight="1">
      <c r="A61" s="29"/>
      <c r="B61" s="66"/>
      <c r="C61" s="88"/>
      <c r="D61" s="47"/>
      <c r="E61" s="80" t="s">
        <v>150</v>
      </c>
      <c r="F61" s="83"/>
      <c r="G61" s="80" t="s">
        <v>143</v>
      </c>
      <c r="H61" s="80" t="s">
        <v>188</v>
      </c>
      <c r="I61" s="47"/>
      <c r="J61" s="50"/>
      <c r="K61" s="47"/>
      <c r="L61" s="29"/>
      <c r="M61" s="47"/>
      <c r="N61" s="50"/>
      <c r="O61" s="47"/>
      <c r="P61" s="46"/>
    </row>
    <row r="62" ht="16.5" customHeight="1">
      <c r="A62" s="29"/>
      <c r="B62" s="66"/>
      <c r="C62" s="88"/>
      <c r="D62" s="47"/>
      <c r="E62" s="72"/>
      <c r="F62" s="52"/>
      <c r="G62" s="50"/>
      <c r="H62" s="80" t="s">
        <v>145</v>
      </c>
      <c r="I62" s="47"/>
      <c r="J62" s="50"/>
      <c r="K62" s="47"/>
      <c r="L62" s="29"/>
      <c r="M62" s="47"/>
      <c r="N62" s="50"/>
      <c r="O62" s="47"/>
      <c r="P62" s="46"/>
    </row>
    <row r="63" ht="16.5" customHeight="1">
      <c r="A63" s="29"/>
      <c r="B63" s="66"/>
      <c r="C63" s="88"/>
      <c r="D63" s="47"/>
      <c r="E63" s="80" t="s">
        <v>150</v>
      </c>
      <c r="F63" s="83"/>
      <c r="G63" s="80" t="s">
        <v>189</v>
      </c>
      <c r="H63" s="80" t="s">
        <v>190</v>
      </c>
      <c r="I63" s="47"/>
      <c r="J63" s="50"/>
      <c r="K63" s="47"/>
      <c r="L63" s="29"/>
      <c r="M63" s="47"/>
      <c r="N63" s="50"/>
      <c r="O63" s="47"/>
      <c r="P63" s="46"/>
    </row>
    <row r="64">
      <c r="A64" s="29"/>
      <c r="B64" s="43"/>
      <c r="C64" s="43"/>
      <c r="D64" s="43"/>
      <c r="E64" s="43"/>
      <c r="F64" s="44"/>
      <c r="G64" s="45">
        <v>10.0</v>
      </c>
      <c r="H64" s="45" t="s">
        <v>191</v>
      </c>
      <c r="I64" s="43"/>
      <c r="J64" s="43"/>
      <c r="K64" s="43"/>
      <c r="L64" s="28"/>
      <c r="M64" s="43"/>
      <c r="N64" s="43"/>
      <c r="O64" s="43"/>
      <c r="P64" s="46"/>
    </row>
    <row r="65">
      <c r="A65" s="29"/>
      <c r="B65" s="43"/>
      <c r="C65" s="43"/>
      <c r="D65" s="43"/>
      <c r="E65" s="43"/>
      <c r="F65" s="44"/>
      <c r="G65" s="45">
        <v>11.0</v>
      </c>
      <c r="H65" s="45" t="s">
        <v>192</v>
      </c>
      <c r="I65" s="43"/>
      <c r="J65" s="43"/>
      <c r="K65" s="43"/>
      <c r="L65" s="28"/>
      <c r="M65" s="43"/>
      <c r="N65" s="43"/>
      <c r="O65" s="43"/>
      <c r="P65" s="46"/>
    </row>
    <row r="66">
      <c r="A66" s="29"/>
      <c r="B66" s="43"/>
      <c r="C66" s="43"/>
      <c r="D66" s="43"/>
      <c r="E66" s="43"/>
      <c r="F66" s="43"/>
      <c r="G66" s="45">
        <v>12.0</v>
      </c>
      <c r="H66" s="45" t="s">
        <v>193</v>
      </c>
      <c r="I66" s="41"/>
      <c r="J66" s="43"/>
      <c r="K66" s="43"/>
      <c r="L66" s="28"/>
      <c r="M66" s="41"/>
      <c r="N66" s="43"/>
      <c r="O66" s="43"/>
      <c r="P66" s="46"/>
    </row>
    <row r="67">
      <c r="A67" s="29"/>
      <c r="B67" s="43"/>
      <c r="C67" s="41"/>
      <c r="D67" s="43"/>
      <c r="E67" s="41"/>
      <c r="F67" s="43"/>
      <c r="G67" s="45">
        <v>13.0</v>
      </c>
      <c r="H67" s="42" t="s">
        <v>194</v>
      </c>
      <c r="I67" s="43"/>
      <c r="J67" s="43"/>
      <c r="K67" s="43"/>
      <c r="L67" s="28"/>
      <c r="M67" s="43"/>
      <c r="N67" s="43"/>
      <c r="O67" s="43"/>
      <c r="P67" s="29"/>
    </row>
    <row r="68">
      <c r="A68" s="29"/>
      <c r="B68" s="43"/>
      <c r="C68" s="43"/>
      <c r="D68" s="43"/>
      <c r="E68" s="43"/>
      <c r="F68" s="43"/>
      <c r="G68" s="45">
        <v>14.0</v>
      </c>
      <c r="H68" s="45" t="s">
        <v>195</v>
      </c>
      <c r="I68" s="41"/>
      <c r="J68" s="43"/>
      <c r="K68" s="43"/>
      <c r="L68" s="28"/>
      <c r="M68" s="41"/>
      <c r="N68" s="43"/>
      <c r="O68" s="43"/>
      <c r="P68" s="29"/>
    </row>
    <row r="69">
      <c r="A69" s="29"/>
      <c r="B69" s="72"/>
      <c r="C69" s="72"/>
      <c r="D69" s="72"/>
      <c r="E69" s="72"/>
      <c r="F69" s="72"/>
      <c r="G69" s="89"/>
      <c r="H69" s="90" t="s">
        <v>196</v>
      </c>
      <c r="I69" s="91"/>
      <c r="J69" s="91"/>
      <c r="K69" s="91"/>
      <c r="L69" s="28"/>
      <c r="M69" s="91"/>
      <c r="N69" s="91"/>
      <c r="O69" s="91"/>
      <c r="P69" s="29"/>
    </row>
    <row r="70">
      <c r="A70" s="29"/>
      <c r="B70" s="55" t="s">
        <v>102</v>
      </c>
      <c r="C70" s="72"/>
      <c r="D70" s="72"/>
      <c r="E70" s="48" t="s">
        <v>197</v>
      </c>
      <c r="F70" s="72"/>
      <c r="G70" s="50" t="s">
        <v>198</v>
      </c>
      <c r="H70" s="53" t="s">
        <v>199</v>
      </c>
      <c r="I70" s="91"/>
      <c r="J70" s="91"/>
      <c r="K70" s="91"/>
      <c r="L70" s="28"/>
      <c r="M70" s="91"/>
      <c r="N70" s="91"/>
      <c r="O70" s="91"/>
      <c r="P70" s="29"/>
    </row>
    <row r="71" ht="27.75" customHeight="1">
      <c r="A71" s="29"/>
      <c r="B71" s="72"/>
      <c r="C71" s="72"/>
      <c r="D71" s="72"/>
      <c r="E71" s="73"/>
      <c r="F71" s="92" t="s">
        <v>200</v>
      </c>
      <c r="G71" s="50" t="s">
        <v>201</v>
      </c>
      <c r="H71" s="90" t="s">
        <v>202</v>
      </c>
      <c r="I71" s="72"/>
      <c r="J71" s="72"/>
      <c r="K71" s="72"/>
      <c r="L71" s="28"/>
      <c r="M71" s="72"/>
      <c r="N71" s="72"/>
      <c r="O71" s="72"/>
      <c r="P71" s="29"/>
    </row>
    <row r="72" ht="45.75" customHeight="1">
      <c r="A72" s="29"/>
      <c r="B72" s="72"/>
      <c r="C72" s="72"/>
      <c r="D72" s="72"/>
      <c r="E72" s="73"/>
      <c r="F72" s="49" t="s">
        <v>96</v>
      </c>
      <c r="G72" s="50" t="s">
        <v>143</v>
      </c>
      <c r="H72" s="90" t="s">
        <v>203</v>
      </c>
      <c r="I72" s="72"/>
      <c r="J72" s="72"/>
      <c r="K72" s="72"/>
      <c r="L72" s="28"/>
      <c r="M72" s="72"/>
      <c r="N72" s="72"/>
      <c r="O72" s="72"/>
      <c r="P72" s="29"/>
    </row>
    <row r="73" ht="15.75" customHeight="1">
      <c r="A73" s="29"/>
      <c r="B73" s="72"/>
      <c r="C73" s="72"/>
      <c r="D73" s="72"/>
      <c r="E73" s="73"/>
      <c r="F73" s="73"/>
      <c r="G73" s="47"/>
      <c r="H73" s="50"/>
      <c r="I73" s="72"/>
      <c r="J73" s="72"/>
      <c r="K73" s="72"/>
      <c r="L73" s="28"/>
      <c r="M73" s="72"/>
      <c r="N73" s="72"/>
      <c r="O73" s="72"/>
      <c r="P73" s="29"/>
    </row>
    <row r="74" ht="15.75" customHeight="1">
      <c r="A74" s="29"/>
      <c r="B74" s="29"/>
      <c r="C74" s="29"/>
      <c r="D74" s="29"/>
      <c r="E74" s="93"/>
      <c r="F74" s="93"/>
      <c r="G74" s="46"/>
      <c r="H74" s="29"/>
      <c r="I74" s="29">
        <f t="shared" ref="I74:K74" si="1">SUM(I5:I73)</f>
        <v>1.75</v>
      </c>
      <c r="J74" s="29">
        <f t="shared" si="1"/>
        <v>6</v>
      </c>
      <c r="K74" s="29">
        <f t="shared" si="1"/>
        <v>2</v>
      </c>
      <c r="L74" s="28"/>
      <c r="M74" s="29">
        <f t="shared" ref="M74:O74" si="2">SUM(M5:M73)</f>
        <v>1</v>
      </c>
      <c r="N74" s="29">
        <f t="shared" si="2"/>
        <v>3</v>
      </c>
      <c r="O74" s="29">
        <f t="shared" si="2"/>
        <v>0</v>
      </c>
      <c r="P74" s="29"/>
    </row>
    <row r="75">
      <c r="A75" s="29"/>
      <c r="B75" s="29"/>
      <c r="C75" s="29"/>
      <c r="D75" s="29"/>
      <c r="E75" s="93"/>
      <c r="F75" s="29"/>
      <c r="G75" s="46"/>
      <c r="H75" s="29"/>
      <c r="I75" s="29"/>
      <c r="J75" s="29"/>
      <c r="K75" s="29"/>
      <c r="L75" s="28"/>
      <c r="M75" s="94">
        <v>0.75</v>
      </c>
      <c r="N75" s="29"/>
      <c r="O75" s="29"/>
      <c r="P75" s="29"/>
    </row>
    <row r="76">
      <c r="A76" s="29"/>
      <c r="B76" s="29"/>
      <c r="C76" s="29"/>
      <c r="D76" s="29"/>
      <c r="E76" s="29"/>
      <c r="F76" s="29"/>
      <c r="G76" s="46"/>
      <c r="H76" s="29"/>
      <c r="I76" s="29"/>
      <c r="J76" s="29"/>
      <c r="K76" s="29"/>
      <c r="L76" s="28"/>
      <c r="M76" s="29">
        <f>M74-M75</f>
        <v>0.25</v>
      </c>
      <c r="N76" s="29"/>
      <c r="O76" s="29"/>
      <c r="P76" s="29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28"/>
      <c r="M77" s="46"/>
      <c r="N77" s="46"/>
      <c r="O77" s="46"/>
      <c r="P77" s="46"/>
    </row>
    <row r="78">
      <c r="A78" s="29"/>
      <c r="B78" s="29"/>
      <c r="C78" s="29"/>
      <c r="D78" s="29"/>
      <c r="E78" s="29"/>
      <c r="F78" s="95"/>
      <c r="G78" s="46"/>
      <c r="H78" s="46"/>
      <c r="I78" s="29"/>
      <c r="J78" s="29"/>
      <c r="K78" s="29"/>
      <c r="L78" s="28"/>
      <c r="M78" s="29"/>
      <c r="N78" s="29"/>
      <c r="O78" s="29"/>
      <c r="P78" s="29"/>
    </row>
    <row r="79">
      <c r="A79" s="29"/>
      <c r="B79" s="29"/>
      <c r="C79" s="29"/>
      <c r="D79" s="29"/>
      <c r="E79" s="93"/>
      <c r="F79" s="29"/>
      <c r="G79" s="46"/>
      <c r="H79" s="29"/>
      <c r="I79" s="29"/>
      <c r="J79" s="29"/>
      <c r="K79" s="29"/>
      <c r="L79" s="28"/>
      <c r="M79" s="29"/>
      <c r="N79" s="29"/>
      <c r="O79" s="29"/>
      <c r="P79" s="29"/>
    </row>
    <row r="80">
      <c r="A80" s="29"/>
      <c r="B80" s="29"/>
      <c r="C80" s="29"/>
      <c r="D80" s="29"/>
      <c r="E80" s="29"/>
      <c r="F80" s="29"/>
      <c r="G80" s="46"/>
      <c r="H80" s="29"/>
      <c r="I80" s="29"/>
      <c r="J80" s="29"/>
      <c r="K80" s="29"/>
      <c r="L80" s="28"/>
      <c r="M80" s="29"/>
      <c r="N80" s="29"/>
      <c r="O80" s="29"/>
      <c r="P80" s="29"/>
    </row>
    <row r="81">
      <c r="A81" s="29"/>
      <c r="B81" s="29"/>
      <c r="C81" s="29"/>
      <c r="D81" s="29"/>
      <c r="E81" s="29"/>
      <c r="F81" s="29"/>
      <c r="G81" s="46"/>
      <c r="H81" s="29"/>
      <c r="I81" s="29"/>
      <c r="J81" s="29"/>
      <c r="K81" s="29"/>
      <c r="L81" s="28"/>
      <c r="M81" s="29"/>
      <c r="N81" s="29"/>
      <c r="O81" s="29"/>
      <c r="P81" s="29"/>
    </row>
    <row r="82">
      <c r="A82" s="29"/>
      <c r="B82" s="96"/>
      <c r="C82" s="29"/>
      <c r="D82" s="29"/>
      <c r="E82" s="29"/>
      <c r="F82" s="96"/>
      <c r="G82" s="46"/>
      <c r="H82" s="29"/>
      <c r="I82" s="93"/>
      <c r="J82" s="93"/>
      <c r="K82" s="93"/>
      <c r="L82" s="28"/>
      <c r="M82" s="93"/>
      <c r="N82" s="93"/>
      <c r="O82" s="93"/>
      <c r="P82" s="29"/>
    </row>
    <row r="83">
      <c r="A83" s="96"/>
      <c r="B83" s="96"/>
      <c r="C83" s="96"/>
      <c r="D83" s="96"/>
      <c r="E83" s="96"/>
      <c r="F83" s="96"/>
      <c r="G83" s="97"/>
      <c r="H83" s="96"/>
      <c r="I83" s="96"/>
      <c r="J83" s="96"/>
      <c r="K83" s="96"/>
      <c r="L83" s="28"/>
      <c r="M83" s="96"/>
      <c r="N83" s="96"/>
      <c r="O83" s="96"/>
      <c r="P83" s="96"/>
    </row>
    <row r="84">
      <c r="A84" s="96"/>
      <c r="B84" s="96"/>
      <c r="C84" s="96"/>
      <c r="D84" s="96"/>
      <c r="E84" s="96"/>
      <c r="F84" s="94"/>
      <c r="G84" s="97"/>
      <c r="H84" s="96"/>
      <c r="I84" s="96"/>
      <c r="J84" s="96"/>
      <c r="K84" s="96"/>
      <c r="L84" s="28"/>
      <c r="M84" s="96"/>
      <c r="N84" s="96"/>
      <c r="O84" s="96"/>
      <c r="P84" s="96"/>
    </row>
    <row r="85">
      <c r="A85" s="96"/>
      <c r="B85" s="96"/>
      <c r="C85" s="96"/>
      <c r="D85" s="96"/>
      <c r="E85" s="96"/>
      <c r="F85" s="96"/>
      <c r="G85" s="97"/>
      <c r="H85" s="96"/>
      <c r="I85" s="96"/>
      <c r="J85" s="96"/>
      <c r="K85" s="96"/>
      <c r="L85" s="28"/>
      <c r="M85" s="96"/>
      <c r="N85" s="96"/>
      <c r="O85" s="96"/>
      <c r="P85" s="96"/>
    </row>
    <row r="86">
      <c r="A86" s="96"/>
      <c r="B86" s="96"/>
      <c r="C86" s="96"/>
      <c r="D86" s="96"/>
      <c r="E86" s="96"/>
      <c r="F86" s="96"/>
      <c r="G86" s="97"/>
      <c r="H86" s="96"/>
      <c r="I86" s="96"/>
      <c r="J86" s="96"/>
      <c r="K86" s="96"/>
      <c r="L86" s="28"/>
      <c r="M86" s="96"/>
      <c r="N86" s="96"/>
      <c r="O86" s="96"/>
      <c r="P86" s="96"/>
    </row>
    <row r="87">
      <c r="A87" s="96"/>
      <c r="B87" s="96"/>
      <c r="C87" s="96"/>
      <c r="D87" s="96"/>
      <c r="E87" s="96"/>
      <c r="F87" s="96"/>
      <c r="G87" s="97"/>
      <c r="H87" s="96"/>
      <c r="I87" s="96"/>
      <c r="J87" s="96"/>
      <c r="K87" s="96"/>
      <c r="L87" s="28"/>
      <c r="M87" s="96"/>
      <c r="N87" s="96"/>
      <c r="O87" s="96"/>
      <c r="P87" s="96"/>
    </row>
    <row r="88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28"/>
      <c r="M88" s="96"/>
      <c r="N88" s="96"/>
      <c r="O88" s="96"/>
      <c r="P88" s="96"/>
    </row>
    <row r="89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28"/>
      <c r="M89" s="96"/>
      <c r="N89" s="96"/>
      <c r="O89" s="96"/>
      <c r="P89" s="96"/>
    </row>
    <row r="90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28"/>
      <c r="M90" s="96"/>
      <c r="N90" s="96"/>
      <c r="O90" s="96"/>
      <c r="P90" s="96"/>
    </row>
    <row r="9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28"/>
      <c r="M91" s="96"/>
      <c r="N91" s="96"/>
      <c r="O91" s="96"/>
      <c r="P91" s="96"/>
    </row>
    <row r="92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28"/>
      <c r="M92" s="96"/>
      <c r="N92" s="96"/>
      <c r="O92" s="96"/>
      <c r="P92" s="96"/>
    </row>
    <row r="93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28"/>
      <c r="M93" s="96"/>
      <c r="N93" s="96"/>
      <c r="O93" s="96"/>
      <c r="P93" s="96"/>
    </row>
    <row r="94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28"/>
      <c r="M94" s="96"/>
      <c r="N94" s="96"/>
      <c r="O94" s="96"/>
      <c r="P94" s="96"/>
    </row>
    <row r="95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28"/>
      <c r="M95" s="96"/>
      <c r="N95" s="96"/>
      <c r="O95" s="96"/>
      <c r="P95" s="96"/>
    </row>
    <row r="96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28"/>
      <c r="M96" s="96"/>
      <c r="N96" s="96"/>
      <c r="O96" s="96"/>
      <c r="P96" s="96"/>
    </row>
    <row r="97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28"/>
      <c r="M97" s="96"/>
      <c r="N97" s="96"/>
      <c r="O97" s="96"/>
      <c r="P97" s="96"/>
    </row>
    <row r="98" ht="23.25" customHeigh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28"/>
      <c r="M98" s="96"/>
      <c r="N98" s="96"/>
      <c r="O98" s="96"/>
      <c r="P98" s="96"/>
    </row>
    <row r="99" ht="23.25" customHeigh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28"/>
      <c r="M99" s="96"/>
      <c r="N99" s="96"/>
      <c r="O99" s="96"/>
      <c r="P99" s="96"/>
    </row>
    <row r="100" ht="23.2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28"/>
      <c r="M100" s="96"/>
      <c r="N100" s="96"/>
      <c r="O100" s="96"/>
      <c r="P100" s="96"/>
    </row>
    <row r="101" ht="23.2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28"/>
      <c r="M101" s="96"/>
      <c r="N101" s="96"/>
      <c r="O101" s="96"/>
      <c r="P101" s="96"/>
    </row>
    <row r="102" ht="23.2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46"/>
      <c r="L102" s="28"/>
      <c r="M102" s="96"/>
      <c r="N102" s="96"/>
      <c r="O102" s="46"/>
      <c r="P102" s="96"/>
    </row>
  </sheetData>
  <mergeCells count="2">
    <mergeCell ref="I3:K3"/>
    <mergeCell ref="M3:O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63"/>
    <col customWidth="1" min="2" max="2" width="47.88"/>
    <col customWidth="1" min="3" max="3" width="26.25"/>
    <col customWidth="1" min="4" max="4" width="13.63"/>
    <col customWidth="1" min="5" max="5" width="31.63"/>
    <col customWidth="1" min="6" max="6" width="24.75"/>
    <col customWidth="1" min="7" max="7" width="13.88"/>
    <col customWidth="1" min="8" max="8" width="12.88"/>
    <col customWidth="1" min="9" max="9" width="9.38"/>
    <col customWidth="1" min="10" max="10" width="1.75"/>
  </cols>
  <sheetData>
    <row r="1">
      <c r="A1" s="98"/>
      <c r="B1" s="98"/>
      <c r="C1" s="98"/>
      <c r="D1" s="98"/>
      <c r="E1" s="98"/>
      <c r="F1" s="98"/>
      <c r="G1" s="98"/>
      <c r="H1" s="98"/>
      <c r="I1" s="98"/>
      <c r="J1" s="98"/>
    </row>
    <row r="2" ht="15.75" customHeight="1">
      <c r="A2" s="98"/>
      <c r="B2" s="98"/>
      <c r="C2" s="98"/>
      <c r="D2" s="98"/>
      <c r="E2" s="98"/>
      <c r="F2" s="98"/>
      <c r="G2" s="98"/>
      <c r="H2" s="98"/>
      <c r="I2" s="98"/>
      <c r="J2" s="98"/>
    </row>
    <row r="3" ht="63.75" customHeight="1">
      <c r="A3" s="99"/>
      <c r="B3" s="100" t="s">
        <v>204</v>
      </c>
      <c r="C3" s="101" t="s">
        <v>205</v>
      </c>
      <c r="D3" s="102" t="s">
        <v>206</v>
      </c>
      <c r="E3" s="98"/>
      <c r="F3" s="98"/>
      <c r="G3" s="98"/>
      <c r="J3" s="103"/>
    </row>
    <row r="4" ht="30.0" customHeight="1">
      <c r="A4" s="104"/>
      <c r="B4" s="84" t="s">
        <v>207</v>
      </c>
      <c r="C4" s="84" t="s">
        <v>108</v>
      </c>
      <c r="D4" s="105">
        <v>35000.0</v>
      </c>
      <c r="E4" s="98"/>
      <c r="F4" s="98"/>
      <c r="G4" s="98"/>
      <c r="J4" s="104"/>
    </row>
    <row r="5" ht="30.0" customHeight="1">
      <c r="A5" s="104"/>
      <c r="B5" s="84" t="s">
        <v>208</v>
      </c>
      <c r="C5" s="84" t="s">
        <v>209</v>
      </c>
      <c r="D5" s="105">
        <v>200000.0</v>
      </c>
      <c r="E5" s="98"/>
      <c r="F5" s="98"/>
      <c r="G5" s="98"/>
      <c r="J5" s="104"/>
    </row>
    <row r="6" ht="30.0" customHeight="1">
      <c r="A6" s="104"/>
      <c r="B6" s="84" t="s">
        <v>210</v>
      </c>
      <c r="C6" s="84" t="s">
        <v>108</v>
      </c>
      <c r="D6" s="105">
        <v>35000.0</v>
      </c>
      <c r="E6" s="98"/>
      <c r="F6" s="98"/>
      <c r="G6" s="98"/>
      <c r="J6" s="104"/>
    </row>
    <row r="7" ht="30.0" customHeight="1">
      <c r="A7" s="104"/>
      <c r="B7" s="84" t="s">
        <v>211</v>
      </c>
      <c r="C7" s="84" t="s">
        <v>108</v>
      </c>
      <c r="D7" s="106">
        <f>(15500*4)+25000</f>
        <v>87000</v>
      </c>
      <c r="E7" s="98"/>
      <c r="F7" s="98"/>
      <c r="G7" s="98"/>
      <c r="J7" s="104"/>
    </row>
    <row r="8" ht="30.0" customHeight="1">
      <c r="A8" s="104"/>
      <c r="B8" s="84" t="s">
        <v>212</v>
      </c>
      <c r="C8" s="84" t="s">
        <v>108</v>
      </c>
      <c r="D8" s="105">
        <v>30000.0</v>
      </c>
      <c r="E8" s="98"/>
      <c r="F8" s="98"/>
      <c r="G8" s="98"/>
      <c r="J8" s="104"/>
    </row>
    <row r="9" ht="30.0" customHeight="1">
      <c r="A9" s="104"/>
      <c r="B9" s="104"/>
      <c r="C9" s="107" t="s">
        <v>213</v>
      </c>
      <c r="D9" s="108">
        <f>SUM(D4:D8)</f>
        <v>387000</v>
      </c>
      <c r="E9" s="98"/>
      <c r="F9" s="98"/>
      <c r="G9" s="98"/>
      <c r="H9" s="104"/>
      <c r="I9" s="104"/>
      <c r="J9" s="104"/>
    </row>
    <row r="10" ht="30.0" customHeight="1">
      <c r="A10" s="104"/>
      <c r="B10" s="104"/>
      <c r="C10" s="109">
        <v>0.03</v>
      </c>
      <c r="D10" s="108">
        <f>D11-D9</f>
        <v>11969.07216</v>
      </c>
      <c r="E10" s="98"/>
      <c r="F10" s="98"/>
      <c r="G10" s="98"/>
      <c r="H10" s="110"/>
      <c r="I10" s="108"/>
      <c r="J10" s="104"/>
    </row>
    <row r="11" ht="30.0" customHeight="1">
      <c r="A11" s="104"/>
      <c r="B11" s="104"/>
      <c r="C11" s="111" t="s">
        <v>214</v>
      </c>
      <c r="D11" s="112">
        <f>D9/0.97</f>
        <v>398969.0722</v>
      </c>
      <c r="E11" s="104"/>
      <c r="H11" s="110"/>
      <c r="I11" s="108"/>
      <c r="J11" s="104"/>
    </row>
    <row r="12" ht="30.0" customHeight="1">
      <c r="A12" s="104"/>
      <c r="B12" s="104"/>
      <c r="C12" s="113" t="s">
        <v>215</v>
      </c>
      <c r="D12" s="114">
        <f>D11/3500</f>
        <v>113.9911635</v>
      </c>
      <c r="E12" s="115" t="s">
        <v>216</v>
      </c>
      <c r="H12" s="110"/>
      <c r="I12" s="108"/>
      <c r="J12" s="104"/>
    </row>
    <row r="13" ht="30.0" customHeight="1">
      <c r="A13" s="104"/>
      <c r="B13" s="104"/>
      <c r="C13" s="116" t="s">
        <v>217</v>
      </c>
      <c r="D13" s="117">
        <v>3500.0</v>
      </c>
      <c r="E13" s="104"/>
      <c r="F13" s="104"/>
      <c r="G13" s="108"/>
      <c r="H13" s="110"/>
      <c r="I13" s="108"/>
      <c r="J13" s="104"/>
    </row>
    <row r="14" ht="30.0" customHeight="1">
      <c r="A14" s="104"/>
      <c r="B14" s="104"/>
      <c r="C14" s="104"/>
      <c r="D14" s="104"/>
      <c r="E14" s="104"/>
      <c r="F14" s="104"/>
      <c r="G14" s="104"/>
      <c r="H14" s="110"/>
      <c r="I14" s="108"/>
      <c r="J14" s="104"/>
    </row>
    <row r="15" ht="30.0" customHeight="1">
      <c r="A15" s="104"/>
      <c r="B15" s="100" t="s">
        <v>218</v>
      </c>
      <c r="C15" s="101" t="s">
        <v>205</v>
      </c>
      <c r="D15" s="102" t="s">
        <v>206</v>
      </c>
      <c r="E15" s="104"/>
      <c r="F15" s="104"/>
      <c r="G15" s="104"/>
      <c r="H15" s="110"/>
      <c r="I15" s="108"/>
      <c r="J15" s="104"/>
    </row>
    <row r="16" ht="30.0" customHeight="1">
      <c r="A16" s="104"/>
      <c r="B16" s="68" t="s">
        <v>219</v>
      </c>
      <c r="C16" s="84" t="s">
        <v>220</v>
      </c>
      <c r="D16" s="118">
        <v>200000.0</v>
      </c>
      <c r="E16" s="104"/>
      <c r="F16" s="104"/>
      <c r="G16" s="104"/>
      <c r="H16" s="110"/>
      <c r="I16" s="108"/>
      <c r="J16" s="104"/>
    </row>
    <row r="17" ht="39.0" customHeight="1">
      <c r="A17" s="104"/>
      <c r="B17" s="84" t="s">
        <v>221</v>
      </c>
      <c r="C17" s="119"/>
      <c r="D17" s="118">
        <v>80000.0</v>
      </c>
      <c r="E17" s="104"/>
      <c r="F17" s="104"/>
      <c r="G17" s="104"/>
      <c r="H17" s="104"/>
      <c r="I17" s="104"/>
      <c r="J17" s="104"/>
    </row>
    <row r="18" ht="39.0" customHeight="1">
      <c r="A18" s="104"/>
      <c r="B18" s="84" t="s">
        <v>222</v>
      </c>
      <c r="C18" s="119"/>
      <c r="D18" s="118">
        <v>30000.0</v>
      </c>
      <c r="E18" s="104"/>
      <c r="F18" s="104"/>
      <c r="G18" s="104"/>
      <c r="H18" s="104"/>
      <c r="I18" s="104"/>
      <c r="J18" s="104"/>
    </row>
    <row r="19" ht="39.0" customHeight="1">
      <c r="A19" s="104"/>
      <c r="B19" s="84" t="s">
        <v>223</v>
      </c>
      <c r="C19" s="119"/>
      <c r="D19" s="117">
        <f>125000*5</f>
        <v>625000</v>
      </c>
      <c r="E19" s="104"/>
      <c r="F19" s="104"/>
      <c r="G19" s="104"/>
      <c r="H19" s="104"/>
      <c r="I19" s="104"/>
      <c r="J19" s="104"/>
    </row>
    <row r="20" ht="39.0" customHeight="1">
      <c r="A20" s="104"/>
      <c r="B20" s="68" t="s">
        <v>224</v>
      </c>
      <c r="C20" s="119"/>
      <c r="D20" s="118">
        <v>200000.0</v>
      </c>
      <c r="E20" s="104"/>
      <c r="F20" s="104"/>
      <c r="G20" s="104"/>
      <c r="H20" s="104"/>
      <c r="I20" s="104"/>
      <c r="J20" s="104"/>
    </row>
    <row r="21" ht="39.0" customHeight="1">
      <c r="A21" s="120"/>
      <c r="B21" s="121"/>
      <c r="C21" s="122" t="s">
        <v>225</v>
      </c>
      <c r="D21" s="123">
        <f>SUM(D16:D20)</f>
        <v>1135000</v>
      </c>
      <c r="E21" s="104"/>
      <c r="F21" s="104"/>
      <c r="G21" s="104"/>
      <c r="H21" s="121"/>
      <c r="I21" s="120"/>
      <c r="J21" s="120"/>
    </row>
    <row r="22" ht="39.0" customHeight="1">
      <c r="A22" s="120"/>
      <c r="B22" s="121"/>
      <c r="C22" s="120"/>
      <c r="D22" s="120"/>
      <c r="E22" s="104"/>
      <c r="F22" s="104"/>
      <c r="G22" s="104"/>
      <c r="H22" s="121"/>
      <c r="I22" s="120"/>
      <c r="J22" s="120"/>
    </row>
    <row r="23" ht="39.0" customHeight="1">
      <c r="A23" s="104"/>
      <c r="B23" s="100" t="s">
        <v>218</v>
      </c>
      <c r="C23" s="101" t="s">
        <v>205</v>
      </c>
      <c r="D23" s="102" t="s">
        <v>206</v>
      </c>
      <c r="E23" s="104"/>
      <c r="F23" s="104"/>
      <c r="G23" s="104"/>
      <c r="H23" s="124"/>
      <c r="I23" s="108"/>
      <c r="J23" s="104"/>
    </row>
    <row r="24" ht="39.0" customHeight="1">
      <c r="A24" s="104"/>
      <c r="B24" s="68" t="s">
        <v>226</v>
      </c>
      <c r="C24" s="84" t="s">
        <v>99</v>
      </c>
      <c r="D24" s="118">
        <v>325000.0</v>
      </c>
      <c r="E24" s="104"/>
      <c r="F24" s="104"/>
      <c r="G24" s="104"/>
      <c r="H24" s="107"/>
      <c r="I24" s="108"/>
      <c r="J24" s="104"/>
    </row>
    <row r="25" ht="39.0" customHeight="1">
      <c r="A25" s="104"/>
      <c r="B25" s="84" t="s">
        <v>222</v>
      </c>
      <c r="C25" s="119"/>
      <c r="D25" s="118">
        <v>30000.0</v>
      </c>
      <c r="E25" s="104"/>
      <c r="F25" s="104"/>
      <c r="G25" s="104"/>
      <c r="H25" s="107"/>
      <c r="I25" s="104"/>
      <c r="J25" s="104"/>
    </row>
    <row r="26" ht="39.0" customHeight="1">
      <c r="A26" s="104"/>
      <c r="B26" s="84" t="s">
        <v>227</v>
      </c>
      <c r="C26" s="119"/>
      <c r="D26" s="117">
        <f>125000*5</f>
        <v>625000</v>
      </c>
      <c r="E26" s="104"/>
      <c r="F26" s="104"/>
      <c r="G26" s="104"/>
      <c r="H26" s="104"/>
      <c r="I26" s="104"/>
      <c r="J26" s="104"/>
    </row>
    <row r="27" ht="39.0" customHeight="1">
      <c r="A27" s="104"/>
      <c r="B27" s="68" t="s">
        <v>224</v>
      </c>
      <c r="C27" s="119"/>
      <c r="D27" s="118">
        <v>325000.0</v>
      </c>
      <c r="E27" s="104"/>
      <c r="F27" s="104"/>
      <c r="G27" s="104"/>
      <c r="H27" s="104"/>
      <c r="I27" s="104"/>
      <c r="J27" s="104"/>
    </row>
    <row r="28" ht="39.0" customHeight="1">
      <c r="A28" s="104"/>
      <c r="B28" s="125"/>
      <c r="C28" s="122" t="s">
        <v>225</v>
      </c>
      <c r="D28" s="123">
        <f>SUM(D24:D27)</f>
        <v>1305000</v>
      </c>
      <c r="E28" s="107" t="s">
        <v>228</v>
      </c>
      <c r="F28" s="108">
        <f>D29-D28</f>
        <v>326250</v>
      </c>
      <c r="G28" s="109">
        <v>0.2</v>
      </c>
      <c r="H28" s="104"/>
      <c r="I28" s="104"/>
      <c r="J28" s="104"/>
    </row>
    <row r="29" ht="39.0" customHeight="1">
      <c r="A29" s="104"/>
      <c r="B29" s="125"/>
      <c r="C29" s="113" t="s">
        <v>229</v>
      </c>
      <c r="D29" s="114">
        <f>D28/0.8</f>
        <v>1631250</v>
      </c>
      <c r="E29" s="104"/>
      <c r="F29" s="104"/>
      <c r="G29" s="104"/>
      <c r="H29" s="104"/>
      <c r="I29" s="104"/>
      <c r="J29" s="104"/>
    </row>
    <row r="30" ht="39.0" customHeight="1">
      <c r="A30" s="104"/>
      <c r="B30" s="125"/>
      <c r="C30" s="126" t="s">
        <v>230</v>
      </c>
      <c r="D30" s="127">
        <f>D29/3500</f>
        <v>466.0714286</v>
      </c>
      <c r="E30" s="104"/>
      <c r="F30" s="104"/>
      <c r="G30" s="104"/>
      <c r="H30" s="104"/>
      <c r="I30" s="104"/>
      <c r="J30" s="104"/>
    </row>
    <row r="31" ht="39.0" customHeight="1">
      <c r="A31" s="104"/>
      <c r="B31" s="125"/>
      <c r="C31" s="104"/>
      <c r="D31" s="104"/>
      <c r="E31" s="104"/>
      <c r="F31" s="104"/>
      <c r="G31" s="104"/>
      <c r="H31" s="104"/>
      <c r="I31" s="104"/>
      <c r="J31" s="104"/>
    </row>
    <row r="32" ht="39.0" customHeight="1">
      <c r="A32" s="104"/>
      <c r="B32" s="100" t="s">
        <v>231</v>
      </c>
      <c r="C32" s="101" t="s">
        <v>205</v>
      </c>
      <c r="D32" s="102" t="s">
        <v>206</v>
      </c>
      <c r="E32" s="104"/>
      <c r="F32" s="104"/>
      <c r="G32" s="104"/>
      <c r="H32" s="104"/>
      <c r="I32" s="104"/>
      <c r="J32" s="104"/>
    </row>
    <row r="33" ht="39.0" customHeight="1">
      <c r="A33" s="104"/>
      <c r="B33" s="68" t="s">
        <v>232</v>
      </c>
      <c r="C33" s="84" t="s">
        <v>99</v>
      </c>
      <c r="D33" s="118">
        <v>200000.0</v>
      </c>
      <c r="E33" s="104"/>
      <c r="F33" s="104"/>
      <c r="G33" s="104"/>
      <c r="H33" s="104"/>
      <c r="I33" s="104"/>
      <c r="J33" s="104"/>
    </row>
    <row r="34" ht="39.0" customHeight="1">
      <c r="A34" s="104"/>
      <c r="B34" s="84" t="s">
        <v>233</v>
      </c>
      <c r="C34" s="84" t="s">
        <v>99</v>
      </c>
      <c r="D34" s="118">
        <v>0.0</v>
      </c>
      <c r="E34" s="104"/>
      <c r="F34" s="104"/>
      <c r="G34" s="104"/>
      <c r="H34" s="104"/>
      <c r="I34" s="104"/>
      <c r="J34" s="104"/>
    </row>
    <row r="35" ht="39.0" customHeight="1">
      <c r="A35" s="104"/>
      <c r="B35" s="68" t="s">
        <v>234</v>
      </c>
      <c r="C35" s="84" t="s">
        <v>235</v>
      </c>
      <c r="D35" s="118">
        <f>35000*5</f>
        <v>175000</v>
      </c>
      <c r="E35" s="108"/>
      <c r="F35" s="104"/>
      <c r="G35" s="104"/>
      <c r="H35" s="104"/>
      <c r="I35" s="104"/>
      <c r="J35" s="104"/>
    </row>
    <row r="36" ht="39.0" customHeight="1">
      <c r="A36" s="104"/>
      <c r="B36" s="84" t="s">
        <v>236</v>
      </c>
      <c r="C36" s="84" t="s">
        <v>235</v>
      </c>
      <c r="D36" s="117">
        <f>25000*5</f>
        <v>125000</v>
      </c>
      <c r="E36" s="104"/>
      <c r="F36" s="104"/>
      <c r="G36" s="104"/>
      <c r="H36" s="104"/>
      <c r="I36" s="104"/>
      <c r="J36" s="104"/>
    </row>
    <row r="37" ht="39.0" customHeight="1">
      <c r="A37" s="104"/>
      <c r="B37" s="84" t="s">
        <v>237</v>
      </c>
      <c r="C37" s="84"/>
      <c r="D37" s="117">
        <f>21000*5</f>
        <v>105000</v>
      </c>
      <c r="F37" s="121"/>
      <c r="G37" s="104"/>
      <c r="H37" s="104"/>
      <c r="I37" s="104"/>
      <c r="J37" s="104"/>
    </row>
    <row r="38" ht="39.0" customHeight="1">
      <c r="A38" s="104"/>
      <c r="B38" s="84" t="s">
        <v>238</v>
      </c>
      <c r="C38" s="84"/>
      <c r="D38" s="117">
        <v>0.0</v>
      </c>
      <c r="E38" s="107"/>
      <c r="F38" s="104"/>
      <c r="G38" s="104"/>
      <c r="H38" s="104"/>
      <c r="I38" s="104"/>
      <c r="J38" s="104"/>
    </row>
    <row r="39" ht="39.0" customHeight="1">
      <c r="A39" s="104"/>
      <c r="B39" s="84" t="s">
        <v>239</v>
      </c>
      <c r="C39" s="84" t="s">
        <v>99</v>
      </c>
      <c r="D39" s="118"/>
      <c r="E39" s="104"/>
      <c r="F39" s="104"/>
      <c r="G39" s="104"/>
      <c r="H39" s="104"/>
      <c r="I39" s="104"/>
      <c r="J39" s="104"/>
    </row>
    <row r="40" ht="39.0" customHeight="1">
      <c r="A40" s="104"/>
      <c r="B40" s="68" t="s">
        <v>240</v>
      </c>
      <c r="C40" s="84" t="s">
        <v>99</v>
      </c>
      <c r="D40" s="118">
        <v>200000.0</v>
      </c>
      <c r="E40" s="104"/>
      <c r="F40" s="104"/>
      <c r="G40" s="104"/>
      <c r="H40" s="104"/>
      <c r="I40" s="104"/>
      <c r="J40" s="104"/>
    </row>
    <row r="41" ht="39.0" customHeight="1">
      <c r="A41" s="104"/>
      <c r="B41" s="125"/>
      <c r="C41" s="122" t="s">
        <v>225</v>
      </c>
      <c r="D41" s="123">
        <f>SUM(D33:D40)</f>
        <v>805000</v>
      </c>
      <c r="E41" s="104"/>
      <c r="F41" s="104"/>
      <c r="G41" s="104"/>
      <c r="H41" s="104"/>
      <c r="I41" s="104"/>
      <c r="J41" s="104"/>
    </row>
    <row r="42" ht="39.0" customHeight="1">
      <c r="A42" s="104"/>
      <c r="B42" s="125"/>
      <c r="C42" s="113" t="s">
        <v>229</v>
      </c>
      <c r="D42" s="114">
        <f>D41/0.8</f>
        <v>1006250</v>
      </c>
      <c r="E42" s="107"/>
      <c r="F42" s="104"/>
      <c r="G42" s="109"/>
      <c r="H42" s="104"/>
      <c r="I42" s="104"/>
      <c r="J42" s="104"/>
    </row>
    <row r="43" ht="39.0" customHeight="1">
      <c r="A43" s="104"/>
      <c r="B43" s="125"/>
      <c r="C43" s="126" t="s">
        <v>230</v>
      </c>
      <c r="D43" s="127">
        <f>D42/3500</f>
        <v>287.5</v>
      </c>
      <c r="E43" s="104"/>
      <c r="F43" s="104"/>
      <c r="G43" s="104"/>
      <c r="H43" s="104"/>
      <c r="I43" s="104"/>
      <c r="J43" s="104"/>
    </row>
    <row r="44" ht="39.0" customHeight="1">
      <c r="A44" s="104"/>
      <c r="B44" s="104"/>
      <c r="C44" s="104"/>
      <c r="D44" s="104"/>
      <c r="E44" s="104"/>
      <c r="F44" s="104"/>
      <c r="G44" s="104"/>
      <c r="H44" s="104"/>
      <c r="I44" s="104"/>
      <c r="J44" s="104"/>
    </row>
    <row r="45" ht="39.0" customHeight="1">
      <c r="A45" s="104"/>
      <c r="B45" s="100" t="s">
        <v>231</v>
      </c>
      <c r="C45" s="101" t="s">
        <v>205</v>
      </c>
      <c r="D45" s="128" t="s">
        <v>206</v>
      </c>
      <c r="E45" s="104"/>
      <c r="F45" s="104"/>
      <c r="G45" s="104"/>
      <c r="H45" s="104"/>
      <c r="I45" s="104"/>
      <c r="J45" s="104"/>
    </row>
    <row r="46" ht="39.0" customHeight="1">
      <c r="A46" s="104"/>
      <c r="B46" s="68" t="s">
        <v>232</v>
      </c>
      <c r="C46" s="84" t="s">
        <v>241</v>
      </c>
      <c r="D46" s="118">
        <v>175000.0</v>
      </c>
      <c r="E46" s="104"/>
      <c r="F46" s="104"/>
      <c r="G46" s="104"/>
      <c r="H46" s="104"/>
      <c r="I46" s="104"/>
      <c r="J46" s="104"/>
    </row>
    <row r="47" ht="39.0" customHeight="1">
      <c r="A47" s="104"/>
      <c r="B47" s="84" t="s">
        <v>233</v>
      </c>
      <c r="C47" s="119"/>
      <c r="D47" s="118">
        <v>70000.0</v>
      </c>
      <c r="E47" s="104"/>
      <c r="F47" s="104"/>
      <c r="G47" s="104"/>
      <c r="H47" s="104"/>
      <c r="I47" s="104"/>
      <c r="J47" s="104"/>
    </row>
    <row r="48" ht="39.0" customHeight="1">
      <c r="A48" s="104"/>
      <c r="B48" s="68" t="s">
        <v>234</v>
      </c>
      <c r="C48" s="84" t="s">
        <v>235</v>
      </c>
      <c r="D48" s="118">
        <f>35000*5</f>
        <v>175000</v>
      </c>
      <c r="E48" s="104"/>
      <c r="F48" s="104"/>
      <c r="G48" s="104"/>
      <c r="H48" s="104"/>
      <c r="I48" s="104"/>
      <c r="J48" s="104"/>
    </row>
    <row r="49" ht="39.0" customHeight="1">
      <c r="A49" s="104"/>
      <c r="B49" s="84" t="s">
        <v>242</v>
      </c>
      <c r="C49" s="119"/>
      <c r="D49" s="118">
        <f>60000*4</f>
        <v>240000</v>
      </c>
      <c r="E49" s="104"/>
      <c r="F49" s="104"/>
      <c r="G49" s="104"/>
      <c r="H49" s="104"/>
      <c r="I49" s="104"/>
      <c r="J49" s="104"/>
    </row>
    <row r="50" ht="39.0" customHeight="1">
      <c r="A50" s="104"/>
      <c r="B50" s="84" t="s">
        <v>236</v>
      </c>
      <c r="C50" s="84" t="s">
        <v>235</v>
      </c>
      <c r="D50" s="117">
        <f>25000*5</f>
        <v>125000</v>
      </c>
      <c r="E50" s="104"/>
      <c r="F50" s="104"/>
      <c r="G50" s="104"/>
      <c r="H50" s="104"/>
      <c r="I50" s="104"/>
      <c r="J50" s="104"/>
    </row>
    <row r="51" ht="39.0" customHeight="1">
      <c r="A51" s="104"/>
      <c r="B51" s="84" t="s">
        <v>237</v>
      </c>
      <c r="C51" s="84"/>
      <c r="D51" s="117">
        <f>21000*5</f>
        <v>105000</v>
      </c>
      <c r="E51" s="104"/>
      <c r="F51" s="104"/>
      <c r="G51" s="104"/>
      <c r="H51" s="104"/>
      <c r="I51" s="104"/>
      <c r="J51" s="104"/>
    </row>
    <row r="52" ht="39.0" customHeight="1">
      <c r="A52" s="104"/>
      <c r="B52" s="84" t="s">
        <v>238</v>
      </c>
      <c r="C52" s="84"/>
      <c r="D52" s="117">
        <v>0.0</v>
      </c>
      <c r="E52" s="104"/>
      <c r="F52" s="104"/>
      <c r="G52" s="104"/>
      <c r="H52" s="104"/>
      <c r="I52" s="104"/>
      <c r="J52" s="104"/>
    </row>
    <row r="53" ht="39.0" customHeight="1">
      <c r="A53" s="104"/>
      <c r="B53" s="84" t="s">
        <v>227</v>
      </c>
      <c r="C53" s="119"/>
      <c r="D53" s="117">
        <f>25000*5</f>
        <v>125000</v>
      </c>
      <c r="E53" s="125"/>
      <c r="H53" s="104"/>
      <c r="I53" s="104"/>
      <c r="J53" s="104"/>
    </row>
    <row r="54" ht="39.0" customHeight="1">
      <c r="A54" s="104"/>
      <c r="B54" s="68" t="s">
        <v>240</v>
      </c>
      <c r="C54" s="119"/>
      <c r="D54" s="118">
        <v>175000.0</v>
      </c>
      <c r="E54" s="125"/>
      <c r="H54" s="104"/>
      <c r="I54" s="104"/>
      <c r="J54" s="104"/>
    </row>
    <row r="55" ht="39.0" customHeight="1">
      <c r="A55" s="104"/>
      <c r="B55" s="120"/>
      <c r="C55" s="122" t="s">
        <v>225</v>
      </c>
      <c r="D55" s="123">
        <f>SUM(D46:D54)</f>
        <v>1190000</v>
      </c>
      <c r="H55" s="104"/>
      <c r="I55" s="104"/>
      <c r="J55" s="104"/>
    </row>
    <row r="56" ht="39.0" customHeight="1">
      <c r="A56" s="104"/>
      <c r="B56" s="121" t="s">
        <v>243</v>
      </c>
      <c r="C56" s="113" t="s">
        <v>229</v>
      </c>
      <c r="D56" s="114">
        <f>D55/0.8</f>
        <v>1487500</v>
      </c>
      <c r="E56" s="107" t="s">
        <v>228</v>
      </c>
      <c r="F56" s="108">
        <f>D56-D55</f>
        <v>297500</v>
      </c>
      <c r="G56" s="109">
        <v>0.2</v>
      </c>
      <c r="H56" s="129"/>
      <c r="I56" s="129"/>
      <c r="J56" s="104"/>
    </row>
    <row r="57" ht="39.0" customHeight="1">
      <c r="A57" s="104"/>
      <c r="B57" s="120"/>
      <c r="C57" s="126" t="s">
        <v>230</v>
      </c>
      <c r="D57" s="127">
        <f>D56/3500</f>
        <v>425</v>
      </c>
      <c r="E57" s="104"/>
      <c r="F57" s="104"/>
      <c r="G57" s="129"/>
      <c r="H57" s="129"/>
      <c r="I57" s="129"/>
      <c r="J57" s="104"/>
    </row>
    <row r="58" ht="39.0" customHeight="1">
      <c r="A58" s="104"/>
      <c r="B58" s="120"/>
      <c r="C58" s="104"/>
      <c r="D58" s="104"/>
      <c r="E58" s="104"/>
      <c r="F58" s="104"/>
      <c r="G58" s="129"/>
      <c r="H58" s="129"/>
      <c r="I58" s="129"/>
      <c r="J58" s="104"/>
    </row>
    <row r="59" ht="39.0" customHeight="1">
      <c r="A59" s="104"/>
      <c r="B59" s="120"/>
      <c r="C59" s="104"/>
      <c r="D59" s="104"/>
      <c r="E59" s="104"/>
      <c r="F59" s="104"/>
      <c r="G59" s="129"/>
      <c r="H59" s="129"/>
      <c r="I59" s="129"/>
      <c r="J59" s="104"/>
    </row>
    <row r="60" ht="39.0" customHeight="1">
      <c r="A60" s="104"/>
      <c r="B60" s="120"/>
      <c r="C60" s="104"/>
      <c r="D60" s="104"/>
      <c r="E60" s="104"/>
      <c r="F60" s="104"/>
      <c r="G60" s="104"/>
      <c r="H60" s="104"/>
      <c r="I60" s="104"/>
      <c r="J60" s="104"/>
    </row>
    <row r="61" ht="39.0" customHeight="1">
      <c r="A61" s="104"/>
      <c r="B61" s="120"/>
      <c r="C61" s="130"/>
      <c r="D61" s="130"/>
      <c r="E61" s="130"/>
      <c r="F61" s="130"/>
      <c r="G61" s="129"/>
      <c r="H61" s="129"/>
      <c r="I61" s="129"/>
      <c r="J61" s="104"/>
    </row>
    <row r="62" ht="39.0" customHeight="1">
      <c r="A62" s="104"/>
      <c r="B62" s="120"/>
      <c r="C62" s="104"/>
      <c r="D62" s="104"/>
      <c r="E62" s="104"/>
      <c r="F62" s="104"/>
      <c r="G62" s="104"/>
      <c r="H62" s="104"/>
      <c r="I62" s="104"/>
      <c r="J62" s="104"/>
    </row>
    <row r="63" ht="39.0" customHeight="1">
      <c r="A63" s="104"/>
      <c r="B63" s="120"/>
      <c r="C63" s="104"/>
      <c r="D63" s="104"/>
      <c r="E63" s="104"/>
      <c r="F63" s="104"/>
      <c r="G63" s="131"/>
      <c r="H63" s="131"/>
      <c r="I63" s="131"/>
      <c r="J63" s="104"/>
    </row>
    <row r="64" ht="39.0" customHeight="1">
      <c r="A64" s="104"/>
      <c r="B64" s="120"/>
      <c r="C64" s="104"/>
      <c r="D64" s="104"/>
      <c r="E64" s="104"/>
      <c r="F64" s="104"/>
      <c r="G64" s="131"/>
      <c r="H64" s="131"/>
      <c r="I64" s="131"/>
      <c r="J64" s="104"/>
    </row>
    <row r="65" ht="39.0" customHeight="1">
      <c r="A65" s="104"/>
      <c r="B65" s="120"/>
      <c r="C65" s="104"/>
      <c r="D65" s="104"/>
      <c r="E65" s="104"/>
      <c r="F65" s="104"/>
      <c r="G65" s="131"/>
      <c r="H65" s="131"/>
      <c r="I65" s="131"/>
      <c r="J65" s="104"/>
    </row>
    <row r="66" ht="39.0" customHeight="1">
      <c r="A66" s="104"/>
      <c r="B66" s="104"/>
      <c r="C66" s="104"/>
      <c r="D66" s="104"/>
      <c r="E66" s="104"/>
      <c r="F66" s="104"/>
      <c r="G66" s="104"/>
      <c r="H66" s="104"/>
      <c r="I66" s="104"/>
      <c r="J66" s="104"/>
    </row>
    <row r="67" ht="39.0" customHeight="1">
      <c r="A67" s="104"/>
      <c r="B67" s="104"/>
      <c r="C67" s="104"/>
      <c r="D67" s="104"/>
      <c r="E67" s="104"/>
      <c r="F67" s="104"/>
      <c r="G67" s="104"/>
      <c r="H67" s="104"/>
      <c r="I67" s="104"/>
      <c r="J67" s="104"/>
    </row>
    <row r="68" ht="15.75" customHeight="1">
      <c r="A68" s="98"/>
      <c r="B68" s="104"/>
      <c r="C68" s="104"/>
      <c r="D68" s="104"/>
      <c r="E68" s="104"/>
      <c r="F68" s="104"/>
      <c r="G68" s="104"/>
      <c r="H68" s="104"/>
      <c r="I68" s="104"/>
      <c r="J68" s="104"/>
    </row>
    <row r="69" ht="15.75" customHeight="1">
      <c r="A69" s="98"/>
      <c r="B69" s="104"/>
      <c r="C69" s="104"/>
      <c r="D69" s="104"/>
      <c r="E69" s="104"/>
      <c r="F69" s="104"/>
      <c r="G69" s="104"/>
      <c r="H69" s="104"/>
      <c r="I69" s="104"/>
      <c r="J69" s="104"/>
    </row>
    <row r="70" ht="15.75" customHeight="1">
      <c r="A70" s="98"/>
      <c r="B70" s="104"/>
      <c r="C70" s="104"/>
      <c r="D70" s="104"/>
      <c r="E70" s="104"/>
      <c r="F70" s="104"/>
      <c r="G70" s="104"/>
      <c r="H70" s="104"/>
      <c r="I70" s="104"/>
      <c r="J70" s="104"/>
    </row>
    <row r="71" ht="15.75" customHeight="1">
      <c r="A71" s="98"/>
      <c r="B71" s="104"/>
      <c r="C71" s="104"/>
      <c r="D71" s="104"/>
      <c r="E71" s="104"/>
      <c r="F71" s="104"/>
      <c r="G71" s="104"/>
      <c r="H71" s="104"/>
      <c r="I71" s="104"/>
      <c r="J71" s="104"/>
    </row>
    <row r="72" ht="15.75" customHeight="1">
      <c r="A72" s="98"/>
      <c r="B72" s="104"/>
      <c r="C72" s="104"/>
      <c r="D72" s="104"/>
      <c r="E72" s="104"/>
      <c r="F72" s="104"/>
      <c r="G72" s="104"/>
      <c r="H72" s="104"/>
      <c r="I72" s="104"/>
      <c r="J72" s="104"/>
    </row>
    <row r="73" ht="15.75" customHeight="1">
      <c r="A73" s="98"/>
      <c r="B73" s="104"/>
      <c r="C73" s="104"/>
      <c r="D73" s="104"/>
      <c r="E73" s="104"/>
      <c r="F73" s="104"/>
      <c r="G73" s="104"/>
      <c r="H73" s="104"/>
      <c r="I73" s="104"/>
      <c r="J73" s="104"/>
    </row>
    <row r="74" ht="15.75" customHeight="1">
      <c r="A74" s="98"/>
      <c r="B74" s="104"/>
      <c r="C74" s="104"/>
      <c r="D74" s="104"/>
      <c r="E74" s="104"/>
      <c r="F74" s="104"/>
      <c r="G74" s="104"/>
      <c r="H74" s="104"/>
      <c r="I74" s="104"/>
      <c r="J74" s="10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5.0"/>
    <col customWidth="1" min="3" max="3" width="17.13"/>
    <col customWidth="1" min="4" max="4" width="18.0"/>
    <col customWidth="1" min="5" max="5" width="35.0"/>
    <col customWidth="1" min="6" max="6" width="20.0"/>
    <col customWidth="1" min="7" max="7" width="20.63"/>
    <col customWidth="1" min="8" max="8" width="12.5"/>
    <col customWidth="1" min="9" max="9" width="19.5"/>
    <col customWidth="1" min="10" max="10" width="2.5"/>
    <col customWidth="1" min="11" max="11" width="13.75"/>
    <col customWidth="1" min="12" max="12" width="10.88"/>
    <col customWidth="1" min="13" max="13" width="11.63"/>
    <col customWidth="1" min="14" max="14" width="1.75"/>
    <col customWidth="1" min="15" max="15" width="20.38"/>
    <col customWidth="1" min="16" max="16" width="12.88"/>
    <col customWidth="1" min="17" max="17" width="10.38"/>
    <col customWidth="1" min="18" max="18" width="19.5"/>
    <col customWidth="1" min="19" max="19" width="20.63"/>
    <col customWidth="1" min="20" max="20" width="12.63"/>
    <col customWidth="1" min="21" max="25" width="19.63"/>
  </cols>
  <sheetData>
    <row r="1">
      <c r="A1" s="132"/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</row>
    <row r="2" ht="15.75" customHeight="1">
      <c r="A2" s="132"/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3" t="s">
        <v>244</v>
      </c>
      <c r="P2" s="132"/>
      <c r="Q2" s="132"/>
      <c r="R2" s="132"/>
      <c r="S2" s="132"/>
      <c r="T2" s="132"/>
      <c r="U2" s="132"/>
      <c r="V2" s="132"/>
      <c r="W2" s="132"/>
      <c r="X2" s="132"/>
      <c r="Y2" s="132"/>
    </row>
    <row r="3" ht="33.75" customHeight="1">
      <c r="A3" s="132"/>
      <c r="B3" s="134" t="s">
        <v>245</v>
      </c>
      <c r="C3" s="134" t="s">
        <v>246</v>
      </c>
      <c r="D3" s="134" t="s">
        <v>247</v>
      </c>
      <c r="E3" s="135" t="s">
        <v>248</v>
      </c>
      <c r="F3" s="135" t="s">
        <v>85</v>
      </c>
      <c r="G3" s="135"/>
      <c r="H3" s="136" t="s">
        <v>249</v>
      </c>
      <c r="I3" s="137" t="s">
        <v>76</v>
      </c>
      <c r="J3" s="132"/>
      <c r="K3" s="138" t="s">
        <v>206</v>
      </c>
      <c r="L3" s="138" t="s">
        <v>250</v>
      </c>
      <c r="M3" s="139" t="s">
        <v>251</v>
      </c>
      <c r="N3" s="140"/>
      <c r="O3" s="134" t="s">
        <v>252</v>
      </c>
      <c r="P3" s="141"/>
      <c r="Q3" s="142"/>
      <c r="R3" s="143"/>
      <c r="S3" s="143"/>
      <c r="T3" s="143"/>
      <c r="U3" s="132"/>
      <c r="V3" s="132"/>
      <c r="W3" s="132"/>
      <c r="X3" s="132"/>
      <c r="Y3" s="132"/>
    </row>
    <row r="4" ht="25.5" customHeight="1">
      <c r="A4" s="132"/>
      <c r="B4" s="144"/>
      <c r="C4" s="144"/>
      <c r="D4" s="144"/>
      <c r="E4" s="145"/>
      <c r="F4" s="145"/>
      <c r="G4" s="146"/>
      <c r="H4" s="146"/>
      <c r="I4" s="147"/>
      <c r="J4" s="132"/>
      <c r="K4" s="148"/>
      <c r="L4" s="149"/>
      <c r="M4" s="149"/>
      <c r="N4" s="132"/>
      <c r="O4" s="150" t="s">
        <v>253</v>
      </c>
      <c r="P4" s="151" t="s">
        <v>254</v>
      </c>
      <c r="Q4" s="151" t="s">
        <v>255</v>
      </c>
      <c r="R4" s="151" t="s">
        <v>256</v>
      </c>
      <c r="S4" s="151" t="s">
        <v>257</v>
      </c>
      <c r="T4" s="151" t="s">
        <v>258</v>
      </c>
      <c r="U4" s="152"/>
      <c r="V4" s="152"/>
      <c r="W4" s="152"/>
      <c r="X4" s="152"/>
      <c r="Y4" s="152"/>
    </row>
    <row r="5" ht="32.25" customHeight="1">
      <c r="A5" s="132"/>
      <c r="B5" s="153" t="s">
        <v>259</v>
      </c>
      <c r="C5" s="153" t="s">
        <v>260</v>
      </c>
      <c r="D5" s="153" t="s">
        <v>261</v>
      </c>
      <c r="E5" s="154" t="s">
        <v>262</v>
      </c>
      <c r="F5" s="155" t="s">
        <v>263</v>
      </c>
      <c r="G5" s="156" t="s">
        <v>264</v>
      </c>
      <c r="H5" s="156" t="s">
        <v>265</v>
      </c>
      <c r="I5" s="157" t="s">
        <v>266</v>
      </c>
      <c r="J5" s="158"/>
      <c r="K5" s="159">
        <f>(14*4)*2750</f>
        <v>154000</v>
      </c>
      <c r="L5" s="160">
        <v>0.0</v>
      </c>
      <c r="M5" s="159">
        <f>2750*56</f>
        <v>154000</v>
      </c>
      <c r="N5" s="132"/>
      <c r="O5" s="161"/>
      <c r="P5" s="162"/>
      <c r="Q5" s="162"/>
      <c r="R5" s="162"/>
      <c r="S5" s="162"/>
      <c r="T5" s="162"/>
      <c r="U5" s="152"/>
      <c r="V5" s="152"/>
      <c r="W5" s="152"/>
      <c r="X5" s="152"/>
      <c r="Y5" s="152"/>
    </row>
    <row r="6" ht="37.5" customHeight="1">
      <c r="A6" s="132"/>
      <c r="B6" s="153" t="s">
        <v>259</v>
      </c>
      <c r="C6" s="153" t="s">
        <v>260</v>
      </c>
      <c r="D6" s="153" t="s">
        <v>261</v>
      </c>
      <c r="E6" s="154" t="s">
        <v>267</v>
      </c>
      <c r="F6" s="155" t="s">
        <v>263</v>
      </c>
      <c r="G6" s="156" t="s">
        <v>268</v>
      </c>
      <c r="H6" s="156" t="s">
        <v>265</v>
      </c>
      <c r="I6" s="157" t="s">
        <v>269</v>
      </c>
      <c r="J6" s="158"/>
      <c r="K6" s="160">
        <f>2750*7</f>
        <v>19250</v>
      </c>
      <c r="L6" s="160">
        <v>0.0</v>
      </c>
      <c r="M6" s="160">
        <f>2750*7</f>
        <v>19250</v>
      </c>
      <c r="N6" s="132"/>
      <c r="O6" s="163" t="s">
        <v>197</v>
      </c>
      <c r="P6" s="164">
        <v>46122.0</v>
      </c>
      <c r="Q6" s="165">
        <v>95000.0</v>
      </c>
      <c r="R6" s="166" t="s">
        <v>270</v>
      </c>
      <c r="S6" s="166" t="s">
        <v>271</v>
      </c>
      <c r="T6" s="167"/>
      <c r="U6" s="152"/>
      <c r="V6" s="152"/>
      <c r="W6" s="152"/>
      <c r="X6" s="152"/>
      <c r="Y6" s="152"/>
    </row>
    <row r="7" ht="30.0" customHeight="1">
      <c r="A7" s="132"/>
      <c r="B7" s="168"/>
      <c r="C7" s="169" t="s">
        <v>272</v>
      </c>
      <c r="D7" s="170" t="s">
        <v>102</v>
      </c>
      <c r="E7" s="155" t="s">
        <v>273</v>
      </c>
      <c r="F7" s="155" t="s">
        <v>274</v>
      </c>
      <c r="G7" s="155" t="s">
        <v>275</v>
      </c>
      <c r="H7" s="155" t="s">
        <v>276</v>
      </c>
      <c r="I7" s="155" t="s">
        <v>276</v>
      </c>
      <c r="J7" s="104"/>
      <c r="K7" s="171"/>
      <c r="L7" s="171"/>
      <c r="M7" s="171"/>
      <c r="N7" s="104"/>
      <c r="O7" s="171"/>
      <c r="P7" s="171"/>
      <c r="Q7" s="171"/>
      <c r="R7" s="171"/>
      <c r="S7" s="171"/>
      <c r="T7" s="171"/>
      <c r="U7" s="104"/>
      <c r="V7" s="152"/>
      <c r="W7" s="152"/>
      <c r="X7" s="152"/>
      <c r="Y7" s="152"/>
    </row>
    <row r="8" ht="30.0" customHeight="1">
      <c r="A8" s="132"/>
      <c r="B8" s="168"/>
      <c r="C8" s="169" t="s">
        <v>272</v>
      </c>
      <c r="D8" s="170" t="s">
        <v>102</v>
      </c>
      <c r="E8" s="155" t="s">
        <v>277</v>
      </c>
      <c r="F8" s="155" t="s">
        <v>274</v>
      </c>
      <c r="G8" s="155" t="s">
        <v>278</v>
      </c>
      <c r="H8" s="155" t="s">
        <v>279</v>
      </c>
      <c r="I8" s="155" t="s">
        <v>279</v>
      </c>
      <c r="J8" s="104"/>
      <c r="K8" s="171"/>
      <c r="L8" s="171"/>
      <c r="M8" s="171"/>
      <c r="N8" s="104"/>
      <c r="O8" s="171"/>
      <c r="P8" s="171"/>
      <c r="Q8" s="171"/>
      <c r="R8" s="171"/>
      <c r="S8" s="171"/>
      <c r="T8" s="171"/>
      <c r="U8" s="104"/>
      <c r="V8" s="152"/>
      <c r="W8" s="152"/>
      <c r="X8" s="152"/>
      <c r="Y8" s="152"/>
    </row>
    <row r="9" ht="30.0" customHeight="1">
      <c r="A9" s="132"/>
      <c r="B9" s="168"/>
      <c r="C9" s="172" t="s">
        <v>280</v>
      </c>
      <c r="D9" s="170" t="s">
        <v>102</v>
      </c>
      <c r="E9" s="155" t="s">
        <v>281</v>
      </c>
      <c r="F9" s="155" t="s">
        <v>274</v>
      </c>
      <c r="G9" s="155" t="s">
        <v>275</v>
      </c>
      <c r="H9" s="155" t="s">
        <v>279</v>
      </c>
      <c r="I9" s="155" t="s">
        <v>279</v>
      </c>
      <c r="J9" s="104"/>
      <c r="K9" s="173">
        <v>23000.0</v>
      </c>
      <c r="L9" s="173">
        <v>0.0</v>
      </c>
      <c r="M9" s="173">
        <v>23000.0</v>
      </c>
      <c r="N9" s="104"/>
      <c r="O9" s="174" t="s">
        <v>282</v>
      </c>
      <c r="P9" s="175"/>
      <c r="Q9" s="175"/>
      <c r="R9" s="175"/>
      <c r="S9" s="175"/>
      <c r="T9" s="175"/>
      <c r="U9" s="104"/>
      <c r="V9" s="152"/>
      <c r="W9" s="152"/>
      <c r="X9" s="152"/>
      <c r="Y9" s="152"/>
    </row>
    <row r="10" ht="30.0" customHeight="1">
      <c r="A10" s="132"/>
      <c r="B10" s="176"/>
      <c r="C10" s="170" t="s">
        <v>283</v>
      </c>
      <c r="D10" s="169" t="s">
        <v>284</v>
      </c>
      <c r="E10" s="154" t="s">
        <v>285</v>
      </c>
      <c r="F10" s="155" t="s">
        <v>197</v>
      </c>
      <c r="G10" s="156" t="s">
        <v>286</v>
      </c>
      <c r="H10" s="156" t="s">
        <v>287</v>
      </c>
      <c r="I10" s="156" t="s">
        <v>287</v>
      </c>
      <c r="J10" s="158"/>
      <c r="K10" s="160">
        <v>145000.0</v>
      </c>
      <c r="L10" s="160">
        <v>0.0</v>
      </c>
      <c r="M10" s="160">
        <v>145000.0</v>
      </c>
      <c r="N10" s="132"/>
      <c r="O10" s="163" t="s">
        <v>197</v>
      </c>
      <c r="P10" s="164">
        <v>46134.0</v>
      </c>
      <c r="Q10" s="165">
        <v>50000.0</v>
      </c>
      <c r="R10" s="166" t="s">
        <v>270</v>
      </c>
      <c r="S10" s="166" t="s">
        <v>271</v>
      </c>
      <c r="T10" s="167"/>
      <c r="U10" s="152"/>
      <c r="V10" s="152"/>
      <c r="W10" s="152"/>
      <c r="X10" s="152"/>
      <c r="Y10" s="152"/>
    </row>
    <row r="11" ht="51.75" customHeight="1">
      <c r="A11" s="132"/>
      <c r="B11" s="177"/>
      <c r="C11" s="170" t="s">
        <v>283</v>
      </c>
      <c r="D11" s="169" t="s">
        <v>284</v>
      </c>
      <c r="E11" s="154" t="s">
        <v>288</v>
      </c>
      <c r="F11" s="155" t="s">
        <v>197</v>
      </c>
      <c r="G11" s="155" t="s">
        <v>286</v>
      </c>
      <c r="H11" s="156" t="s">
        <v>287</v>
      </c>
      <c r="I11" s="156" t="s">
        <v>287</v>
      </c>
      <c r="J11" s="158"/>
      <c r="K11" s="160">
        <v>140000.0</v>
      </c>
      <c r="L11" s="160">
        <v>0.0</v>
      </c>
      <c r="M11" s="160">
        <v>140000.0</v>
      </c>
      <c r="N11" s="132"/>
      <c r="O11" s="163" t="s">
        <v>197</v>
      </c>
      <c r="P11" s="164">
        <v>46122.0</v>
      </c>
      <c r="Q11" s="165">
        <v>140000.0</v>
      </c>
      <c r="R11" s="166" t="s">
        <v>270</v>
      </c>
      <c r="S11" s="166" t="s">
        <v>271</v>
      </c>
      <c r="T11" s="167"/>
      <c r="U11" s="152"/>
      <c r="V11" s="152"/>
      <c r="W11" s="152"/>
      <c r="X11" s="152"/>
      <c r="Y11" s="152"/>
    </row>
    <row r="12" ht="51.0" customHeight="1">
      <c r="A12" s="132"/>
      <c r="B12" s="177"/>
      <c r="C12" s="169" t="s">
        <v>289</v>
      </c>
      <c r="D12" s="169" t="s">
        <v>284</v>
      </c>
      <c r="E12" s="154" t="s">
        <v>290</v>
      </c>
      <c r="F12" s="163" t="s">
        <v>108</v>
      </c>
      <c r="G12" s="156" t="s">
        <v>286</v>
      </c>
      <c r="H12" s="178" t="s">
        <v>291</v>
      </c>
      <c r="I12" s="178" t="s">
        <v>291</v>
      </c>
      <c r="J12" s="158"/>
      <c r="K12" s="171"/>
      <c r="L12" s="171"/>
      <c r="M12" s="171"/>
      <c r="N12" s="104"/>
      <c r="O12" s="171"/>
      <c r="P12" s="171"/>
      <c r="Q12" s="171"/>
      <c r="R12" s="171"/>
      <c r="S12" s="171"/>
      <c r="T12" s="171"/>
      <c r="U12" s="104"/>
      <c r="V12" s="152"/>
      <c r="W12" s="152"/>
      <c r="X12" s="152"/>
      <c r="Y12" s="152"/>
    </row>
    <row r="13" ht="48.75" customHeight="1">
      <c r="A13" s="132"/>
      <c r="B13" s="179"/>
      <c r="C13" s="170" t="s">
        <v>283</v>
      </c>
      <c r="D13" s="153" t="s">
        <v>292</v>
      </c>
      <c r="E13" s="180" t="s">
        <v>293</v>
      </c>
      <c r="F13" s="181" t="s">
        <v>294</v>
      </c>
      <c r="G13" s="155" t="s">
        <v>295</v>
      </c>
      <c r="H13" s="155" t="s">
        <v>296</v>
      </c>
      <c r="I13" s="155" t="s">
        <v>297</v>
      </c>
      <c r="J13" s="158"/>
      <c r="K13" s="160">
        <f>340200*13</f>
        <v>4422600</v>
      </c>
      <c r="L13" s="160">
        <v>0.0</v>
      </c>
      <c r="M13" s="182">
        <f t="shared" ref="M13:M14" si="1">K13-L13</f>
        <v>4422600</v>
      </c>
      <c r="N13" s="132"/>
      <c r="O13" s="183" t="s">
        <v>105</v>
      </c>
      <c r="P13" s="164">
        <v>46121.0</v>
      </c>
      <c r="Q13" s="165">
        <v>545020.0</v>
      </c>
      <c r="R13" s="166" t="s">
        <v>270</v>
      </c>
      <c r="S13" s="166" t="s">
        <v>271</v>
      </c>
      <c r="T13" s="167"/>
      <c r="U13" s="152"/>
      <c r="Y13" s="152"/>
    </row>
    <row r="14" ht="27.0" customHeight="1">
      <c r="A14" s="132"/>
      <c r="B14" s="179"/>
      <c r="C14" s="170" t="s">
        <v>283</v>
      </c>
      <c r="D14" s="153" t="s">
        <v>298</v>
      </c>
      <c r="E14" s="180" t="s">
        <v>299</v>
      </c>
      <c r="F14" s="181" t="s">
        <v>294</v>
      </c>
      <c r="G14" s="155" t="s">
        <v>295</v>
      </c>
      <c r="H14" s="155" t="s">
        <v>300</v>
      </c>
      <c r="I14" s="155" t="s">
        <v>301</v>
      </c>
      <c r="J14" s="158"/>
      <c r="K14" s="160">
        <f>412200*13</f>
        <v>5358600</v>
      </c>
      <c r="L14" s="160">
        <v>0.0</v>
      </c>
      <c r="M14" s="182">
        <f t="shared" si="1"/>
        <v>5358600</v>
      </c>
      <c r="N14" s="132"/>
      <c r="O14" s="183" t="s">
        <v>105</v>
      </c>
      <c r="P14" s="164">
        <v>46128.0</v>
      </c>
      <c r="Q14" s="165">
        <v>959780.0</v>
      </c>
      <c r="R14" s="166" t="s">
        <v>302</v>
      </c>
      <c r="S14" s="166" t="s">
        <v>271</v>
      </c>
      <c r="T14" s="184"/>
      <c r="U14" s="152"/>
      <c r="Y14" s="152"/>
    </row>
    <row r="15" ht="27.0" customHeight="1">
      <c r="A15" s="132"/>
      <c r="B15" s="179"/>
      <c r="C15" s="179"/>
      <c r="D15" s="179"/>
      <c r="E15" s="179"/>
      <c r="F15" s="179"/>
      <c r="G15" s="179"/>
      <c r="H15" s="179"/>
      <c r="I15" s="179"/>
      <c r="K15" s="171"/>
      <c r="L15" s="171"/>
      <c r="M15" s="171"/>
      <c r="N15" s="132"/>
      <c r="O15" s="183" t="s">
        <v>105</v>
      </c>
      <c r="P15" s="164">
        <v>46132.0</v>
      </c>
      <c r="Q15" s="165">
        <v>342342.0</v>
      </c>
      <c r="R15" s="166" t="s">
        <v>270</v>
      </c>
      <c r="S15" s="166" t="s">
        <v>271</v>
      </c>
      <c r="T15" s="184"/>
      <c r="U15" s="152"/>
      <c r="V15" s="152"/>
      <c r="W15" s="152"/>
      <c r="X15" s="152"/>
      <c r="Y15" s="152"/>
    </row>
    <row r="16" ht="27.0" customHeight="1">
      <c r="A16" s="132"/>
      <c r="B16" s="179"/>
      <c r="C16" s="179"/>
      <c r="D16" s="179"/>
      <c r="E16" s="179"/>
      <c r="F16" s="179"/>
      <c r="G16" s="179"/>
      <c r="H16" s="179"/>
      <c r="I16" s="179"/>
      <c r="J16" s="132"/>
      <c r="K16" s="171"/>
      <c r="L16" s="171"/>
      <c r="M16" s="171"/>
      <c r="N16" s="132"/>
      <c r="O16" s="183" t="s">
        <v>105</v>
      </c>
      <c r="P16" s="164">
        <v>46133.0</v>
      </c>
      <c r="Q16" s="165">
        <v>1086800.0</v>
      </c>
      <c r="R16" s="166" t="s">
        <v>270</v>
      </c>
      <c r="S16" s="166" t="s">
        <v>271</v>
      </c>
      <c r="T16" s="184"/>
      <c r="U16" s="152"/>
      <c r="V16" s="152"/>
      <c r="W16" s="152"/>
      <c r="X16" s="152"/>
      <c r="Y16" s="152"/>
    </row>
    <row r="17" ht="27.0" customHeight="1">
      <c r="A17" s="132"/>
      <c r="B17" s="179"/>
      <c r="C17" s="179"/>
      <c r="D17" s="179"/>
      <c r="E17" s="179"/>
      <c r="F17" s="179"/>
      <c r="G17" s="179"/>
      <c r="H17" s="179"/>
      <c r="I17" s="179"/>
      <c r="J17" s="132"/>
      <c r="K17" s="171"/>
      <c r="L17" s="171"/>
      <c r="M17" s="171"/>
      <c r="N17" s="132"/>
      <c r="O17" s="183" t="s">
        <v>105</v>
      </c>
      <c r="P17" s="164">
        <v>46130.0</v>
      </c>
      <c r="Q17" s="185">
        <v>7934058.0</v>
      </c>
      <c r="R17" s="166" t="s">
        <v>303</v>
      </c>
      <c r="S17" s="166" t="s">
        <v>304</v>
      </c>
      <c r="T17" s="184"/>
      <c r="U17" s="152"/>
      <c r="V17" s="152"/>
      <c r="W17" s="152"/>
      <c r="X17" s="152"/>
      <c r="Y17" s="152"/>
    </row>
    <row r="18" ht="75.75" customHeight="1">
      <c r="A18" s="132"/>
      <c r="B18" s="179"/>
      <c r="C18" s="186" t="s">
        <v>305</v>
      </c>
      <c r="D18" s="169" t="s">
        <v>284</v>
      </c>
      <c r="E18" s="154" t="s">
        <v>306</v>
      </c>
      <c r="F18" s="155" t="s">
        <v>120</v>
      </c>
      <c r="G18" s="156" t="s">
        <v>307</v>
      </c>
      <c r="H18" s="156" t="s">
        <v>308</v>
      </c>
      <c r="I18" s="178">
        <v>64.0</v>
      </c>
      <c r="J18" s="158"/>
      <c r="K18" s="182">
        <f>(35000*4)+40000</f>
        <v>180000</v>
      </c>
      <c r="L18" s="160">
        <v>0.0</v>
      </c>
      <c r="M18" s="182">
        <f>K18-L18</f>
        <v>180000</v>
      </c>
      <c r="N18" s="132"/>
      <c r="O18" s="187" t="s">
        <v>309</v>
      </c>
      <c r="P18" s="188"/>
      <c r="Q18" s="189">
        <f>SUM(Q13:Q17)</f>
        <v>10868000</v>
      </c>
      <c r="R18" s="188"/>
      <c r="S18" s="188"/>
      <c r="T18" s="188"/>
      <c r="U18" s="171"/>
      <c r="V18" s="152"/>
      <c r="W18" s="152"/>
      <c r="X18" s="152"/>
      <c r="Y18" s="152"/>
    </row>
    <row r="19" ht="30.75" customHeight="1">
      <c r="A19" s="132"/>
      <c r="B19" s="179"/>
      <c r="C19" s="169" t="s">
        <v>272</v>
      </c>
      <c r="D19" s="169" t="s">
        <v>284</v>
      </c>
      <c r="E19" s="190" t="s">
        <v>310</v>
      </c>
      <c r="F19" s="155" t="s">
        <v>108</v>
      </c>
      <c r="G19" s="156" t="s">
        <v>307</v>
      </c>
      <c r="H19" s="156" t="s">
        <v>311</v>
      </c>
      <c r="I19" s="178" t="s">
        <v>312</v>
      </c>
      <c r="J19" s="158"/>
      <c r="K19" s="171"/>
      <c r="L19" s="171"/>
      <c r="M19" s="171"/>
      <c r="N19" s="132"/>
      <c r="O19" s="171"/>
      <c r="P19" s="171"/>
      <c r="Q19" s="171"/>
      <c r="R19" s="171"/>
      <c r="S19" s="171"/>
      <c r="T19" s="171"/>
      <c r="U19" s="171"/>
      <c r="V19" s="132"/>
      <c r="W19" s="132"/>
      <c r="X19" s="132"/>
      <c r="Y19" s="132"/>
    </row>
    <row r="20" ht="41.25" customHeight="1">
      <c r="A20" s="132"/>
      <c r="B20" s="179"/>
      <c r="C20" s="169" t="s">
        <v>272</v>
      </c>
      <c r="D20" s="169" t="s">
        <v>284</v>
      </c>
      <c r="E20" s="190" t="s">
        <v>313</v>
      </c>
      <c r="F20" s="155" t="s">
        <v>108</v>
      </c>
      <c r="G20" s="155" t="s">
        <v>314</v>
      </c>
      <c r="H20" s="156" t="s">
        <v>315</v>
      </c>
      <c r="I20" s="156" t="s">
        <v>315</v>
      </c>
      <c r="J20" s="158"/>
      <c r="K20" s="160">
        <v>465000.0</v>
      </c>
      <c r="L20" s="160">
        <v>0.0</v>
      </c>
      <c r="M20" s="160">
        <f>K20-L20</f>
        <v>465000</v>
      </c>
      <c r="N20" s="132"/>
      <c r="O20" s="171"/>
      <c r="P20" s="171"/>
      <c r="Q20" s="171"/>
      <c r="R20" s="171"/>
      <c r="S20" s="171"/>
      <c r="T20" s="171"/>
      <c r="U20" s="171"/>
      <c r="V20" s="132"/>
      <c r="W20" s="132"/>
      <c r="X20" s="132"/>
      <c r="Y20" s="132"/>
    </row>
    <row r="21" ht="42.0" customHeight="1">
      <c r="A21" s="132"/>
      <c r="B21" s="179"/>
      <c r="C21" s="169" t="s">
        <v>283</v>
      </c>
      <c r="D21" s="169" t="s">
        <v>284</v>
      </c>
      <c r="E21" s="190" t="s">
        <v>313</v>
      </c>
      <c r="F21" s="155" t="s">
        <v>197</v>
      </c>
      <c r="G21" s="155" t="s">
        <v>314</v>
      </c>
      <c r="H21" s="156" t="s">
        <v>315</v>
      </c>
      <c r="I21" s="156" t="s">
        <v>315</v>
      </c>
      <c r="J21" s="158"/>
      <c r="K21" s="160">
        <v>90000.0</v>
      </c>
      <c r="L21" s="160">
        <v>0.0</v>
      </c>
      <c r="M21" s="160">
        <v>90000.0</v>
      </c>
      <c r="N21" s="132"/>
      <c r="O21" s="191" t="s">
        <v>148</v>
      </c>
      <c r="P21" s="164">
        <v>46134.0</v>
      </c>
      <c r="Q21" s="165">
        <v>90000.0</v>
      </c>
      <c r="R21" s="166" t="s">
        <v>316</v>
      </c>
      <c r="S21" s="166" t="s">
        <v>317</v>
      </c>
      <c r="T21" s="184"/>
      <c r="U21" s="152"/>
      <c r="V21" s="152"/>
      <c r="W21" s="132"/>
      <c r="X21" s="132"/>
      <c r="Y21" s="132"/>
    </row>
    <row r="22" ht="42.0" customHeight="1">
      <c r="A22" s="132"/>
      <c r="B22" s="179"/>
      <c r="C22" s="179"/>
      <c r="D22" s="169" t="s">
        <v>284</v>
      </c>
      <c r="E22" s="190" t="s">
        <v>318</v>
      </c>
      <c r="F22" s="155" t="s">
        <v>319</v>
      </c>
      <c r="G22" s="156" t="s">
        <v>320</v>
      </c>
      <c r="H22" s="178" t="s">
        <v>321</v>
      </c>
      <c r="I22" s="178" t="s">
        <v>322</v>
      </c>
      <c r="J22" s="158"/>
      <c r="K22" s="160">
        <f>7500*(8*5)</f>
        <v>300000</v>
      </c>
      <c r="L22" s="160">
        <v>0.0</v>
      </c>
      <c r="M22" s="160">
        <f t="shared" ref="M22:M23" si="2">K22-L22</f>
        <v>300000</v>
      </c>
      <c r="N22" s="132"/>
      <c r="O22" s="132"/>
      <c r="P22" s="192"/>
      <c r="Q22" s="193"/>
      <c r="R22" s="132"/>
      <c r="S22" s="132"/>
      <c r="T22" s="152"/>
      <c r="U22" s="132"/>
      <c r="V22" s="132"/>
      <c r="W22" s="132"/>
      <c r="X22" s="132"/>
      <c r="Y22" s="132"/>
    </row>
    <row r="23">
      <c r="A23" s="132"/>
      <c r="B23" s="179"/>
      <c r="C23" s="169" t="s">
        <v>289</v>
      </c>
      <c r="D23" s="169" t="s">
        <v>284</v>
      </c>
      <c r="E23" s="190" t="s">
        <v>323</v>
      </c>
      <c r="F23" s="155" t="s">
        <v>108</v>
      </c>
      <c r="G23" s="156" t="s">
        <v>324</v>
      </c>
      <c r="H23" s="156" t="s">
        <v>321</v>
      </c>
      <c r="I23" s="157" t="s">
        <v>325</v>
      </c>
      <c r="J23" s="152"/>
      <c r="K23" s="160">
        <v>178250.0</v>
      </c>
      <c r="L23" s="160">
        <v>0.0</v>
      </c>
      <c r="M23" s="160">
        <f t="shared" si="2"/>
        <v>178250</v>
      </c>
      <c r="N23" s="152"/>
      <c r="O23" s="152" t="s">
        <v>108</v>
      </c>
      <c r="P23" s="164">
        <v>46146.0</v>
      </c>
      <c r="Q23" s="165">
        <v>656950.0</v>
      </c>
      <c r="R23" s="166" t="s">
        <v>316</v>
      </c>
      <c r="S23" s="166" t="s">
        <v>317</v>
      </c>
      <c r="T23" s="152"/>
      <c r="U23" s="152"/>
      <c r="V23" s="152"/>
      <c r="W23" s="152"/>
      <c r="X23" s="152"/>
      <c r="Y23" s="152"/>
    </row>
    <row r="24">
      <c r="A24" s="132"/>
      <c r="B24" s="179"/>
      <c r="C24" s="179"/>
      <c r="D24" s="179"/>
      <c r="E24" s="155" t="s">
        <v>326</v>
      </c>
      <c r="F24" s="155" t="s">
        <v>327</v>
      </c>
      <c r="G24" s="155" t="s">
        <v>286</v>
      </c>
      <c r="H24" s="155" t="s">
        <v>328</v>
      </c>
      <c r="I24" s="155" t="s">
        <v>328</v>
      </c>
      <c r="J24" s="152"/>
      <c r="K24" s="171"/>
      <c r="L24" s="171"/>
      <c r="M24" s="171"/>
      <c r="N24" s="152"/>
      <c r="O24" s="171"/>
      <c r="P24" s="171"/>
      <c r="Q24" s="171"/>
      <c r="R24" s="171"/>
      <c r="S24" s="171"/>
      <c r="T24" s="171"/>
      <c r="U24" s="171"/>
      <c r="V24" s="152"/>
      <c r="W24" s="152"/>
      <c r="X24" s="152"/>
      <c r="Y24" s="152"/>
    </row>
    <row r="25" ht="29.25" customHeight="1">
      <c r="A25" s="132"/>
      <c r="B25" s="179"/>
      <c r="C25" s="169" t="s">
        <v>289</v>
      </c>
      <c r="D25" s="169" t="s">
        <v>284</v>
      </c>
      <c r="E25" s="155" t="s">
        <v>329</v>
      </c>
      <c r="F25" s="155" t="s">
        <v>108</v>
      </c>
      <c r="G25" s="155"/>
      <c r="H25" s="155"/>
      <c r="I25" s="155"/>
      <c r="J25" s="152"/>
      <c r="K25" s="160">
        <v>113700.0</v>
      </c>
      <c r="L25" s="160">
        <v>0.0</v>
      </c>
      <c r="M25" s="160">
        <f>K25-L25</f>
        <v>113700</v>
      </c>
      <c r="N25" s="152"/>
      <c r="O25" s="152" t="s">
        <v>108</v>
      </c>
      <c r="P25" s="164">
        <v>46131.0</v>
      </c>
      <c r="Q25" s="165">
        <v>100000.0</v>
      </c>
      <c r="R25" s="166" t="s">
        <v>316</v>
      </c>
      <c r="S25" s="166" t="s">
        <v>317</v>
      </c>
      <c r="T25" s="152"/>
      <c r="U25" s="152"/>
      <c r="V25" s="152"/>
      <c r="W25" s="152"/>
      <c r="X25" s="152"/>
      <c r="Y25" s="152"/>
    </row>
    <row r="26" ht="29.25" customHeight="1">
      <c r="A26" s="132"/>
      <c r="B26" s="179"/>
      <c r="C26" s="176" t="s">
        <v>330</v>
      </c>
      <c r="D26" s="179"/>
      <c r="E26" s="179"/>
      <c r="F26" s="179"/>
      <c r="G26" s="179"/>
      <c r="H26" s="179"/>
      <c r="I26" s="179"/>
      <c r="J26" s="152"/>
      <c r="K26" s="160">
        <v>95000.0</v>
      </c>
      <c r="L26" s="160">
        <v>0.0</v>
      </c>
      <c r="M26" s="160">
        <v>95000.0</v>
      </c>
      <c r="N26" s="152"/>
      <c r="O26" s="152" t="s">
        <v>108</v>
      </c>
      <c r="P26" s="164">
        <v>46134.0</v>
      </c>
      <c r="Q26" s="165">
        <v>95000.0</v>
      </c>
      <c r="R26" s="166" t="s">
        <v>316</v>
      </c>
      <c r="S26" s="166" t="s">
        <v>317</v>
      </c>
      <c r="T26" s="166" t="s">
        <v>331</v>
      </c>
      <c r="U26" s="152"/>
      <c r="V26" s="152"/>
      <c r="W26" s="152"/>
      <c r="X26" s="152"/>
      <c r="Y26" s="152"/>
    </row>
    <row r="27" ht="16.5" customHeight="1">
      <c r="A27" s="132"/>
      <c r="B27" s="152"/>
      <c r="C27" s="152"/>
      <c r="D27" s="152"/>
      <c r="E27" s="194" t="s">
        <v>332</v>
      </c>
      <c r="F27" s="152"/>
      <c r="G27" s="152"/>
      <c r="H27" s="195">
        <f>770*3600</f>
        <v>2772000</v>
      </c>
      <c r="I27" s="195">
        <v>770.0</v>
      </c>
      <c r="J27" s="152"/>
      <c r="K27" s="195">
        <f>SUM(K5:K26)</f>
        <v>11684400</v>
      </c>
      <c r="L27" s="196" t="s">
        <v>333</v>
      </c>
      <c r="M27" s="152"/>
      <c r="N27" s="152"/>
      <c r="O27" s="152"/>
      <c r="T27" s="152"/>
      <c r="U27" s="152"/>
      <c r="V27" s="152"/>
      <c r="W27" s="152"/>
      <c r="X27" s="152"/>
      <c r="Y27" s="152"/>
    </row>
    <row r="28">
      <c r="A28" s="132"/>
      <c r="B28" s="152"/>
      <c r="C28" s="152"/>
      <c r="D28" s="152"/>
      <c r="E28" s="152"/>
      <c r="F28" s="185"/>
      <c r="G28" s="196"/>
      <c r="H28" s="195">
        <v>2933942.0</v>
      </c>
      <c r="I28" s="195">
        <f>H28/3600</f>
        <v>814.9838889</v>
      </c>
      <c r="J28" s="152"/>
      <c r="K28" s="195">
        <f>'RVA291-2-COSTEO - TOURS ADICION'!K19</f>
        <v>772445</v>
      </c>
      <c r="L28" s="196" t="s">
        <v>334</v>
      </c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</row>
    <row r="29">
      <c r="A29" s="132"/>
      <c r="B29" s="152"/>
      <c r="C29" s="152"/>
      <c r="D29" s="152"/>
      <c r="E29" s="152"/>
      <c r="F29" s="185"/>
      <c r="G29" s="197" t="s">
        <v>335</v>
      </c>
      <c r="H29" s="198">
        <f>SUM(H27:H28)</f>
        <v>5705942</v>
      </c>
      <c r="I29" s="199">
        <f>I27+I28</f>
        <v>1584.983889</v>
      </c>
      <c r="J29" s="152"/>
      <c r="K29" s="200">
        <f>SUM(K27:K28)</f>
        <v>12456845</v>
      </c>
      <c r="L29" s="197" t="s">
        <v>336</v>
      </c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</row>
    <row r="30">
      <c r="A30" s="132"/>
      <c r="B30" s="152"/>
      <c r="C30" s="152"/>
      <c r="D30" s="152"/>
      <c r="E30" s="201"/>
      <c r="F30" s="185"/>
      <c r="G30" s="197" t="s">
        <v>337</v>
      </c>
      <c r="H30" s="198">
        <v>7934058.0</v>
      </c>
      <c r="I30" s="199">
        <f>H30/3600</f>
        <v>2203.905</v>
      </c>
      <c r="J30" s="152"/>
      <c r="K30" s="202">
        <f>H29+H30+H31</f>
        <v>14634000</v>
      </c>
      <c r="L30" s="203" t="s">
        <v>338</v>
      </c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</row>
    <row r="31">
      <c r="A31" s="132"/>
      <c r="B31" s="152"/>
      <c r="C31" s="152"/>
      <c r="D31" s="152"/>
      <c r="E31" s="201"/>
      <c r="F31" s="185"/>
      <c r="G31" s="197" t="s">
        <v>81</v>
      </c>
      <c r="H31" s="204">
        <v>994000.0</v>
      </c>
      <c r="I31" s="205">
        <v>284.0</v>
      </c>
      <c r="J31" s="132"/>
      <c r="K31" s="195">
        <f>K30-K29</f>
        <v>2177155</v>
      </c>
      <c r="L31" s="196" t="s">
        <v>339</v>
      </c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</row>
    <row r="32">
      <c r="A32" s="132"/>
      <c r="B32" s="152"/>
      <c r="C32" s="152"/>
      <c r="D32" s="152"/>
      <c r="E32" s="201"/>
      <c r="F32" s="185"/>
      <c r="G32" s="196"/>
      <c r="H32" s="152"/>
      <c r="I32" s="152"/>
      <c r="J32" s="152"/>
      <c r="K32" s="195">
        <f>K31-K33</f>
        <v>1567551.6</v>
      </c>
      <c r="L32" s="196" t="s">
        <v>340</v>
      </c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</row>
    <row r="33">
      <c r="A33" s="132"/>
      <c r="B33" s="152"/>
      <c r="C33" s="152"/>
      <c r="D33" s="152"/>
      <c r="E33" s="201"/>
      <c r="F33" s="185"/>
      <c r="G33" s="196"/>
      <c r="H33" s="152"/>
      <c r="I33" s="196"/>
      <c r="J33" s="152"/>
      <c r="K33" s="206">
        <f>K31*28%</f>
        <v>609603.4</v>
      </c>
      <c r="L33" s="207" t="s">
        <v>341</v>
      </c>
      <c r="M33" s="195">
        <f>K33/3500</f>
        <v>174.1724</v>
      </c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</row>
    <row r="34">
      <c r="A34" s="132"/>
      <c r="B34" s="152"/>
      <c r="C34" s="152"/>
      <c r="D34" s="152"/>
      <c r="E34" s="201"/>
      <c r="F34" s="185"/>
      <c r="G34" s="196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</row>
    <row r="35">
      <c r="A35" s="132"/>
      <c r="B35" s="152"/>
      <c r="C35" s="152"/>
      <c r="D35" s="152"/>
      <c r="E35" s="208" t="s">
        <v>342</v>
      </c>
      <c r="F35" s="185"/>
      <c r="G35" s="196"/>
      <c r="H35" s="196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</row>
    <row r="36" ht="84.0" customHeight="1">
      <c r="A36" s="209"/>
      <c r="B36" s="210"/>
      <c r="C36" s="210"/>
      <c r="D36" s="210"/>
      <c r="E36" s="211" t="s">
        <v>343</v>
      </c>
      <c r="F36" s="212"/>
      <c r="G36" s="213" t="s">
        <v>344</v>
      </c>
      <c r="H36" s="185"/>
      <c r="I36" s="185"/>
      <c r="J36" s="210"/>
      <c r="K36" s="213" t="s">
        <v>345</v>
      </c>
      <c r="L36" s="212"/>
      <c r="M36" s="210"/>
      <c r="N36" s="210"/>
      <c r="O36" s="210"/>
      <c r="P36" s="210"/>
      <c r="Q36" s="210"/>
      <c r="R36" s="210"/>
      <c r="S36" s="196" t="s">
        <v>346</v>
      </c>
      <c r="T36" s="152"/>
      <c r="U36" s="152"/>
      <c r="V36" s="152"/>
      <c r="W36" s="152"/>
      <c r="X36" s="152"/>
      <c r="Y36" s="152"/>
    </row>
    <row r="37" ht="27.0" customHeight="1">
      <c r="A37" s="132"/>
      <c r="B37" s="152"/>
      <c r="C37" s="152"/>
      <c r="D37" s="152"/>
      <c r="E37" s="152"/>
      <c r="F37" s="158"/>
      <c r="G37" s="196"/>
      <c r="H37" s="185"/>
      <c r="I37" s="185"/>
      <c r="J37" s="152"/>
      <c r="K37" s="196"/>
      <c r="L37" s="214"/>
      <c r="M37" s="195"/>
      <c r="N37" s="152"/>
      <c r="O37" s="152"/>
      <c r="P37" s="152"/>
      <c r="Q37" s="152"/>
      <c r="R37" s="152"/>
      <c r="S37" s="185">
        <v>378000.0</v>
      </c>
      <c r="T37" s="185">
        <v>13.0</v>
      </c>
      <c r="U37" s="195">
        <f>S37*T37:T38</f>
        <v>4914000</v>
      </c>
      <c r="V37" s="210"/>
      <c r="W37" s="210"/>
      <c r="X37" s="212"/>
      <c r="Y37" s="210"/>
    </row>
    <row r="38">
      <c r="A38" s="132"/>
      <c r="B38" s="152"/>
      <c r="C38" s="152"/>
      <c r="D38" s="152"/>
      <c r="E38" s="152"/>
      <c r="F38" s="185"/>
      <c r="G38" s="196"/>
      <c r="H38" s="215"/>
      <c r="I38" s="216"/>
      <c r="J38" s="152"/>
      <c r="K38" s="152"/>
      <c r="L38" s="196"/>
      <c r="M38" s="195"/>
      <c r="N38" s="152"/>
      <c r="O38" s="152"/>
      <c r="P38" s="152"/>
      <c r="Q38" s="152"/>
      <c r="R38" s="152"/>
      <c r="S38" s="185">
        <v>458000.0</v>
      </c>
      <c r="T38" s="185">
        <v>13.0</v>
      </c>
      <c r="U38" s="195">
        <f>S38*T38:T42</f>
        <v>5954000</v>
      </c>
      <c r="V38" s="152"/>
      <c r="W38" s="196"/>
      <c r="X38" s="214" t="s">
        <v>347</v>
      </c>
      <c r="Y38" s="195">
        <f>770*3600</f>
        <v>2772000</v>
      </c>
    </row>
    <row r="39">
      <c r="A39" s="132"/>
      <c r="B39" s="152"/>
      <c r="C39" s="152"/>
      <c r="D39" s="152"/>
      <c r="E39" s="152"/>
      <c r="F39" s="185"/>
      <c r="G39" s="196"/>
      <c r="H39" s="215"/>
      <c r="I39" s="217"/>
      <c r="J39" s="152"/>
      <c r="K39" s="152"/>
      <c r="L39" s="218"/>
      <c r="M39" s="219"/>
      <c r="N39" s="152"/>
      <c r="O39" s="152"/>
      <c r="P39" s="185"/>
      <c r="Q39" s="152"/>
      <c r="R39" s="152"/>
      <c r="T39" s="220" t="s">
        <v>76</v>
      </c>
      <c r="U39" s="200">
        <f>SUM(U37:U38)</f>
        <v>10868000</v>
      </c>
      <c r="V39" s="152"/>
      <c r="W39" s="152"/>
      <c r="X39" s="196" t="s">
        <v>348</v>
      </c>
      <c r="Y39" s="195">
        <f>U39-U40</f>
        <v>2933942</v>
      </c>
    </row>
    <row r="40" ht="36.0" customHeight="1">
      <c r="A40" s="132"/>
      <c r="B40" s="152"/>
      <c r="C40" s="152"/>
      <c r="D40" s="152"/>
      <c r="E40" s="152"/>
      <c r="F40" s="152"/>
      <c r="G40" s="152"/>
      <c r="H40" s="215"/>
      <c r="I40" s="215"/>
      <c r="J40" s="152"/>
      <c r="K40" s="152"/>
      <c r="L40" s="152"/>
      <c r="M40" s="152"/>
      <c r="N40" s="152"/>
      <c r="O40" s="152"/>
      <c r="P40" s="152"/>
      <c r="Q40" s="152"/>
      <c r="R40" s="152"/>
      <c r="T40" s="221" t="s">
        <v>349</v>
      </c>
      <c r="U40" s="222">
        <v>7934058.0</v>
      </c>
      <c r="V40" s="152"/>
      <c r="W40" s="152"/>
      <c r="X40" s="223" t="s">
        <v>350</v>
      </c>
      <c r="Y40" s="198">
        <f>SUM(Y38:Y39)</f>
        <v>5705942</v>
      </c>
    </row>
    <row r="41">
      <c r="A41" s="132"/>
      <c r="B41" s="152"/>
      <c r="C41" s="152"/>
      <c r="E41" s="152"/>
      <c r="F41" s="196"/>
      <c r="G41" s="152"/>
      <c r="H41" s="152"/>
      <c r="I41" s="216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</row>
    <row r="42">
      <c r="A42" s="132"/>
      <c r="B42" s="152"/>
      <c r="C42" s="152"/>
      <c r="D42" s="152"/>
      <c r="E42" s="224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</row>
    <row r="43">
      <c r="A43" s="132"/>
      <c r="B43" s="152"/>
      <c r="C43" s="152"/>
      <c r="D43" s="152"/>
      <c r="E43" s="224"/>
      <c r="F43" s="210"/>
      <c r="G43" s="210"/>
      <c r="H43" s="210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</row>
    <row r="44">
      <c r="A44" s="132"/>
      <c r="B44" s="152"/>
      <c r="C44" s="152"/>
      <c r="D44" s="152"/>
      <c r="E44" s="210"/>
      <c r="F44" s="225" t="s">
        <v>351</v>
      </c>
      <c r="G44" s="225" t="s">
        <v>352</v>
      </c>
      <c r="H44" s="226" t="s">
        <v>353</v>
      </c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</row>
    <row r="45">
      <c r="A45" s="132"/>
      <c r="B45" s="152"/>
      <c r="C45" s="152"/>
      <c r="D45" s="152"/>
      <c r="E45" s="212" t="s">
        <v>354</v>
      </c>
      <c r="F45" s="185">
        <v>340200.0</v>
      </c>
      <c r="G45" s="196">
        <v>13.0</v>
      </c>
      <c r="H45" s="227">
        <f t="shared" ref="H45:H46" si="3">F45*G45</f>
        <v>4422600</v>
      </c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</row>
    <row r="46">
      <c r="A46" s="132"/>
      <c r="B46" s="152"/>
      <c r="C46" s="152"/>
      <c r="D46" s="152"/>
      <c r="E46" s="228" t="s">
        <v>355</v>
      </c>
      <c r="F46" s="185">
        <v>412200.0</v>
      </c>
      <c r="G46" s="212">
        <v>13.0</v>
      </c>
      <c r="H46" s="227">
        <f t="shared" si="3"/>
        <v>5358600</v>
      </c>
      <c r="I46" s="229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</row>
    <row r="47">
      <c r="A47" s="132"/>
      <c r="B47" s="152"/>
      <c r="C47" s="152"/>
      <c r="D47" s="152"/>
      <c r="E47" s="229"/>
      <c r="F47" s="152"/>
      <c r="G47" s="230" t="s">
        <v>356</v>
      </c>
      <c r="H47" s="231">
        <f>SUM(H45:H46)</f>
        <v>9781200</v>
      </c>
      <c r="I47" s="229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</row>
    <row r="48">
      <c r="A48" s="132"/>
      <c r="B48" s="152"/>
      <c r="C48" s="152"/>
      <c r="D48" s="152"/>
      <c r="E48" s="229"/>
      <c r="F48" s="152"/>
      <c r="G48" s="212"/>
      <c r="H48" s="232"/>
      <c r="I48" s="229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</row>
    <row r="49">
      <c r="A49" s="132"/>
      <c r="B49" s="152"/>
      <c r="C49" s="152"/>
      <c r="D49" s="152"/>
      <c r="E49" s="210"/>
      <c r="F49" s="225" t="s">
        <v>357</v>
      </c>
      <c r="G49" s="225" t="s">
        <v>352</v>
      </c>
      <c r="H49" s="226" t="s">
        <v>353</v>
      </c>
      <c r="I49" s="229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</row>
    <row r="50">
      <c r="A50" s="132"/>
      <c r="B50" s="152"/>
      <c r="C50" s="152"/>
      <c r="D50" s="152"/>
      <c r="E50" s="212" t="s">
        <v>354</v>
      </c>
      <c r="F50" s="185">
        <v>378000.0</v>
      </c>
      <c r="G50" s="196">
        <v>13.0</v>
      </c>
      <c r="H50" s="227">
        <f t="shared" ref="H50:H51" si="4">F50*G50</f>
        <v>4914000</v>
      </c>
      <c r="I50" s="229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</row>
    <row r="51">
      <c r="A51" s="132"/>
      <c r="B51" s="152"/>
      <c r="C51" s="152"/>
      <c r="D51" s="152"/>
      <c r="E51" s="228" t="s">
        <v>355</v>
      </c>
      <c r="F51" s="185">
        <v>458000.0</v>
      </c>
      <c r="G51" s="212">
        <v>13.0</v>
      </c>
      <c r="H51" s="227">
        <f t="shared" si="4"/>
        <v>5954000</v>
      </c>
      <c r="I51" s="229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</row>
    <row r="52">
      <c r="A52" s="132"/>
      <c r="B52" s="152"/>
      <c r="C52" s="152"/>
      <c r="D52" s="152"/>
      <c r="E52" s="229"/>
      <c r="F52" s="152"/>
      <c r="G52" s="230" t="s">
        <v>358</v>
      </c>
      <c r="H52" s="231">
        <f>SUM(H50:H51)</f>
        <v>10868000</v>
      </c>
      <c r="I52" s="229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</row>
    <row r="53">
      <c r="A53" s="132"/>
      <c r="B53" s="152"/>
      <c r="C53" s="152"/>
      <c r="D53" s="152"/>
      <c r="E53" s="229"/>
      <c r="F53" s="152"/>
      <c r="G53" s="210"/>
      <c r="H53" s="163"/>
      <c r="I53" s="229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</row>
    <row r="54">
      <c r="A54" s="132"/>
      <c r="B54" s="152"/>
      <c r="C54" s="152"/>
      <c r="D54" s="152"/>
      <c r="E54" s="229"/>
      <c r="F54" s="152"/>
      <c r="G54" s="210"/>
      <c r="H54" s="163"/>
      <c r="I54" s="229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</row>
    <row r="55">
      <c r="A55" s="132"/>
      <c r="B55" s="152"/>
      <c r="C55" s="152"/>
      <c r="D55" s="152"/>
      <c r="E55" s="229"/>
      <c r="F55" s="152"/>
      <c r="G55" s="210"/>
      <c r="H55" s="163"/>
      <c r="I55" s="229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</row>
    <row r="56">
      <c r="A56" s="132"/>
      <c r="B56" s="152"/>
      <c r="C56" s="152"/>
      <c r="D56" s="152"/>
      <c r="E56" s="229"/>
      <c r="F56" s="196" t="s">
        <v>359</v>
      </c>
      <c r="G56" s="227">
        <v>545020.0</v>
      </c>
      <c r="H56" s="163"/>
      <c r="I56" s="196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</row>
    <row r="57">
      <c r="A57" s="132"/>
      <c r="B57" s="152"/>
      <c r="C57" s="152"/>
      <c r="D57" s="152"/>
      <c r="E57" s="229"/>
      <c r="F57" s="196" t="s">
        <v>360</v>
      </c>
      <c r="G57" s="227">
        <v>959780.0</v>
      </c>
      <c r="H57" s="232"/>
      <c r="I57" s="196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</row>
    <row r="58">
      <c r="A58" s="132"/>
      <c r="B58" s="152"/>
      <c r="C58" s="152"/>
      <c r="D58" s="152"/>
      <c r="E58" s="229"/>
      <c r="F58" s="196" t="s">
        <v>361</v>
      </c>
      <c r="G58" s="227">
        <v>342342.0</v>
      </c>
      <c r="H58" s="232"/>
      <c r="I58" s="196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</row>
    <row r="59">
      <c r="A59" s="132"/>
      <c r="B59" s="152"/>
      <c r="C59" s="152"/>
      <c r="D59" s="152"/>
      <c r="E59" s="229"/>
      <c r="F59" s="196" t="s">
        <v>362</v>
      </c>
      <c r="G59" s="233">
        <v>7934058.0</v>
      </c>
      <c r="H59" s="232"/>
      <c r="I59" s="196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</row>
    <row r="60">
      <c r="A60" s="132"/>
      <c r="B60" s="152"/>
      <c r="C60" s="152"/>
      <c r="D60" s="152"/>
      <c r="E60" s="229"/>
      <c r="F60" s="196" t="s">
        <v>363</v>
      </c>
      <c r="G60" s="233">
        <v>1086800.0</v>
      </c>
      <c r="H60" s="232"/>
      <c r="I60" s="196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</row>
    <row r="61">
      <c r="A61" s="171"/>
      <c r="B61" s="152"/>
      <c r="C61" s="152"/>
      <c r="D61" s="152"/>
      <c r="E61" s="234"/>
      <c r="F61" s="235"/>
      <c r="G61" s="236">
        <f>SUM(G56:G60)</f>
        <v>10868000</v>
      </c>
      <c r="H61" s="237"/>
      <c r="I61" s="229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</row>
    <row r="62">
      <c r="A62" s="132"/>
      <c r="B62" s="152"/>
      <c r="C62" s="152"/>
      <c r="D62" s="152"/>
      <c r="E62" s="210"/>
      <c r="F62" s="212" t="s">
        <v>364</v>
      </c>
      <c r="G62" s="227">
        <f>G61-H52</f>
        <v>0</v>
      </c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</row>
    <row r="63">
      <c r="A63" s="132"/>
      <c r="B63" s="152"/>
      <c r="C63" s="152"/>
      <c r="D63" s="152"/>
      <c r="E63" s="210"/>
      <c r="F63" s="152"/>
      <c r="G63" s="152"/>
      <c r="H63" s="237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</row>
    <row r="64">
      <c r="A64" s="132"/>
      <c r="B64" s="152"/>
      <c r="C64" s="152"/>
      <c r="D64" s="152"/>
      <c r="E64" s="234"/>
      <c r="F64" s="152"/>
      <c r="G64" s="152"/>
      <c r="H64" s="232"/>
      <c r="I64" s="152"/>
      <c r="J64" s="152"/>
      <c r="K64" s="152"/>
      <c r="L64" s="152"/>
      <c r="M64" s="152"/>
      <c r="N64" s="152"/>
      <c r="O64" s="152"/>
      <c r="P64" s="238"/>
      <c r="Q64" s="193"/>
      <c r="R64" s="152"/>
      <c r="S64" s="152"/>
      <c r="T64" s="152"/>
      <c r="U64" s="152"/>
      <c r="V64" s="152"/>
      <c r="W64" s="152"/>
      <c r="X64" s="152"/>
      <c r="Y64" s="152"/>
    </row>
    <row r="65">
      <c r="A65" s="132"/>
      <c r="B65" s="152"/>
      <c r="C65" s="152"/>
      <c r="D65" s="152"/>
      <c r="E65" s="210"/>
      <c r="F65" s="152"/>
      <c r="G65" s="152"/>
      <c r="H65" s="232"/>
      <c r="I65" s="152"/>
      <c r="J65" s="152"/>
      <c r="K65" s="239"/>
      <c r="L65" s="239"/>
      <c r="M65" s="239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</row>
    <row r="66">
      <c r="A66" s="132"/>
      <c r="B66" s="152"/>
      <c r="C66" s="152"/>
      <c r="D66" s="152"/>
      <c r="E66" s="210"/>
      <c r="F66" s="152"/>
      <c r="G66" s="152"/>
      <c r="H66" s="152"/>
      <c r="I66" s="152"/>
      <c r="J66" s="152"/>
      <c r="K66" s="239"/>
      <c r="L66" s="239"/>
      <c r="M66" s="239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</row>
    <row r="67" ht="27.0" customHeight="1">
      <c r="A67" s="132"/>
      <c r="B67" s="152"/>
      <c r="C67" s="152"/>
      <c r="D67" s="152"/>
      <c r="E67" s="210"/>
      <c r="F67" s="152"/>
      <c r="G67" s="152"/>
      <c r="H67" s="152"/>
      <c r="I67" s="152"/>
      <c r="J67" s="152"/>
      <c r="K67" s="239"/>
      <c r="L67" s="239"/>
      <c r="M67" s="239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</row>
    <row r="68" ht="27.0" customHeight="1">
      <c r="A68" s="132"/>
      <c r="B68" s="152"/>
      <c r="C68" s="152"/>
      <c r="D68" s="152"/>
      <c r="E68" s="210"/>
      <c r="F68" s="152"/>
      <c r="G68" s="152"/>
      <c r="H68" s="152"/>
      <c r="I68" s="152"/>
      <c r="J68" s="152"/>
      <c r="K68" s="239"/>
      <c r="L68" s="239"/>
      <c r="M68" s="239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</row>
    <row r="69" ht="27.0" customHeight="1">
      <c r="A69" s="132"/>
      <c r="B69" s="152"/>
      <c r="C69" s="152"/>
      <c r="D69" s="152"/>
      <c r="E69" s="234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</row>
    <row r="70">
      <c r="A70" s="132"/>
      <c r="B70" s="152"/>
      <c r="C70" s="152"/>
      <c r="D70" s="152"/>
      <c r="E70" s="210"/>
      <c r="F70" s="152"/>
      <c r="G70" s="152"/>
      <c r="H70" s="152"/>
      <c r="I70" s="152"/>
      <c r="J70" s="240"/>
      <c r="K70" s="239"/>
      <c r="L70" s="239"/>
      <c r="M70" s="239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</row>
    <row r="71" ht="15.75" customHeight="1">
      <c r="A71" s="132"/>
      <c r="B71" s="152"/>
      <c r="C71" s="152"/>
      <c r="D71" s="152"/>
      <c r="E71" s="234"/>
      <c r="F71" s="152"/>
      <c r="G71" s="241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</row>
    <row r="72" ht="15.75" customHeight="1">
      <c r="A72" s="132"/>
      <c r="B72" s="152"/>
      <c r="C72" s="152"/>
      <c r="D72" s="152"/>
      <c r="E72" s="210"/>
      <c r="F72" s="152"/>
      <c r="G72" s="152"/>
      <c r="H72" s="152"/>
      <c r="I72" s="152"/>
      <c r="J72" s="152"/>
      <c r="K72" s="242"/>
      <c r="L72" s="242"/>
      <c r="M72" s="24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</row>
    <row r="73" ht="45.0" customHeight="1">
      <c r="A73" s="132"/>
      <c r="B73" s="152"/>
      <c r="C73" s="152"/>
      <c r="D73" s="152"/>
      <c r="E73" s="210"/>
      <c r="F73" s="152"/>
      <c r="G73" s="152"/>
      <c r="H73" s="152"/>
      <c r="I73" s="152"/>
      <c r="J73" s="152"/>
      <c r="K73" s="242"/>
      <c r="L73" s="242"/>
      <c r="M73" s="24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</row>
    <row r="74" ht="15.75" customHeight="1">
      <c r="A74" s="132"/>
      <c r="B74" s="152"/>
      <c r="C74" s="152"/>
      <c r="D74" s="152"/>
      <c r="E74" s="210"/>
      <c r="F74" s="152"/>
      <c r="G74" s="152"/>
      <c r="H74" s="152"/>
      <c r="I74" s="152"/>
      <c r="J74" s="152"/>
      <c r="K74" s="242"/>
      <c r="L74" s="242"/>
      <c r="M74" s="24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</row>
    <row r="75" ht="15.75" customHeight="1">
      <c r="A75" s="13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238"/>
      <c r="Q75" s="193"/>
      <c r="R75" s="152"/>
      <c r="S75" s="152"/>
      <c r="T75" s="152"/>
      <c r="U75" s="152"/>
      <c r="V75" s="152"/>
      <c r="W75" s="152"/>
      <c r="X75" s="152"/>
      <c r="Y75" s="152"/>
    </row>
    <row r="76" ht="15.75" customHeight="1">
      <c r="A76" s="13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</row>
    <row r="77" ht="15.75" customHeight="1">
      <c r="A77" s="13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</row>
    <row r="78" ht="15.75" customHeight="1">
      <c r="A78" s="13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</row>
    <row r="79" ht="15.75" customHeight="1">
      <c r="A79" s="13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</row>
    <row r="80" ht="15.75" customHeight="1">
      <c r="A80" s="13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</row>
    <row r="81" ht="15.75" customHeight="1">
      <c r="A81" s="13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</row>
    <row r="82" ht="15.75" customHeight="1">
      <c r="A82" s="13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</row>
    <row r="83" ht="15.75" customHeight="1">
      <c r="A83" s="13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</row>
  </sheetData>
  <mergeCells count="1">
    <mergeCell ref="O3:Q3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7.13"/>
    <col customWidth="1" min="3" max="3" width="23.63"/>
    <col customWidth="1" min="4" max="4" width="18.0"/>
    <col customWidth="1" min="5" max="5" width="44.75"/>
    <col customWidth="1" min="6" max="6" width="24.13"/>
    <col customWidth="1" min="7" max="7" width="12.25"/>
    <col customWidth="1" min="8" max="9" width="12.5"/>
    <col customWidth="1" min="10" max="10" width="3.63"/>
    <col customWidth="1" min="11" max="11" width="11.5"/>
    <col customWidth="1" min="12" max="13" width="11.75"/>
    <col customWidth="1" min="14" max="14" width="1.75"/>
    <col customWidth="1" min="15" max="15" width="23.13"/>
    <col customWidth="1" min="16" max="16" width="12.88"/>
    <col customWidth="1" min="17" max="17" width="13.5"/>
    <col customWidth="1" min="18" max="18" width="26.13"/>
    <col customWidth="1" min="19" max="19" width="27.38"/>
    <col customWidth="1" min="21" max="21" width="19.63"/>
  </cols>
  <sheetData>
    <row r="1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</row>
    <row r="2" ht="15.75" customHeight="1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243" t="s">
        <v>244</v>
      </c>
      <c r="P2" s="98"/>
      <c r="Q2" s="98"/>
      <c r="R2" s="98"/>
      <c r="S2" s="98"/>
      <c r="T2" s="98"/>
      <c r="U2" s="98"/>
    </row>
    <row r="3" ht="54.75" customHeight="1">
      <c r="A3" s="98"/>
      <c r="B3" s="244" t="s">
        <v>245</v>
      </c>
      <c r="C3" s="244" t="s">
        <v>246</v>
      </c>
      <c r="D3" s="244" t="s">
        <v>247</v>
      </c>
      <c r="E3" s="245" t="s">
        <v>248</v>
      </c>
      <c r="F3" s="245" t="s">
        <v>85</v>
      </c>
      <c r="G3" s="246" t="s">
        <v>365</v>
      </c>
      <c r="H3" s="247" t="s">
        <v>249</v>
      </c>
      <c r="I3" s="248" t="s">
        <v>366</v>
      </c>
      <c r="J3" s="98"/>
      <c r="K3" s="249" t="s">
        <v>206</v>
      </c>
      <c r="L3" s="249" t="s">
        <v>250</v>
      </c>
      <c r="M3" s="247" t="s">
        <v>251</v>
      </c>
      <c r="N3" s="250"/>
      <c r="O3" s="244" t="s">
        <v>252</v>
      </c>
      <c r="P3" s="141"/>
      <c r="Q3" s="142"/>
      <c r="R3" s="251"/>
      <c r="S3" s="251"/>
      <c r="T3" s="251"/>
      <c r="U3" s="98"/>
    </row>
    <row r="4" ht="25.5" customHeight="1">
      <c r="A4" s="98"/>
      <c r="B4" s="252"/>
      <c r="C4" s="252"/>
      <c r="D4" s="252"/>
      <c r="E4" s="253"/>
      <c r="F4" s="253"/>
      <c r="G4" s="254"/>
      <c r="H4" s="254"/>
      <c r="I4" s="254"/>
      <c r="J4" s="98"/>
      <c r="K4" s="255"/>
      <c r="L4" s="256"/>
      <c r="M4" s="256"/>
      <c r="N4" s="98"/>
      <c r="O4" s="257" t="s">
        <v>253</v>
      </c>
      <c r="P4" s="258" t="s">
        <v>254</v>
      </c>
      <c r="Q4" s="259" t="s">
        <v>255</v>
      </c>
      <c r="R4" s="259" t="s">
        <v>256</v>
      </c>
      <c r="S4" s="259" t="s">
        <v>257</v>
      </c>
      <c r="T4" s="259" t="s">
        <v>258</v>
      </c>
      <c r="U4" s="104"/>
    </row>
    <row r="5" ht="29.25" customHeight="1">
      <c r="A5" s="98"/>
      <c r="B5" s="168"/>
      <c r="C5" s="170" t="s">
        <v>283</v>
      </c>
      <c r="D5" s="170" t="s">
        <v>102</v>
      </c>
      <c r="E5" s="155" t="s">
        <v>367</v>
      </c>
      <c r="F5" s="155" t="s">
        <v>274</v>
      </c>
      <c r="G5" s="155" t="s">
        <v>278</v>
      </c>
      <c r="H5" s="260">
        <v>9.0</v>
      </c>
      <c r="I5" s="260">
        <v>9.0</v>
      </c>
      <c r="J5" s="104"/>
      <c r="K5" s="173">
        <v>23000.0</v>
      </c>
      <c r="L5" s="173">
        <v>0.0</v>
      </c>
      <c r="M5" s="173">
        <v>23000.0</v>
      </c>
      <c r="N5" s="104"/>
      <c r="O5" s="261" t="s">
        <v>368</v>
      </c>
      <c r="P5" s="262">
        <v>46137.0</v>
      </c>
      <c r="Q5" s="124">
        <v>23000.0</v>
      </c>
      <c r="R5" s="191" t="s">
        <v>316</v>
      </c>
      <c r="S5" s="191" t="s">
        <v>317</v>
      </c>
      <c r="T5" s="175"/>
      <c r="U5" s="104"/>
    </row>
    <row r="6" ht="39.75" customHeight="1">
      <c r="A6" s="98"/>
      <c r="B6" s="168"/>
      <c r="C6" s="170" t="s">
        <v>283</v>
      </c>
      <c r="D6" s="170" t="s">
        <v>102</v>
      </c>
      <c r="E6" s="155" t="s">
        <v>367</v>
      </c>
      <c r="F6" s="155" t="s">
        <v>274</v>
      </c>
      <c r="G6" s="155" t="s">
        <v>278</v>
      </c>
      <c r="H6" s="260">
        <v>9.0</v>
      </c>
      <c r="I6" s="260">
        <v>9.0</v>
      </c>
      <c r="J6" s="104"/>
      <c r="K6" s="173">
        <v>23000.0</v>
      </c>
      <c r="L6" s="173">
        <v>0.0</v>
      </c>
      <c r="M6" s="173">
        <v>23000.0</v>
      </c>
      <c r="N6" s="104"/>
      <c r="O6" s="261" t="s">
        <v>369</v>
      </c>
      <c r="P6" s="262">
        <v>46137.0</v>
      </c>
      <c r="Q6" s="124">
        <v>23000.0</v>
      </c>
      <c r="R6" s="191" t="s">
        <v>316</v>
      </c>
      <c r="S6" s="191" t="s">
        <v>317</v>
      </c>
      <c r="T6" s="175"/>
      <c r="U6" s="104"/>
    </row>
    <row r="7" ht="23.25" customHeight="1">
      <c r="A7" s="98"/>
      <c r="B7" s="168"/>
      <c r="C7" s="172" t="s">
        <v>280</v>
      </c>
      <c r="D7" s="170" t="s">
        <v>102</v>
      </c>
      <c r="E7" s="263" t="s">
        <v>370</v>
      </c>
      <c r="F7" s="264" t="s">
        <v>371</v>
      </c>
      <c r="G7" s="265"/>
      <c r="H7" s="155" t="s">
        <v>372</v>
      </c>
      <c r="I7" s="155" t="s">
        <v>372</v>
      </c>
      <c r="J7" s="104"/>
      <c r="K7" s="173">
        <v>149149.0</v>
      </c>
      <c r="L7" s="173">
        <v>0.0</v>
      </c>
      <c r="M7" s="173">
        <f>K7-L7</f>
        <v>149149</v>
      </c>
      <c r="N7" s="104"/>
      <c r="O7" s="155" t="s">
        <v>373</v>
      </c>
      <c r="P7" s="262">
        <v>46139.0</v>
      </c>
      <c r="Q7" s="124">
        <v>149149.0</v>
      </c>
      <c r="R7" s="191" t="s">
        <v>316</v>
      </c>
      <c r="S7" s="191" t="s">
        <v>317</v>
      </c>
      <c r="T7" s="104"/>
      <c r="U7" s="104"/>
    </row>
    <row r="8" ht="29.25" customHeight="1">
      <c r="A8" s="98"/>
      <c r="B8" s="168"/>
      <c r="C8" s="172" t="s">
        <v>280</v>
      </c>
      <c r="D8" s="170" t="s">
        <v>102</v>
      </c>
      <c r="E8" s="266" t="s">
        <v>374</v>
      </c>
      <c r="F8" s="267" t="s">
        <v>375</v>
      </c>
      <c r="G8" s="268"/>
      <c r="H8" s="260">
        <v>114.0</v>
      </c>
      <c r="I8" s="260">
        <v>1140.0</v>
      </c>
      <c r="J8" s="104"/>
      <c r="K8" s="173">
        <v>200000.0</v>
      </c>
      <c r="L8" s="173">
        <v>0.0</v>
      </c>
      <c r="M8" s="173">
        <v>200000.0</v>
      </c>
      <c r="N8" s="104"/>
      <c r="O8" s="191" t="s">
        <v>375</v>
      </c>
      <c r="P8" s="269">
        <v>46135.0</v>
      </c>
      <c r="Q8" s="270">
        <v>50000.0</v>
      </c>
      <c r="R8" s="191" t="s">
        <v>316</v>
      </c>
      <c r="S8" s="191" t="s">
        <v>317</v>
      </c>
      <c r="T8" s="104"/>
      <c r="U8" s="104"/>
    </row>
    <row r="9" ht="29.25" customHeight="1">
      <c r="A9" s="98"/>
      <c r="B9" s="168"/>
      <c r="C9" s="168"/>
      <c r="D9" s="172"/>
      <c r="E9" s="168"/>
      <c r="F9" s="168"/>
      <c r="G9" s="168"/>
      <c r="H9" s="168"/>
      <c r="I9" s="168"/>
      <c r="J9" s="104"/>
      <c r="K9" s="271"/>
      <c r="L9" s="271"/>
      <c r="M9" s="271"/>
      <c r="N9" s="104"/>
      <c r="O9" s="191" t="s">
        <v>375</v>
      </c>
      <c r="P9" s="269">
        <v>46135.0</v>
      </c>
      <c r="Q9" s="270">
        <v>150000.0</v>
      </c>
      <c r="R9" s="191" t="s">
        <v>316</v>
      </c>
      <c r="S9" s="191" t="s">
        <v>317</v>
      </c>
      <c r="T9" s="104"/>
      <c r="U9" s="104"/>
    </row>
    <row r="10" ht="32.25" customHeight="1">
      <c r="A10" s="104"/>
      <c r="B10" s="168"/>
      <c r="C10" s="172" t="s">
        <v>376</v>
      </c>
      <c r="D10" s="170" t="s">
        <v>102</v>
      </c>
      <c r="E10" s="272" t="s">
        <v>377</v>
      </c>
      <c r="F10" s="273" t="s">
        <v>108</v>
      </c>
      <c r="G10" s="263"/>
      <c r="H10" s="260">
        <v>10.0</v>
      </c>
      <c r="I10" s="260">
        <v>10.0</v>
      </c>
      <c r="J10" s="104"/>
      <c r="K10" s="173">
        <v>25000.0</v>
      </c>
      <c r="L10" s="173">
        <v>0.0</v>
      </c>
      <c r="M10" s="173">
        <f t="shared" ref="M10:M11" si="1">K10-L10</f>
        <v>25000</v>
      </c>
      <c r="N10" s="104"/>
      <c r="O10" s="271"/>
      <c r="P10" s="271"/>
      <c r="Q10" s="271"/>
      <c r="R10" s="271"/>
      <c r="S10" s="271"/>
      <c r="T10" s="274"/>
      <c r="U10" s="274"/>
    </row>
    <row r="11" ht="32.25" customHeight="1">
      <c r="A11" s="104"/>
      <c r="B11" s="168"/>
      <c r="C11" s="172" t="s">
        <v>376</v>
      </c>
      <c r="D11" s="170" t="s">
        <v>102</v>
      </c>
      <c r="E11" s="272" t="s">
        <v>378</v>
      </c>
      <c r="F11" s="273" t="s">
        <v>108</v>
      </c>
      <c r="G11" s="263"/>
      <c r="H11" s="260">
        <v>10.0</v>
      </c>
      <c r="I11" s="260">
        <v>10.0</v>
      </c>
      <c r="J11" s="104"/>
      <c r="K11" s="173">
        <v>25000.0</v>
      </c>
      <c r="L11" s="173">
        <v>0.0</v>
      </c>
      <c r="M11" s="173">
        <f t="shared" si="1"/>
        <v>25000</v>
      </c>
      <c r="N11" s="104"/>
      <c r="O11" s="271"/>
      <c r="P11" s="271"/>
      <c r="Q11" s="271"/>
      <c r="R11" s="271"/>
      <c r="S11" s="271"/>
      <c r="T11" s="274"/>
      <c r="U11" s="274"/>
    </row>
    <row r="12" ht="32.25" customHeight="1">
      <c r="A12" s="104"/>
      <c r="B12" s="168"/>
      <c r="C12" s="170" t="s">
        <v>283</v>
      </c>
      <c r="D12" s="170" t="s">
        <v>102</v>
      </c>
      <c r="E12" s="272" t="s">
        <v>379</v>
      </c>
      <c r="F12" s="273" t="s">
        <v>148</v>
      </c>
      <c r="G12" s="263" t="s">
        <v>278</v>
      </c>
      <c r="H12" s="260">
        <v>26.47</v>
      </c>
      <c r="I12" s="260">
        <f>26</f>
        <v>26</v>
      </c>
      <c r="J12" s="104"/>
      <c r="K12" s="275">
        <v>90000.0</v>
      </c>
      <c r="L12" s="276">
        <v>0.0</v>
      </c>
      <c r="M12" s="275">
        <v>90000.0</v>
      </c>
      <c r="N12" s="104"/>
      <c r="O12" s="166" t="s">
        <v>148</v>
      </c>
      <c r="P12" s="164">
        <v>46134.0</v>
      </c>
      <c r="Q12" s="165">
        <v>90000.0</v>
      </c>
      <c r="R12" s="166" t="s">
        <v>316</v>
      </c>
      <c r="S12" s="166" t="s">
        <v>317</v>
      </c>
      <c r="T12" s="274"/>
      <c r="U12" s="274"/>
    </row>
    <row r="13" ht="32.25" customHeight="1">
      <c r="A13" s="104"/>
      <c r="B13" s="168"/>
      <c r="C13" s="277" t="s">
        <v>380</v>
      </c>
      <c r="D13" s="170" t="s">
        <v>102</v>
      </c>
      <c r="E13" s="272" t="s">
        <v>381</v>
      </c>
      <c r="F13" s="273" t="s">
        <v>150</v>
      </c>
      <c r="G13" s="263" t="s">
        <v>278</v>
      </c>
      <c r="H13" s="260">
        <v>27.97</v>
      </c>
      <c r="I13" s="260">
        <v>27.97</v>
      </c>
      <c r="J13" s="104"/>
      <c r="K13" s="276">
        <v>95000.0</v>
      </c>
      <c r="L13" s="276">
        <v>0.0</v>
      </c>
      <c r="M13" s="276">
        <v>95000.0</v>
      </c>
      <c r="N13" s="104"/>
      <c r="O13" s="165" t="s">
        <v>382</v>
      </c>
      <c r="P13" s="164">
        <v>46134.0</v>
      </c>
      <c r="Q13" s="165">
        <v>95000.0</v>
      </c>
      <c r="R13" s="166" t="s">
        <v>316</v>
      </c>
      <c r="S13" s="166" t="s">
        <v>317</v>
      </c>
      <c r="T13" s="274"/>
      <c r="U13" s="274"/>
    </row>
    <row r="14" ht="32.25" customHeight="1">
      <c r="A14" s="98"/>
      <c r="B14" s="168"/>
      <c r="C14" s="277" t="s">
        <v>380</v>
      </c>
      <c r="D14" s="170" t="s">
        <v>284</v>
      </c>
      <c r="E14" s="278" t="s">
        <v>383</v>
      </c>
      <c r="F14" s="263" t="s">
        <v>150</v>
      </c>
      <c r="G14" s="263" t="s">
        <v>278</v>
      </c>
      <c r="H14" s="260">
        <v>9.0</v>
      </c>
      <c r="I14" s="260">
        <v>9.0</v>
      </c>
      <c r="J14" s="98"/>
      <c r="K14" s="279">
        <v>26913.0</v>
      </c>
      <c r="L14" s="279">
        <v>0.0</v>
      </c>
      <c r="M14" s="279">
        <v>26913.0</v>
      </c>
      <c r="N14" s="98"/>
      <c r="O14" s="280" t="s">
        <v>150</v>
      </c>
      <c r="P14" s="281">
        <v>46136.0</v>
      </c>
      <c r="Q14" s="270">
        <v>26913.0</v>
      </c>
      <c r="R14" s="191" t="s">
        <v>384</v>
      </c>
      <c r="S14" s="191" t="s">
        <v>317</v>
      </c>
      <c r="T14" s="274"/>
      <c r="U14" s="274"/>
    </row>
    <row r="15" ht="32.25" customHeight="1">
      <c r="A15" s="98"/>
      <c r="B15" s="168"/>
      <c r="C15" s="277" t="s">
        <v>380</v>
      </c>
      <c r="D15" s="170" t="s">
        <v>284</v>
      </c>
      <c r="E15" s="278" t="s">
        <v>385</v>
      </c>
      <c r="F15" s="263" t="s">
        <v>150</v>
      </c>
      <c r="G15" s="263" t="s">
        <v>278</v>
      </c>
      <c r="H15" s="260">
        <v>9.0</v>
      </c>
      <c r="I15" s="260">
        <v>9.0</v>
      </c>
      <c r="J15" s="98"/>
      <c r="K15" s="279">
        <v>25665.0</v>
      </c>
      <c r="L15" s="279">
        <v>0.0</v>
      </c>
      <c r="M15" s="279">
        <v>25665.0</v>
      </c>
      <c r="N15" s="98"/>
      <c r="O15" s="280" t="s">
        <v>150</v>
      </c>
      <c r="P15" s="281">
        <v>46136.0</v>
      </c>
      <c r="Q15" s="270">
        <v>25665.0</v>
      </c>
      <c r="R15" s="191" t="s">
        <v>384</v>
      </c>
      <c r="S15" s="191" t="s">
        <v>317</v>
      </c>
      <c r="T15" s="274"/>
      <c r="U15" s="274"/>
    </row>
    <row r="16" ht="32.25" customHeight="1">
      <c r="A16" s="98"/>
      <c r="B16" s="168"/>
      <c r="C16" s="277" t="s">
        <v>380</v>
      </c>
      <c r="D16" s="170" t="s">
        <v>284</v>
      </c>
      <c r="E16" s="278" t="s">
        <v>386</v>
      </c>
      <c r="F16" s="263" t="s">
        <v>150</v>
      </c>
      <c r="G16" s="263" t="s">
        <v>278</v>
      </c>
      <c r="H16" s="260"/>
      <c r="I16" s="260"/>
      <c r="J16" s="98"/>
      <c r="K16" s="282">
        <v>32880.0</v>
      </c>
      <c r="L16" s="279">
        <v>0.0</v>
      </c>
      <c r="M16" s="282">
        <v>32880.0</v>
      </c>
      <c r="N16" s="98"/>
      <c r="O16" s="280" t="s">
        <v>150</v>
      </c>
      <c r="P16" s="281">
        <v>46137.0</v>
      </c>
      <c r="Q16" s="270">
        <v>32880.0</v>
      </c>
      <c r="R16" s="191" t="s">
        <v>384</v>
      </c>
      <c r="S16" s="191" t="s">
        <v>317</v>
      </c>
      <c r="T16" s="274"/>
      <c r="U16" s="274"/>
    </row>
    <row r="17" ht="32.25" customHeight="1">
      <c r="A17" s="98"/>
      <c r="B17" s="168"/>
      <c r="C17" s="277" t="s">
        <v>380</v>
      </c>
      <c r="D17" s="170" t="s">
        <v>284</v>
      </c>
      <c r="E17" s="278" t="s">
        <v>387</v>
      </c>
      <c r="F17" s="263" t="s">
        <v>150</v>
      </c>
      <c r="G17" s="263" t="s">
        <v>278</v>
      </c>
      <c r="H17" s="260"/>
      <c r="I17" s="260"/>
      <c r="J17" s="98"/>
      <c r="K17" s="282">
        <v>27295.0</v>
      </c>
      <c r="L17" s="279">
        <v>0.0</v>
      </c>
      <c r="M17" s="282">
        <v>27295.0</v>
      </c>
      <c r="N17" s="98"/>
      <c r="O17" s="280" t="s">
        <v>150</v>
      </c>
      <c r="P17" s="281">
        <v>46139.0</v>
      </c>
      <c r="Q17" s="270">
        <v>27295.0</v>
      </c>
      <c r="R17" s="191" t="s">
        <v>384</v>
      </c>
      <c r="S17" s="191" t="s">
        <v>317</v>
      </c>
      <c r="T17" s="274"/>
      <c r="U17" s="274"/>
    </row>
    <row r="18" ht="32.25" customHeight="1">
      <c r="A18" s="98"/>
      <c r="B18" s="168"/>
      <c r="C18" s="277" t="s">
        <v>380</v>
      </c>
      <c r="D18" s="170" t="s">
        <v>284</v>
      </c>
      <c r="E18" s="278" t="s">
        <v>388</v>
      </c>
      <c r="F18" s="263" t="s">
        <v>150</v>
      </c>
      <c r="G18" s="263" t="s">
        <v>278</v>
      </c>
      <c r="H18" s="260"/>
      <c r="I18" s="260"/>
      <c r="J18" s="98"/>
      <c r="K18" s="282">
        <v>29543.0</v>
      </c>
      <c r="L18" s="279">
        <v>0.0</v>
      </c>
      <c r="M18" s="282">
        <v>29543.0</v>
      </c>
      <c r="N18" s="98"/>
      <c r="O18" s="280" t="s">
        <v>150</v>
      </c>
      <c r="P18" s="281">
        <v>46139.0</v>
      </c>
      <c r="Q18" s="270">
        <v>29543.0</v>
      </c>
      <c r="R18" s="191" t="s">
        <v>384</v>
      </c>
      <c r="S18" s="191" t="s">
        <v>317</v>
      </c>
      <c r="T18" s="274"/>
      <c r="U18" s="274"/>
    </row>
    <row r="19" ht="32.25" customHeight="1">
      <c r="A19" s="98"/>
      <c r="B19" s="104"/>
      <c r="C19" s="104"/>
      <c r="D19" s="104"/>
      <c r="E19" s="280"/>
      <c r="F19" s="125"/>
      <c r="G19" s="125"/>
      <c r="H19" s="125"/>
      <c r="I19" s="125"/>
      <c r="J19" s="98"/>
      <c r="K19" s="108">
        <f>SUM(K5:K18)</f>
        <v>772445</v>
      </c>
      <c r="L19" s="110" t="s">
        <v>336</v>
      </c>
      <c r="M19" s="108"/>
      <c r="N19" s="98"/>
      <c r="O19" s="274"/>
      <c r="P19" s="274"/>
      <c r="Q19" s="274"/>
      <c r="R19" s="274"/>
      <c r="S19" s="274"/>
      <c r="T19" s="274"/>
      <c r="U19" s="274"/>
    </row>
    <row r="20" ht="32.25" customHeight="1">
      <c r="A20" s="98"/>
      <c r="B20" s="104"/>
      <c r="C20" s="104"/>
      <c r="D20" s="104"/>
      <c r="E20" s="280"/>
      <c r="F20" s="125"/>
      <c r="G20" s="125"/>
      <c r="H20" s="125"/>
      <c r="I20" s="125"/>
      <c r="J20" s="98"/>
      <c r="K20" s="108"/>
      <c r="L20" s="110"/>
      <c r="M20" s="108"/>
      <c r="N20" s="98"/>
      <c r="O20" s="274"/>
      <c r="P20" s="274"/>
      <c r="Q20" s="274"/>
      <c r="R20" s="274"/>
      <c r="S20" s="274"/>
      <c r="T20" s="274"/>
      <c r="U20" s="274"/>
    </row>
    <row r="21" ht="45.0" customHeight="1">
      <c r="A21" s="98"/>
      <c r="B21" s="104"/>
      <c r="C21" s="104"/>
      <c r="D21" s="104"/>
      <c r="E21" s="120"/>
      <c r="F21" s="104"/>
      <c r="G21" s="104"/>
      <c r="H21" s="104"/>
      <c r="I21" s="104"/>
      <c r="J21" s="104"/>
      <c r="K21" s="283"/>
      <c r="L21" s="283"/>
      <c r="M21" s="283"/>
      <c r="N21" s="104"/>
      <c r="O21" s="104"/>
      <c r="P21" s="104"/>
      <c r="Q21" s="104"/>
      <c r="R21" s="104"/>
      <c r="S21" s="104"/>
      <c r="T21" s="104"/>
      <c r="U21" s="104"/>
    </row>
    <row r="22" ht="15.75" customHeight="1">
      <c r="A22" s="98"/>
      <c r="B22" s="104"/>
      <c r="C22" s="104"/>
      <c r="D22" s="104"/>
      <c r="E22" s="120"/>
      <c r="F22" s="104"/>
      <c r="G22" s="104"/>
      <c r="H22" s="104"/>
      <c r="I22" s="104"/>
      <c r="J22" s="104"/>
      <c r="K22" s="283"/>
      <c r="L22" s="283"/>
      <c r="M22" s="283"/>
      <c r="N22" s="104"/>
      <c r="O22" s="104"/>
      <c r="P22" s="104"/>
      <c r="Q22" s="104"/>
      <c r="R22" s="104"/>
      <c r="S22" s="104"/>
      <c r="T22" s="104"/>
      <c r="U22" s="104"/>
    </row>
    <row r="23" ht="15.75" customHeight="1">
      <c r="A23" s="98"/>
      <c r="B23" s="104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284"/>
      <c r="Q23" s="285"/>
      <c r="R23" s="104"/>
      <c r="S23" s="104"/>
      <c r="T23" s="104"/>
      <c r="U23" s="104"/>
    </row>
    <row r="24" ht="15.75" customHeight="1">
      <c r="A24" s="98"/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</row>
    <row r="25" ht="15.75" customHeight="1">
      <c r="A25" s="98"/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</row>
    <row r="26" ht="15.75" customHeight="1">
      <c r="A26" s="98"/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</row>
    <row r="27" ht="15.75" customHeight="1">
      <c r="A27" s="98"/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</row>
    <row r="28" ht="15.75" customHeight="1">
      <c r="A28" s="98"/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</row>
    <row r="29" ht="15.75" customHeight="1">
      <c r="A29" s="98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</row>
    <row r="30" ht="15.75" customHeight="1">
      <c r="A30" s="98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</row>
    <row r="31" ht="15.75" customHeight="1">
      <c r="A31" s="98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</row>
  </sheetData>
  <mergeCells count="1">
    <mergeCell ref="O3:Q3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7.13"/>
    <col customWidth="1" min="3" max="3" width="23.63"/>
    <col customWidth="1" min="4" max="4" width="18.0"/>
    <col customWidth="1" min="5" max="5" width="44.75"/>
    <col customWidth="1" min="6" max="6" width="24.13"/>
    <col customWidth="1" min="7" max="7" width="12.25"/>
    <col customWidth="1" min="8" max="9" width="12.5"/>
    <col customWidth="1" min="10" max="10" width="3.63"/>
    <col customWidth="1" min="11" max="11" width="11.5"/>
    <col customWidth="1" min="12" max="13" width="11.75"/>
    <col customWidth="1" min="14" max="14" width="1.75"/>
    <col customWidth="1" min="15" max="15" width="23.13"/>
    <col customWidth="1" min="16" max="16" width="12.88"/>
    <col customWidth="1" min="17" max="17" width="13.5"/>
    <col customWidth="1" min="18" max="18" width="26.13"/>
    <col customWidth="1" min="19" max="19" width="27.38"/>
    <col customWidth="1" min="21" max="103" width="19.63"/>
  </cols>
  <sheetData>
    <row r="1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8"/>
      <c r="BF1" s="98"/>
      <c r="BG1" s="98"/>
      <c r="BH1" s="98"/>
      <c r="BI1" s="98"/>
      <c r="BJ1" s="98"/>
      <c r="BK1" s="98"/>
      <c r="BL1" s="98"/>
      <c r="BM1" s="98"/>
      <c r="BN1" s="98"/>
      <c r="BO1" s="98"/>
      <c r="BP1" s="98"/>
      <c r="BQ1" s="98"/>
      <c r="BR1" s="98"/>
      <c r="BS1" s="98"/>
      <c r="BT1" s="98"/>
      <c r="BU1" s="98"/>
      <c r="BV1" s="98"/>
      <c r="BW1" s="98"/>
      <c r="BX1" s="98"/>
      <c r="BY1" s="98"/>
      <c r="BZ1" s="98"/>
      <c r="CA1" s="98"/>
      <c r="CB1" s="98"/>
      <c r="CC1" s="98"/>
      <c r="CD1" s="98"/>
      <c r="CE1" s="98"/>
      <c r="CF1" s="98"/>
      <c r="CG1" s="98"/>
      <c r="CH1" s="98"/>
      <c r="CI1" s="98"/>
      <c r="CJ1" s="98"/>
      <c r="CK1" s="98"/>
      <c r="CL1" s="98"/>
      <c r="CM1" s="98"/>
      <c r="CN1" s="98"/>
      <c r="CO1" s="98"/>
      <c r="CP1" s="98"/>
      <c r="CQ1" s="98"/>
      <c r="CR1" s="98"/>
      <c r="CS1" s="98"/>
      <c r="CT1" s="98"/>
      <c r="CU1" s="98"/>
      <c r="CV1" s="98"/>
      <c r="CW1" s="98"/>
      <c r="CX1" s="98"/>
      <c r="CY1" s="98"/>
    </row>
    <row r="2" ht="15.75" customHeight="1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243" t="s">
        <v>244</v>
      </c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</row>
    <row r="3" ht="54.75" customHeight="1">
      <c r="A3" s="98"/>
      <c r="B3" s="244" t="s">
        <v>245</v>
      </c>
      <c r="C3" s="244" t="s">
        <v>246</v>
      </c>
      <c r="D3" s="244" t="s">
        <v>247</v>
      </c>
      <c r="E3" s="245" t="s">
        <v>248</v>
      </c>
      <c r="F3" s="245" t="s">
        <v>85</v>
      </c>
      <c r="G3" s="246" t="s">
        <v>365</v>
      </c>
      <c r="H3" s="247" t="s">
        <v>249</v>
      </c>
      <c r="I3" s="248" t="s">
        <v>366</v>
      </c>
      <c r="J3" s="98"/>
      <c r="K3" s="249" t="s">
        <v>206</v>
      </c>
      <c r="L3" s="249" t="s">
        <v>250</v>
      </c>
      <c r="M3" s="247" t="s">
        <v>251</v>
      </c>
      <c r="N3" s="250"/>
      <c r="O3" s="244" t="s">
        <v>252</v>
      </c>
      <c r="P3" s="141"/>
      <c r="Q3" s="142"/>
      <c r="R3" s="251"/>
      <c r="S3" s="251"/>
      <c r="T3" s="251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</row>
    <row r="4" ht="25.5" customHeight="1">
      <c r="A4" s="98"/>
      <c r="B4" s="286"/>
      <c r="C4" s="286"/>
      <c r="D4" s="286"/>
      <c r="E4" s="287"/>
      <c r="F4" s="287"/>
      <c r="G4" s="288"/>
      <c r="H4" s="288"/>
      <c r="I4" s="288"/>
      <c r="J4" s="98"/>
      <c r="K4" s="255"/>
      <c r="L4" s="256"/>
      <c r="M4" s="256"/>
      <c r="N4" s="98"/>
      <c r="O4" s="257" t="s">
        <v>253</v>
      </c>
      <c r="P4" s="258" t="s">
        <v>254</v>
      </c>
      <c r="Q4" s="258" t="s">
        <v>255</v>
      </c>
      <c r="R4" s="258" t="s">
        <v>256</v>
      </c>
      <c r="S4" s="258" t="s">
        <v>257</v>
      </c>
      <c r="T4" s="258" t="s">
        <v>258</v>
      </c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4"/>
      <c r="BL4" s="104"/>
      <c r="BM4" s="104"/>
      <c r="BN4" s="104"/>
      <c r="BO4" s="104"/>
      <c r="BP4" s="104"/>
      <c r="BQ4" s="104"/>
      <c r="BR4" s="104"/>
      <c r="BS4" s="104"/>
      <c r="BT4" s="104"/>
      <c r="BU4" s="104"/>
      <c r="BV4" s="104"/>
      <c r="BW4" s="104"/>
      <c r="BX4" s="104"/>
      <c r="BY4" s="104"/>
      <c r="BZ4" s="104"/>
      <c r="CA4" s="104"/>
      <c r="CB4" s="104"/>
      <c r="CC4" s="104"/>
      <c r="CD4" s="104"/>
      <c r="CE4" s="104"/>
      <c r="CF4" s="104"/>
      <c r="CG4" s="104"/>
      <c r="CH4" s="104"/>
      <c r="CI4" s="104"/>
      <c r="CJ4" s="104"/>
      <c r="CK4" s="104"/>
      <c r="CL4" s="104"/>
      <c r="CM4" s="104"/>
      <c r="CN4" s="104"/>
      <c r="CO4" s="104"/>
      <c r="CP4" s="104"/>
      <c r="CQ4" s="104"/>
      <c r="CR4" s="104"/>
      <c r="CS4" s="104"/>
      <c r="CT4" s="104"/>
      <c r="CU4" s="104"/>
      <c r="CV4" s="104"/>
      <c r="CW4" s="104"/>
      <c r="CX4" s="104"/>
      <c r="CY4" s="104"/>
    </row>
    <row r="5" ht="29.25" customHeight="1">
      <c r="A5" s="98"/>
      <c r="B5" s="289"/>
      <c r="C5" s="172" t="s">
        <v>376</v>
      </c>
      <c r="D5" s="290" t="s">
        <v>284</v>
      </c>
      <c r="E5" s="155" t="s">
        <v>389</v>
      </c>
      <c r="F5" s="155" t="s">
        <v>371</v>
      </c>
      <c r="G5" s="156" t="s">
        <v>286</v>
      </c>
      <c r="H5" s="291" t="s">
        <v>390</v>
      </c>
      <c r="I5" s="291" t="s">
        <v>390</v>
      </c>
      <c r="J5" s="104"/>
      <c r="K5" s="292">
        <v>148500.0</v>
      </c>
      <c r="L5" s="292">
        <v>0.0</v>
      </c>
      <c r="M5" s="292">
        <v>148500.0</v>
      </c>
      <c r="N5" s="104"/>
      <c r="O5" s="261" t="s">
        <v>391</v>
      </c>
      <c r="P5" s="262">
        <v>46143.0</v>
      </c>
      <c r="Q5" s="124">
        <v>148500.0</v>
      </c>
      <c r="R5" s="191"/>
      <c r="S5" s="191" t="s">
        <v>317</v>
      </c>
      <c r="T5" s="175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04"/>
      <c r="BG5" s="104"/>
      <c r="BH5" s="104"/>
      <c r="BI5" s="104"/>
      <c r="BJ5" s="104"/>
      <c r="BK5" s="104"/>
      <c r="BL5" s="104"/>
      <c r="BM5" s="104"/>
      <c r="BN5" s="104"/>
      <c r="BO5" s="104"/>
      <c r="BP5" s="104"/>
      <c r="BQ5" s="104"/>
      <c r="BR5" s="104"/>
      <c r="BS5" s="104"/>
      <c r="BT5" s="104"/>
      <c r="BU5" s="104"/>
      <c r="BV5" s="104"/>
      <c r="BW5" s="104"/>
      <c r="BX5" s="104"/>
      <c r="BY5" s="104"/>
      <c r="BZ5" s="104"/>
      <c r="CA5" s="104"/>
      <c r="CB5" s="104"/>
      <c r="CC5" s="104"/>
      <c r="CD5" s="104"/>
      <c r="CE5" s="104"/>
      <c r="CF5" s="104"/>
      <c r="CG5" s="104"/>
      <c r="CH5" s="104"/>
      <c r="CI5" s="104"/>
      <c r="CJ5" s="104"/>
      <c r="CK5" s="104"/>
      <c r="CL5" s="104"/>
      <c r="CM5" s="104"/>
      <c r="CN5" s="104"/>
      <c r="CO5" s="104"/>
      <c r="CP5" s="104"/>
      <c r="CQ5" s="104"/>
      <c r="CR5" s="104"/>
      <c r="CS5" s="104"/>
      <c r="CT5" s="104"/>
      <c r="CU5" s="104"/>
      <c r="CV5" s="104"/>
      <c r="CW5" s="104"/>
      <c r="CX5" s="104"/>
      <c r="CY5" s="104"/>
    </row>
    <row r="6" ht="39.75" customHeight="1">
      <c r="A6" s="98"/>
      <c r="B6" s="289"/>
      <c r="C6" s="172" t="s">
        <v>376</v>
      </c>
      <c r="D6" s="290" t="s">
        <v>284</v>
      </c>
      <c r="E6" s="155" t="s">
        <v>392</v>
      </c>
      <c r="F6" s="155" t="s">
        <v>371</v>
      </c>
      <c r="G6" s="156" t="s">
        <v>286</v>
      </c>
      <c r="H6" s="291" t="s">
        <v>390</v>
      </c>
      <c r="I6" s="291" t="s">
        <v>390</v>
      </c>
      <c r="J6" s="104"/>
      <c r="K6" s="292">
        <v>148500.0</v>
      </c>
      <c r="L6" s="292">
        <v>0.0</v>
      </c>
      <c r="M6" s="292">
        <v>148500.0</v>
      </c>
      <c r="N6" s="104"/>
      <c r="O6" s="261" t="s">
        <v>393</v>
      </c>
      <c r="P6" s="262">
        <v>46143.0</v>
      </c>
      <c r="Q6" s="124">
        <v>148500.0</v>
      </c>
      <c r="R6" s="191"/>
      <c r="S6" s="191" t="s">
        <v>317</v>
      </c>
      <c r="T6" s="175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4"/>
      <c r="CL6" s="104"/>
      <c r="CM6" s="104"/>
      <c r="CN6" s="104"/>
      <c r="CO6" s="104"/>
      <c r="CP6" s="104"/>
      <c r="CQ6" s="104"/>
      <c r="CR6" s="104"/>
      <c r="CS6" s="104"/>
      <c r="CT6" s="104"/>
      <c r="CU6" s="104"/>
      <c r="CV6" s="104"/>
      <c r="CW6" s="104"/>
      <c r="CX6" s="104"/>
      <c r="CY6" s="104"/>
    </row>
    <row r="7" ht="28.5" customHeight="1">
      <c r="A7" s="98"/>
      <c r="B7" s="289"/>
      <c r="C7" s="293"/>
      <c r="D7" s="290" t="s">
        <v>284</v>
      </c>
      <c r="E7" s="155" t="s">
        <v>394</v>
      </c>
      <c r="F7" s="155"/>
      <c r="G7" s="156" t="s">
        <v>286</v>
      </c>
      <c r="H7" s="156" t="s">
        <v>269</v>
      </c>
      <c r="I7" s="156" t="s">
        <v>269</v>
      </c>
      <c r="J7" s="104"/>
      <c r="K7" s="294"/>
      <c r="L7" s="294"/>
      <c r="M7" s="294"/>
      <c r="N7" s="104"/>
      <c r="O7" s="295"/>
      <c r="P7" s="296"/>
      <c r="Q7" s="297"/>
      <c r="R7" s="298"/>
      <c r="S7" s="298"/>
      <c r="T7" s="299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4"/>
      <c r="BF7" s="104"/>
      <c r="BG7" s="104"/>
      <c r="BH7" s="104"/>
      <c r="BI7" s="104"/>
      <c r="BJ7" s="104"/>
      <c r="BK7" s="104"/>
      <c r="BL7" s="104"/>
      <c r="BM7" s="104"/>
      <c r="BN7" s="104"/>
      <c r="BO7" s="104"/>
      <c r="BP7" s="104"/>
      <c r="BQ7" s="104"/>
      <c r="BR7" s="104"/>
      <c r="BS7" s="104"/>
      <c r="BT7" s="104"/>
      <c r="BU7" s="104"/>
      <c r="BV7" s="104"/>
      <c r="BW7" s="104"/>
      <c r="BX7" s="104"/>
      <c r="BY7" s="104"/>
      <c r="BZ7" s="104"/>
      <c r="CA7" s="104"/>
      <c r="CB7" s="104"/>
      <c r="CC7" s="104"/>
      <c r="CD7" s="104"/>
      <c r="CE7" s="104"/>
      <c r="CF7" s="104"/>
      <c r="CG7" s="104"/>
      <c r="CH7" s="104"/>
      <c r="CI7" s="104"/>
      <c r="CJ7" s="104"/>
      <c r="CK7" s="104"/>
      <c r="CL7" s="104"/>
      <c r="CM7" s="104"/>
      <c r="CN7" s="104"/>
      <c r="CO7" s="104"/>
      <c r="CP7" s="104"/>
      <c r="CQ7" s="104"/>
      <c r="CR7" s="104"/>
      <c r="CS7" s="104"/>
      <c r="CT7" s="104"/>
      <c r="CU7" s="104"/>
      <c r="CV7" s="104"/>
      <c r="CW7" s="104"/>
      <c r="CX7" s="104"/>
      <c r="CY7" s="104"/>
    </row>
    <row r="8" ht="29.25" customHeight="1">
      <c r="A8" s="98"/>
      <c r="B8" s="119"/>
      <c r="C8" s="119"/>
      <c r="D8" s="84"/>
      <c r="E8" s="300" t="s">
        <v>332</v>
      </c>
      <c r="F8" s="300"/>
      <c r="G8" s="301"/>
      <c r="H8" s="302"/>
      <c r="I8" s="301" t="s">
        <v>395</v>
      </c>
      <c r="J8" s="104"/>
      <c r="K8" s="303"/>
      <c r="L8" s="303"/>
      <c r="M8" s="303"/>
      <c r="N8" s="104"/>
      <c r="O8" s="191"/>
      <c r="P8" s="269"/>
      <c r="Q8" s="270"/>
      <c r="R8" s="191"/>
      <c r="S8" s="191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4"/>
      <c r="BF8" s="104"/>
      <c r="BG8" s="104"/>
      <c r="BH8" s="104"/>
      <c r="BI8" s="104"/>
      <c r="BJ8" s="104"/>
      <c r="BK8" s="104"/>
      <c r="BL8" s="104"/>
      <c r="BM8" s="104"/>
      <c r="BN8" s="104"/>
      <c r="BO8" s="104"/>
      <c r="BP8" s="104"/>
      <c r="BQ8" s="104"/>
      <c r="BR8" s="104"/>
      <c r="BS8" s="104"/>
      <c r="BT8" s="104"/>
      <c r="BU8" s="104"/>
      <c r="BV8" s="104"/>
      <c r="BW8" s="104"/>
      <c r="BX8" s="104"/>
      <c r="BY8" s="104"/>
      <c r="BZ8" s="104"/>
      <c r="CA8" s="104"/>
      <c r="CB8" s="104"/>
      <c r="CC8" s="104"/>
      <c r="CD8" s="104"/>
      <c r="CE8" s="104"/>
      <c r="CF8" s="104"/>
      <c r="CG8" s="104"/>
      <c r="CH8" s="104"/>
      <c r="CI8" s="104"/>
      <c r="CJ8" s="104"/>
      <c r="CK8" s="104"/>
      <c r="CL8" s="104"/>
      <c r="CM8" s="104"/>
      <c r="CN8" s="104"/>
      <c r="CO8" s="104"/>
      <c r="CP8" s="104"/>
      <c r="CQ8" s="104"/>
      <c r="CR8" s="104"/>
      <c r="CS8" s="104"/>
      <c r="CT8" s="104"/>
      <c r="CU8" s="104"/>
      <c r="CV8" s="104"/>
      <c r="CW8" s="104"/>
      <c r="CX8" s="104"/>
      <c r="CY8" s="104"/>
    </row>
    <row r="9" ht="32.25" customHeight="1">
      <c r="A9" s="104"/>
      <c r="B9" s="104"/>
      <c r="C9" s="191"/>
      <c r="D9" s="107"/>
      <c r="E9" s="196"/>
      <c r="F9" s="196"/>
      <c r="G9" s="280"/>
      <c r="H9" s="304"/>
      <c r="I9" s="304"/>
      <c r="J9" s="104"/>
      <c r="K9" s="110"/>
      <c r="L9" s="110"/>
      <c r="M9" s="110"/>
      <c r="N9" s="104"/>
      <c r="O9" s="104"/>
      <c r="P9" s="104"/>
      <c r="Q9" s="104"/>
      <c r="R9" s="104"/>
      <c r="S9" s="104"/>
      <c r="T9" s="274"/>
      <c r="U9" s="274"/>
      <c r="V9" s="274"/>
      <c r="W9" s="274"/>
      <c r="X9" s="274"/>
      <c r="Y9" s="274"/>
      <c r="Z9" s="274"/>
      <c r="AA9" s="274"/>
      <c r="AB9" s="274"/>
      <c r="AC9" s="274"/>
      <c r="AD9" s="274"/>
      <c r="AE9" s="274"/>
      <c r="AF9" s="274"/>
      <c r="AG9" s="274"/>
      <c r="AH9" s="274"/>
      <c r="AI9" s="274"/>
      <c r="AJ9" s="274"/>
      <c r="AK9" s="274"/>
      <c r="AL9" s="274"/>
      <c r="AM9" s="274"/>
      <c r="AN9" s="274"/>
      <c r="AO9" s="274"/>
      <c r="AP9" s="274"/>
      <c r="AQ9" s="274"/>
      <c r="AR9" s="274"/>
      <c r="AS9" s="274"/>
      <c r="AT9" s="274"/>
      <c r="AU9" s="274"/>
      <c r="AV9" s="274"/>
      <c r="AW9" s="274"/>
      <c r="AX9" s="274"/>
      <c r="AY9" s="274"/>
      <c r="AZ9" s="274"/>
      <c r="BA9" s="274"/>
      <c r="BB9" s="274"/>
      <c r="BC9" s="274"/>
      <c r="BD9" s="274"/>
      <c r="BE9" s="274"/>
      <c r="BF9" s="274"/>
      <c r="BG9" s="274"/>
      <c r="BH9" s="274"/>
      <c r="BI9" s="274"/>
      <c r="BJ9" s="274"/>
      <c r="BK9" s="274"/>
      <c r="BL9" s="274"/>
      <c r="BM9" s="274"/>
      <c r="BN9" s="274"/>
      <c r="BO9" s="274"/>
      <c r="BP9" s="274"/>
      <c r="BQ9" s="274"/>
      <c r="BR9" s="274"/>
      <c r="BS9" s="274"/>
      <c r="BT9" s="274"/>
      <c r="BU9" s="274"/>
      <c r="BV9" s="274"/>
      <c r="BW9" s="274"/>
      <c r="BX9" s="274"/>
      <c r="BY9" s="274"/>
      <c r="BZ9" s="274"/>
      <c r="CA9" s="274"/>
      <c r="CB9" s="274"/>
      <c r="CC9" s="274"/>
      <c r="CD9" s="274"/>
      <c r="CE9" s="274"/>
      <c r="CF9" s="274"/>
      <c r="CG9" s="274"/>
      <c r="CH9" s="274"/>
      <c r="CI9" s="274"/>
      <c r="CJ9" s="274"/>
      <c r="CK9" s="274"/>
      <c r="CL9" s="274"/>
      <c r="CM9" s="274"/>
      <c r="CN9" s="274"/>
      <c r="CO9" s="274"/>
      <c r="CP9" s="274"/>
      <c r="CQ9" s="274"/>
      <c r="CR9" s="274"/>
      <c r="CS9" s="274"/>
      <c r="CT9" s="274"/>
      <c r="CU9" s="274"/>
      <c r="CV9" s="274"/>
      <c r="CW9" s="274"/>
      <c r="CX9" s="274"/>
      <c r="CY9" s="274"/>
    </row>
    <row r="10" ht="32.25" customHeight="1">
      <c r="A10" s="104"/>
      <c r="B10" s="104"/>
      <c r="C10" s="191"/>
      <c r="D10" s="107"/>
      <c r="E10" s="196"/>
      <c r="F10" s="196"/>
      <c r="G10" s="280"/>
      <c r="H10" s="304"/>
      <c r="I10" s="304"/>
      <c r="J10" s="104"/>
      <c r="K10" s="110"/>
      <c r="L10" s="110"/>
      <c r="M10" s="110"/>
      <c r="N10" s="104"/>
      <c r="O10" s="104"/>
      <c r="P10" s="104"/>
      <c r="Q10" s="104"/>
      <c r="R10" s="104"/>
      <c r="S10" s="104"/>
      <c r="T10" s="274"/>
      <c r="U10" s="274"/>
      <c r="V10" s="274"/>
      <c r="W10" s="274"/>
      <c r="X10" s="274"/>
      <c r="Y10" s="274"/>
      <c r="Z10" s="274"/>
      <c r="AA10" s="274"/>
      <c r="AB10" s="274"/>
      <c r="AC10" s="274"/>
      <c r="AD10" s="274"/>
      <c r="AE10" s="274"/>
      <c r="AF10" s="274"/>
      <c r="AG10" s="274"/>
      <c r="AH10" s="274"/>
      <c r="AI10" s="274"/>
      <c r="AJ10" s="274"/>
      <c r="AK10" s="274"/>
      <c r="AL10" s="274"/>
      <c r="AM10" s="274"/>
      <c r="AN10" s="274"/>
      <c r="AO10" s="274"/>
      <c r="AP10" s="274"/>
      <c r="AQ10" s="274"/>
      <c r="AR10" s="274"/>
      <c r="AS10" s="274"/>
      <c r="AT10" s="274"/>
      <c r="AU10" s="274"/>
      <c r="AV10" s="274"/>
      <c r="AW10" s="274"/>
      <c r="AX10" s="274"/>
      <c r="AY10" s="274"/>
      <c r="AZ10" s="274"/>
      <c r="BA10" s="274"/>
      <c r="BB10" s="274"/>
      <c r="BC10" s="274"/>
      <c r="BD10" s="274"/>
      <c r="BE10" s="274"/>
      <c r="BF10" s="274"/>
      <c r="BG10" s="274"/>
      <c r="BH10" s="274"/>
      <c r="BI10" s="274"/>
      <c r="BJ10" s="274"/>
      <c r="BK10" s="274"/>
      <c r="BL10" s="274"/>
      <c r="BM10" s="274"/>
      <c r="BN10" s="274"/>
      <c r="BO10" s="274"/>
      <c r="BP10" s="274"/>
      <c r="BQ10" s="274"/>
      <c r="BR10" s="274"/>
      <c r="BS10" s="274"/>
      <c r="BT10" s="274"/>
      <c r="BU10" s="274"/>
      <c r="BV10" s="274"/>
      <c r="BW10" s="274"/>
      <c r="BX10" s="274"/>
      <c r="BY10" s="274"/>
      <c r="BZ10" s="274"/>
      <c r="CA10" s="274"/>
      <c r="CB10" s="274"/>
      <c r="CC10" s="274"/>
      <c r="CD10" s="274"/>
      <c r="CE10" s="274"/>
      <c r="CF10" s="274"/>
      <c r="CG10" s="274"/>
      <c r="CH10" s="274"/>
      <c r="CI10" s="274"/>
      <c r="CJ10" s="274"/>
      <c r="CK10" s="274"/>
      <c r="CL10" s="274"/>
      <c r="CM10" s="274"/>
      <c r="CN10" s="274"/>
      <c r="CO10" s="274"/>
      <c r="CP10" s="274"/>
      <c r="CQ10" s="274"/>
      <c r="CR10" s="274"/>
      <c r="CS10" s="274"/>
      <c r="CT10" s="274"/>
      <c r="CU10" s="274"/>
      <c r="CV10" s="274"/>
      <c r="CW10" s="274"/>
      <c r="CX10" s="274"/>
      <c r="CY10" s="274"/>
    </row>
    <row r="11" ht="32.25" customHeight="1">
      <c r="A11" s="104"/>
      <c r="B11" s="104"/>
      <c r="C11" s="107"/>
      <c r="D11" s="107"/>
      <c r="F11" s="196"/>
      <c r="G11" s="280"/>
      <c r="H11" s="304"/>
      <c r="I11" s="304"/>
      <c r="J11" s="104"/>
      <c r="K11" s="305"/>
      <c r="L11" s="306"/>
      <c r="M11" s="305"/>
      <c r="N11" s="104"/>
      <c r="O11" s="166"/>
      <c r="P11" s="164"/>
      <c r="Q11" s="165"/>
      <c r="R11" s="166"/>
      <c r="S11" s="166"/>
      <c r="T11" s="274"/>
      <c r="U11" s="274"/>
      <c r="V11" s="274"/>
      <c r="W11" s="274"/>
      <c r="X11" s="274"/>
      <c r="Y11" s="274"/>
      <c r="Z11" s="274"/>
      <c r="AA11" s="274"/>
      <c r="AB11" s="274"/>
      <c r="AC11" s="274"/>
      <c r="AD11" s="274"/>
      <c r="AE11" s="274"/>
      <c r="AF11" s="274"/>
      <c r="AG11" s="274"/>
      <c r="AH11" s="274"/>
      <c r="AI11" s="274"/>
      <c r="AJ11" s="274"/>
      <c r="AK11" s="274"/>
      <c r="AL11" s="274"/>
      <c r="AM11" s="274"/>
      <c r="AN11" s="274"/>
      <c r="AO11" s="274"/>
      <c r="AP11" s="274"/>
      <c r="AQ11" s="274"/>
      <c r="AR11" s="274"/>
      <c r="AS11" s="274"/>
      <c r="AT11" s="274"/>
      <c r="AU11" s="274"/>
      <c r="AV11" s="274"/>
      <c r="AW11" s="274"/>
      <c r="AX11" s="274"/>
      <c r="AY11" s="274"/>
      <c r="AZ11" s="274"/>
      <c r="BA11" s="274"/>
      <c r="BB11" s="274"/>
      <c r="BC11" s="274"/>
      <c r="BD11" s="274"/>
      <c r="BE11" s="274"/>
      <c r="BF11" s="274"/>
      <c r="BG11" s="274"/>
      <c r="BH11" s="274"/>
      <c r="BI11" s="274"/>
      <c r="BJ11" s="274"/>
      <c r="BK11" s="274"/>
      <c r="BL11" s="274"/>
      <c r="BM11" s="274"/>
      <c r="BN11" s="274"/>
      <c r="BO11" s="274"/>
      <c r="BP11" s="274"/>
      <c r="BQ11" s="274"/>
      <c r="BR11" s="274"/>
      <c r="BS11" s="274"/>
      <c r="BT11" s="274"/>
      <c r="BU11" s="274"/>
      <c r="BV11" s="274"/>
      <c r="BW11" s="274"/>
      <c r="BX11" s="274"/>
      <c r="BY11" s="274"/>
      <c r="BZ11" s="274"/>
      <c r="CA11" s="274"/>
      <c r="CB11" s="274"/>
      <c r="CC11" s="274"/>
      <c r="CD11" s="274"/>
      <c r="CE11" s="274"/>
      <c r="CF11" s="274"/>
      <c r="CG11" s="274"/>
      <c r="CH11" s="274"/>
      <c r="CI11" s="274"/>
      <c r="CJ11" s="274"/>
      <c r="CK11" s="274"/>
      <c r="CL11" s="274"/>
      <c r="CM11" s="274"/>
      <c r="CN11" s="274"/>
      <c r="CO11" s="274"/>
      <c r="CP11" s="274"/>
      <c r="CQ11" s="274"/>
      <c r="CR11" s="274"/>
      <c r="CS11" s="274"/>
      <c r="CT11" s="274"/>
      <c r="CU11" s="274"/>
      <c r="CV11" s="274"/>
      <c r="CW11" s="274"/>
      <c r="CX11" s="274"/>
      <c r="CY11" s="274"/>
    </row>
    <row r="12" ht="32.25" customHeight="1">
      <c r="A12" s="104"/>
      <c r="B12" s="104"/>
      <c r="C12" s="121"/>
      <c r="D12" s="107"/>
      <c r="E12" s="196"/>
      <c r="F12" s="196"/>
      <c r="G12" s="280"/>
      <c r="H12" s="304"/>
      <c r="I12" s="304"/>
      <c r="J12" s="104"/>
      <c r="K12" s="306"/>
      <c r="L12" s="306"/>
      <c r="M12" s="306"/>
      <c r="N12" s="104"/>
      <c r="O12" s="165"/>
      <c r="P12" s="164"/>
      <c r="Q12" s="165"/>
      <c r="R12" s="166"/>
      <c r="S12" s="166"/>
      <c r="T12" s="274"/>
      <c r="U12" s="274"/>
      <c r="V12" s="274"/>
      <c r="W12" s="274"/>
      <c r="X12" s="274"/>
      <c r="Y12" s="274"/>
      <c r="Z12" s="274"/>
      <c r="AA12" s="274"/>
      <c r="AB12" s="274"/>
      <c r="AC12" s="274"/>
      <c r="AD12" s="274"/>
      <c r="AE12" s="274"/>
      <c r="AF12" s="274"/>
      <c r="AG12" s="274"/>
      <c r="AH12" s="274"/>
      <c r="AI12" s="274"/>
      <c r="AJ12" s="274"/>
      <c r="AK12" s="274"/>
      <c r="AL12" s="274"/>
      <c r="AM12" s="274"/>
      <c r="AN12" s="274"/>
      <c r="AO12" s="274"/>
      <c r="AP12" s="274"/>
      <c r="AQ12" s="274"/>
      <c r="AR12" s="274"/>
      <c r="AS12" s="274"/>
      <c r="AT12" s="274"/>
      <c r="AU12" s="274"/>
      <c r="AV12" s="274"/>
      <c r="AW12" s="274"/>
      <c r="AX12" s="274"/>
      <c r="AY12" s="274"/>
      <c r="AZ12" s="274"/>
      <c r="BA12" s="274"/>
      <c r="BB12" s="274"/>
      <c r="BC12" s="274"/>
      <c r="BD12" s="274"/>
      <c r="BE12" s="274"/>
      <c r="BF12" s="274"/>
      <c r="BG12" s="274"/>
      <c r="BH12" s="274"/>
      <c r="BI12" s="274"/>
      <c r="BJ12" s="274"/>
      <c r="BK12" s="274"/>
      <c r="BL12" s="274"/>
      <c r="BM12" s="274"/>
      <c r="BN12" s="274"/>
      <c r="BO12" s="274"/>
      <c r="BP12" s="274"/>
      <c r="BQ12" s="274"/>
      <c r="BR12" s="274"/>
      <c r="BS12" s="274"/>
      <c r="BT12" s="274"/>
      <c r="BU12" s="274"/>
      <c r="BV12" s="274"/>
      <c r="BW12" s="274"/>
      <c r="BX12" s="274"/>
      <c r="BY12" s="274"/>
      <c r="BZ12" s="274"/>
      <c r="CA12" s="274"/>
      <c r="CB12" s="274"/>
      <c r="CC12" s="274"/>
      <c r="CD12" s="274"/>
      <c r="CE12" s="274"/>
      <c r="CF12" s="274"/>
      <c r="CG12" s="274"/>
      <c r="CH12" s="274"/>
      <c r="CI12" s="274"/>
      <c r="CJ12" s="274"/>
      <c r="CK12" s="274"/>
      <c r="CL12" s="274"/>
      <c r="CM12" s="274"/>
      <c r="CN12" s="274"/>
      <c r="CO12" s="274"/>
      <c r="CP12" s="274"/>
      <c r="CQ12" s="274"/>
      <c r="CR12" s="274"/>
      <c r="CS12" s="274"/>
      <c r="CT12" s="274"/>
      <c r="CU12" s="274"/>
      <c r="CV12" s="274"/>
      <c r="CW12" s="274"/>
      <c r="CX12" s="274"/>
      <c r="CY12" s="274"/>
    </row>
    <row r="13" ht="32.25" customHeight="1">
      <c r="A13" s="98"/>
      <c r="B13" s="104"/>
      <c r="C13" s="121"/>
      <c r="D13" s="107"/>
      <c r="E13" s="307"/>
      <c r="F13" s="280"/>
      <c r="G13" s="280"/>
      <c r="H13" s="304"/>
      <c r="I13" s="304"/>
      <c r="J13" s="104"/>
      <c r="K13" s="110"/>
      <c r="L13" s="110"/>
      <c r="M13" s="110"/>
      <c r="N13" s="104"/>
      <c r="O13" s="280"/>
      <c r="P13" s="281"/>
      <c r="Q13" s="270"/>
      <c r="R13" s="191"/>
      <c r="S13" s="191"/>
      <c r="T13" s="274"/>
      <c r="U13" s="274"/>
      <c r="V13" s="274"/>
      <c r="W13" s="274"/>
      <c r="X13" s="274"/>
      <c r="Y13" s="274"/>
      <c r="Z13" s="274"/>
      <c r="AA13" s="274"/>
      <c r="AB13" s="274"/>
      <c r="AC13" s="274"/>
      <c r="AD13" s="274"/>
      <c r="AE13" s="274"/>
      <c r="AF13" s="274"/>
      <c r="AG13" s="274"/>
      <c r="AH13" s="274"/>
      <c r="AI13" s="274"/>
      <c r="AJ13" s="274"/>
      <c r="AK13" s="274"/>
      <c r="AL13" s="274"/>
      <c r="AM13" s="274"/>
      <c r="AN13" s="274"/>
      <c r="AO13" s="274"/>
      <c r="AP13" s="274"/>
      <c r="AQ13" s="274"/>
      <c r="AR13" s="274"/>
      <c r="AS13" s="274"/>
      <c r="AT13" s="274"/>
      <c r="AU13" s="274"/>
      <c r="AV13" s="274"/>
      <c r="AW13" s="274"/>
      <c r="AX13" s="274"/>
      <c r="AY13" s="274"/>
      <c r="AZ13" s="274"/>
      <c r="BA13" s="274"/>
      <c r="BB13" s="274"/>
      <c r="BC13" s="274"/>
      <c r="BD13" s="274"/>
      <c r="BE13" s="274"/>
      <c r="BF13" s="274"/>
      <c r="BG13" s="274"/>
      <c r="BH13" s="274"/>
      <c r="BI13" s="274"/>
      <c r="BJ13" s="274"/>
      <c r="BK13" s="274"/>
      <c r="BL13" s="274"/>
      <c r="BM13" s="274"/>
      <c r="BN13" s="274"/>
      <c r="BO13" s="274"/>
      <c r="BP13" s="274"/>
      <c r="BQ13" s="274"/>
      <c r="BR13" s="274"/>
      <c r="BS13" s="274"/>
      <c r="BT13" s="274"/>
      <c r="BU13" s="274"/>
      <c r="BV13" s="274"/>
      <c r="BW13" s="274"/>
      <c r="BX13" s="274"/>
      <c r="BY13" s="274"/>
      <c r="BZ13" s="274"/>
      <c r="CA13" s="274"/>
      <c r="CB13" s="274"/>
      <c r="CC13" s="274"/>
      <c r="CD13" s="274"/>
      <c r="CE13" s="274"/>
      <c r="CF13" s="274"/>
      <c r="CG13" s="274"/>
      <c r="CH13" s="274"/>
      <c r="CI13" s="274"/>
      <c r="CJ13" s="274"/>
      <c r="CK13" s="274"/>
      <c r="CL13" s="274"/>
      <c r="CM13" s="274"/>
      <c r="CN13" s="274"/>
      <c r="CO13" s="274"/>
      <c r="CP13" s="274"/>
      <c r="CQ13" s="274"/>
      <c r="CR13" s="274"/>
      <c r="CS13" s="274"/>
      <c r="CT13" s="274"/>
      <c r="CU13" s="274"/>
      <c r="CV13" s="274"/>
      <c r="CW13" s="274"/>
      <c r="CX13" s="274"/>
      <c r="CY13" s="274"/>
    </row>
    <row r="14" ht="32.25" customHeight="1">
      <c r="A14" s="98"/>
      <c r="B14" s="104"/>
      <c r="C14" s="121"/>
      <c r="D14" s="107"/>
      <c r="E14" s="307"/>
      <c r="F14" s="280"/>
      <c r="G14" s="280"/>
      <c r="H14" s="304"/>
      <c r="I14" s="304"/>
      <c r="J14" s="104"/>
      <c r="K14" s="110"/>
      <c r="L14" s="110"/>
      <c r="M14" s="110"/>
      <c r="N14" s="104"/>
      <c r="O14" s="280"/>
      <c r="P14" s="281"/>
      <c r="Q14" s="270"/>
      <c r="R14" s="191"/>
      <c r="S14" s="191"/>
      <c r="T14" s="274"/>
      <c r="U14" s="274"/>
      <c r="V14" s="274"/>
      <c r="W14" s="274"/>
      <c r="X14" s="274"/>
      <c r="Y14" s="274"/>
      <c r="Z14" s="274"/>
      <c r="AA14" s="274"/>
      <c r="AB14" s="274"/>
      <c r="AC14" s="274"/>
      <c r="AD14" s="274"/>
      <c r="AE14" s="274"/>
      <c r="AF14" s="274"/>
      <c r="AG14" s="274"/>
      <c r="AH14" s="274"/>
      <c r="AI14" s="274"/>
      <c r="AJ14" s="274"/>
      <c r="AK14" s="274"/>
      <c r="AL14" s="274"/>
      <c r="AM14" s="274"/>
      <c r="AN14" s="274"/>
      <c r="AO14" s="274"/>
      <c r="AP14" s="274"/>
      <c r="AQ14" s="274"/>
      <c r="AR14" s="274"/>
      <c r="AS14" s="274"/>
      <c r="AT14" s="274"/>
      <c r="AU14" s="274"/>
      <c r="AV14" s="274"/>
      <c r="AW14" s="274"/>
      <c r="AX14" s="274"/>
      <c r="AY14" s="274"/>
      <c r="AZ14" s="274"/>
      <c r="BA14" s="274"/>
      <c r="BB14" s="274"/>
      <c r="BC14" s="274"/>
      <c r="BD14" s="274"/>
      <c r="BE14" s="274"/>
      <c r="BF14" s="274"/>
      <c r="BG14" s="274"/>
      <c r="BH14" s="274"/>
      <c r="BI14" s="274"/>
      <c r="BJ14" s="274"/>
      <c r="BK14" s="274"/>
      <c r="BL14" s="274"/>
      <c r="BM14" s="274"/>
      <c r="BN14" s="274"/>
      <c r="BO14" s="274"/>
      <c r="BP14" s="274"/>
      <c r="BQ14" s="274"/>
      <c r="BR14" s="274"/>
      <c r="BS14" s="274"/>
      <c r="BT14" s="274"/>
      <c r="BU14" s="274"/>
      <c r="BV14" s="274"/>
      <c r="BW14" s="274"/>
      <c r="BX14" s="274"/>
      <c r="BY14" s="274"/>
      <c r="BZ14" s="274"/>
      <c r="CA14" s="274"/>
      <c r="CB14" s="274"/>
      <c r="CC14" s="274"/>
      <c r="CD14" s="274"/>
      <c r="CE14" s="274"/>
      <c r="CF14" s="274"/>
      <c r="CG14" s="274"/>
      <c r="CH14" s="274"/>
      <c r="CI14" s="274"/>
      <c r="CJ14" s="274"/>
      <c r="CK14" s="274"/>
      <c r="CL14" s="274"/>
      <c r="CM14" s="274"/>
      <c r="CN14" s="274"/>
      <c r="CO14" s="274"/>
      <c r="CP14" s="274"/>
      <c r="CQ14" s="274"/>
      <c r="CR14" s="274"/>
      <c r="CS14" s="274"/>
      <c r="CT14" s="274"/>
      <c r="CU14" s="274"/>
      <c r="CV14" s="274"/>
      <c r="CW14" s="274"/>
      <c r="CX14" s="274"/>
      <c r="CY14" s="274"/>
    </row>
    <row r="15" ht="32.25" customHeight="1">
      <c r="A15" s="98"/>
      <c r="B15" s="104"/>
      <c r="C15" s="121"/>
      <c r="D15" s="107"/>
      <c r="E15" s="307"/>
      <c r="F15" s="280"/>
      <c r="G15" s="280"/>
      <c r="H15" s="304"/>
      <c r="I15" s="304"/>
      <c r="J15" s="104"/>
      <c r="K15" s="308"/>
      <c r="L15" s="110"/>
      <c r="M15" s="308"/>
      <c r="N15" s="104"/>
      <c r="O15" s="280"/>
      <c r="P15" s="281"/>
      <c r="Q15" s="270"/>
      <c r="R15" s="191"/>
      <c r="S15" s="191"/>
      <c r="T15" s="274"/>
      <c r="U15" s="274"/>
      <c r="V15" s="274"/>
      <c r="W15" s="274"/>
      <c r="X15" s="274"/>
      <c r="Y15" s="274"/>
      <c r="Z15" s="274"/>
      <c r="AA15" s="274"/>
      <c r="AB15" s="274"/>
      <c r="AC15" s="274"/>
      <c r="AD15" s="274"/>
      <c r="AE15" s="274"/>
      <c r="AF15" s="274"/>
      <c r="AG15" s="274"/>
      <c r="AH15" s="274"/>
      <c r="AI15" s="274"/>
      <c r="AJ15" s="274"/>
      <c r="AK15" s="274"/>
      <c r="AL15" s="274"/>
      <c r="AM15" s="274"/>
      <c r="AN15" s="274"/>
      <c r="AO15" s="274"/>
      <c r="AP15" s="274"/>
      <c r="AQ15" s="274"/>
      <c r="AR15" s="274"/>
      <c r="AS15" s="274"/>
      <c r="AT15" s="274"/>
      <c r="AU15" s="274"/>
      <c r="AV15" s="274"/>
      <c r="AW15" s="274"/>
      <c r="AX15" s="274"/>
      <c r="AY15" s="274"/>
      <c r="AZ15" s="274"/>
      <c r="BA15" s="274"/>
      <c r="BB15" s="274"/>
      <c r="BC15" s="274"/>
      <c r="BD15" s="274"/>
      <c r="BE15" s="274"/>
      <c r="BF15" s="274"/>
      <c r="BG15" s="274"/>
      <c r="BH15" s="274"/>
      <c r="BI15" s="274"/>
      <c r="BJ15" s="274"/>
      <c r="BK15" s="274"/>
      <c r="BL15" s="274"/>
      <c r="BM15" s="274"/>
      <c r="BN15" s="274"/>
      <c r="BO15" s="274"/>
      <c r="BP15" s="274"/>
      <c r="BQ15" s="274"/>
      <c r="BR15" s="274"/>
      <c r="BS15" s="274"/>
      <c r="BT15" s="274"/>
      <c r="BU15" s="274"/>
      <c r="BV15" s="274"/>
      <c r="BW15" s="274"/>
      <c r="BX15" s="274"/>
      <c r="BY15" s="274"/>
      <c r="BZ15" s="274"/>
      <c r="CA15" s="274"/>
      <c r="CB15" s="274"/>
      <c r="CC15" s="274"/>
      <c r="CD15" s="274"/>
      <c r="CE15" s="274"/>
      <c r="CF15" s="274"/>
      <c r="CG15" s="274"/>
      <c r="CH15" s="274"/>
      <c r="CI15" s="274"/>
      <c r="CJ15" s="274"/>
      <c r="CK15" s="274"/>
      <c r="CL15" s="274"/>
      <c r="CM15" s="274"/>
      <c r="CN15" s="274"/>
      <c r="CO15" s="274"/>
      <c r="CP15" s="274"/>
      <c r="CQ15" s="274"/>
      <c r="CR15" s="274"/>
      <c r="CS15" s="274"/>
      <c r="CT15" s="274"/>
      <c r="CU15" s="274"/>
      <c r="CV15" s="274"/>
      <c r="CW15" s="274"/>
      <c r="CX15" s="274"/>
      <c r="CY15" s="274"/>
    </row>
    <row r="16" ht="32.25" customHeight="1">
      <c r="A16" s="98"/>
      <c r="B16" s="104"/>
      <c r="C16" s="121"/>
      <c r="D16" s="107"/>
      <c r="E16" s="307"/>
      <c r="F16" s="280"/>
      <c r="G16" s="280"/>
      <c r="H16" s="304"/>
      <c r="I16" s="304"/>
      <c r="J16" s="104"/>
      <c r="K16" s="308"/>
      <c r="L16" s="110"/>
      <c r="M16" s="308"/>
      <c r="N16" s="104"/>
      <c r="O16" s="280"/>
      <c r="P16" s="281"/>
      <c r="Q16" s="270"/>
      <c r="R16" s="191"/>
      <c r="S16" s="191"/>
      <c r="T16" s="274"/>
      <c r="U16" s="274"/>
      <c r="V16" s="274"/>
      <c r="W16" s="274"/>
      <c r="X16" s="274"/>
      <c r="Y16" s="274"/>
      <c r="Z16" s="274"/>
      <c r="AA16" s="274"/>
      <c r="AB16" s="274"/>
      <c r="AC16" s="274"/>
      <c r="AD16" s="274"/>
      <c r="AE16" s="274"/>
      <c r="AF16" s="274"/>
      <c r="AG16" s="274"/>
      <c r="AH16" s="274"/>
      <c r="AI16" s="274"/>
      <c r="AJ16" s="274"/>
      <c r="AK16" s="274"/>
      <c r="AL16" s="274"/>
      <c r="AM16" s="274"/>
      <c r="AN16" s="274"/>
      <c r="AO16" s="274"/>
      <c r="AP16" s="274"/>
      <c r="AQ16" s="274"/>
      <c r="AR16" s="274"/>
      <c r="AS16" s="274"/>
      <c r="AT16" s="274"/>
      <c r="AU16" s="274"/>
      <c r="AV16" s="274"/>
      <c r="AW16" s="274"/>
      <c r="AX16" s="274"/>
      <c r="AY16" s="274"/>
      <c r="AZ16" s="274"/>
      <c r="BA16" s="274"/>
      <c r="BB16" s="274"/>
      <c r="BC16" s="274"/>
      <c r="BD16" s="274"/>
      <c r="BE16" s="274"/>
      <c r="BF16" s="274"/>
      <c r="BG16" s="274"/>
      <c r="BH16" s="274"/>
      <c r="BI16" s="274"/>
      <c r="BJ16" s="274"/>
      <c r="BK16" s="274"/>
      <c r="BL16" s="274"/>
      <c r="BM16" s="274"/>
      <c r="BN16" s="274"/>
      <c r="BO16" s="274"/>
      <c r="BP16" s="274"/>
      <c r="BQ16" s="274"/>
      <c r="BR16" s="274"/>
      <c r="BS16" s="274"/>
      <c r="BT16" s="274"/>
      <c r="BU16" s="274"/>
      <c r="BV16" s="274"/>
      <c r="BW16" s="274"/>
      <c r="BX16" s="274"/>
      <c r="BY16" s="274"/>
      <c r="BZ16" s="274"/>
      <c r="CA16" s="274"/>
      <c r="CB16" s="274"/>
      <c r="CC16" s="274"/>
      <c r="CD16" s="274"/>
      <c r="CE16" s="274"/>
      <c r="CF16" s="274"/>
      <c r="CG16" s="274"/>
      <c r="CH16" s="274"/>
      <c r="CI16" s="274"/>
      <c r="CJ16" s="274"/>
      <c r="CK16" s="274"/>
      <c r="CL16" s="274"/>
      <c r="CM16" s="274"/>
      <c r="CN16" s="274"/>
      <c r="CO16" s="274"/>
      <c r="CP16" s="274"/>
      <c r="CQ16" s="274"/>
      <c r="CR16" s="274"/>
      <c r="CS16" s="274"/>
      <c r="CT16" s="274"/>
      <c r="CU16" s="274"/>
      <c r="CV16" s="274"/>
      <c r="CW16" s="274"/>
      <c r="CX16" s="274"/>
      <c r="CY16" s="274"/>
    </row>
    <row r="17" ht="32.25" customHeight="1">
      <c r="A17" s="98"/>
      <c r="B17" s="104"/>
      <c r="C17" s="121"/>
      <c r="D17" s="107"/>
      <c r="E17" s="307"/>
      <c r="F17" s="280"/>
      <c r="G17" s="280"/>
      <c r="H17" s="304"/>
      <c r="I17" s="304"/>
      <c r="J17" s="104"/>
      <c r="K17" s="308"/>
      <c r="L17" s="110"/>
      <c r="M17" s="308"/>
      <c r="N17" s="104"/>
      <c r="O17" s="280"/>
      <c r="P17" s="281"/>
      <c r="Q17" s="270"/>
      <c r="R17" s="191"/>
      <c r="S17" s="191"/>
      <c r="T17" s="274"/>
      <c r="U17" s="274"/>
      <c r="V17" s="274"/>
      <c r="W17" s="274"/>
      <c r="X17" s="274"/>
      <c r="Y17" s="274"/>
      <c r="Z17" s="274"/>
      <c r="AA17" s="274"/>
      <c r="AB17" s="274"/>
      <c r="AC17" s="274"/>
      <c r="AD17" s="274"/>
      <c r="AE17" s="274"/>
      <c r="AF17" s="274"/>
      <c r="AG17" s="274"/>
      <c r="AH17" s="274"/>
      <c r="AI17" s="274"/>
      <c r="AJ17" s="274"/>
      <c r="AK17" s="274"/>
      <c r="AL17" s="274"/>
      <c r="AM17" s="274"/>
      <c r="AN17" s="274"/>
      <c r="AO17" s="274"/>
      <c r="AP17" s="274"/>
      <c r="AQ17" s="274"/>
      <c r="AR17" s="274"/>
      <c r="AS17" s="274"/>
      <c r="AT17" s="274"/>
      <c r="AU17" s="274"/>
      <c r="AV17" s="274"/>
      <c r="AW17" s="274"/>
      <c r="AX17" s="274"/>
      <c r="AY17" s="274"/>
      <c r="AZ17" s="274"/>
      <c r="BA17" s="274"/>
      <c r="BB17" s="274"/>
      <c r="BC17" s="274"/>
      <c r="BD17" s="274"/>
      <c r="BE17" s="274"/>
      <c r="BF17" s="274"/>
      <c r="BG17" s="274"/>
      <c r="BH17" s="274"/>
      <c r="BI17" s="274"/>
      <c r="BJ17" s="274"/>
      <c r="BK17" s="274"/>
      <c r="BL17" s="274"/>
      <c r="BM17" s="274"/>
      <c r="BN17" s="274"/>
      <c r="BO17" s="274"/>
      <c r="BP17" s="274"/>
      <c r="BQ17" s="274"/>
      <c r="BR17" s="274"/>
      <c r="BS17" s="274"/>
      <c r="BT17" s="274"/>
      <c r="BU17" s="274"/>
      <c r="BV17" s="274"/>
      <c r="BW17" s="274"/>
      <c r="BX17" s="274"/>
      <c r="BY17" s="274"/>
      <c r="BZ17" s="274"/>
      <c r="CA17" s="274"/>
      <c r="CB17" s="274"/>
      <c r="CC17" s="274"/>
      <c r="CD17" s="274"/>
      <c r="CE17" s="274"/>
      <c r="CF17" s="274"/>
      <c r="CG17" s="274"/>
      <c r="CH17" s="274"/>
      <c r="CI17" s="274"/>
      <c r="CJ17" s="274"/>
      <c r="CK17" s="274"/>
      <c r="CL17" s="274"/>
      <c r="CM17" s="274"/>
      <c r="CN17" s="274"/>
      <c r="CO17" s="274"/>
      <c r="CP17" s="274"/>
      <c r="CQ17" s="274"/>
      <c r="CR17" s="274"/>
      <c r="CS17" s="274"/>
      <c r="CT17" s="274"/>
      <c r="CU17" s="274"/>
      <c r="CV17" s="274"/>
      <c r="CW17" s="274"/>
      <c r="CX17" s="274"/>
      <c r="CY17" s="274"/>
    </row>
    <row r="18" ht="32.25" customHeight="1">
      <c r="A18" s="98"/>
      <c r="B18" s="104"/>
      <c r="C18" s="104"/>
      <c r="D18" s="104"/>
      <c r="E18" s="280"/>
      <c r="F18" s="125"/>
      <c r="G18" s="125"/>
      <c r="H18" s="125"/>
      <c r="I18" s="125"/>
      <c r="J18" s="104"/>
      <c r="K18" s="108"/>
      <c r="L18" s="110"/>
      <c r="M18" s="108"/>
      <c r="N18" s="104"/>
      <c r="O18" s="274"/>
      <c r="P18" s="274"/>
      <c r="Q18" s="274"/>
      <c r="R18" s="274"/>
      <c r="S18" s="274"/>
      <c r="T18" s="274"/>
      <c r="U18" s="274"/>
      <c r="V18" s="274"/>
      <c r="W18" s="274"/>
      <c r="X18" s="274"/>
      <c r="Y18" s="274"/>
      <c r="Z18" s="274"/>
      <c r="AA18" s="274"/>
      <c r="AB18" s="274"/>
      <c r="AC18" s="274"/>
      <c r="AD18" s="274"/>
      <c r="AE18" s="274"/>
      <c r="AF18" s="274"/>
      <c r="AG18" s="274"/>
      <c r="AH18" s="274"/>
      <c r="AI18" s="274"/>
      <c r="AJ18" s="274"/>
      <c r="AK18" s="274"/>
      <c r="AL18" s="274"/>
      <c r="AM18" s="274"/>
      <c r="AN18" s="274"/>
      <c r="AO18" s="274"/>
      <c r="AP18" s="274"/>
      <c r="AQ18" s="274"/>
      <c r="AR18" s="274"/>
      <c r="AS18" s="274"/>
      <c r="AT18" s="274"/>
      <c r="AU18" s="274"/>
      <c r="AV18" s="274"/>
      <c r="AW18" s="274"/>
      <c r="AX18" s="274"/>
      <c r="AY18" s="274"/>
      <c r="AZ18" s="274"/>
      <c r="BA18" s="274"/>
      <c r="BB18" s="274"/>
      <c r="BC18" s="274"/>
      <c r="BD18" s="274"/>
      <c r="BE18" s="274"/>
      <c r="BF18" s="274"/>
      <c r="BG18" s="274"/>
      <c r="BH18" s="274"/>
      <c r="BI18" s="274"/>
      <c r="BJ18" s="274"/>
      <c r="BK18" s="274"/>
      <c r="BL18" s="274"/>
      <c r="BM18" s="274"/>
      <c r="BN18" s="274"/>
      <c r="BO18" s="274"/>
      <c r="BP18" s="274"/>
      <c r="BQ18" s="274"/>
      <c r="BR18" s="274"/>
      <c r="BS18" s="274"/>
      <c r="BT18" s="274"/>
      <c r="BU18" s="274"/>
      <c r="BV18" s="274"/>
      <c r="BW18" s="274"/>
      <c r="BX18" s="274"/>
      <c r="BY18" s="274"/>
      <c r="BZ18" s="274"/>
      <c r="CA18" s="274"/>
      <c r="CB18" s="274"/>
      <c r="CC18" s="274"/>
      <c r="CD18" s="274"/>
      <c r="CE18" s="274"/>
      <c r="CF18" s="274"/>
      <c r="CG18" s="274"/>
      <c r="CH18" s="274"/>
      <c r="CI18" s="274"/>
      <c r="CJ18" s="274"/>
      <c r="CK18" s="274"/>
      <c r="CL18" s="274"/>
      <c r="CM18" s="274"/>
      <c r="CN18" s="274"/>
      <c r="CO18" s="274"/>
      <c r="CP18" s="274"/>
      <c r="CQ18" s="274"/>
      <c r="CR18" s="274"/>
      <c r="CS18" s="274"/>
      <c r="CT18" s="274"/>
      <c r="CU18" s="274"/>
      <c r="CV18" s="274"/>
      <c r="CW18" s="274"/>
      <c r="CX18" s="274"/>
      <c r="CY18" s="274"/>
    </row>
    <row r="19" ht="32.25" customHeight="1">
      <c r="A19" s="98"/>
      <c r="B19" s="104"/>
      <c r="C19" s="104"/>
      <c r="D19" s="104"/>
      <c r="E19" s="280"/>
      <c r="F19" s="125"/>
      <c r="G19" s="125"/>
      <c r="H19" s="125"/>
      <c r="I19" s="125"/>
      <c r="J19" s="104"/>
      <c r="K19" s="108"/>
      <c r="L19" s="110"/>
      <c r="M19" s="108"/>
      <c r="N19" s="104"/>
      <c r="O19" s="274"/>
      <c r="P19" s="274"/>
      <c r="Q19" s="274"/>
      <c r="R19" s="274"/>
      <c r="S19" s="274"/>
      <c r="T19" s="274"/>
      <c r="U19" s="274"/>
      <c r="V19" s="274"/>
      <c r="W19" s="274"/>
      <c r="X19" s="274"/>
      <c r="Y19" s="274"/>
      <c r="Z19" s="274"/>
      <c r="AA19" s="274"/>
      <c r="AB19" s="274"/>
      <c r="AC19" s="274"/>
      <c r="AD19" s="274"/>
      <c r="AE19" s="274"/>
      <c r="AF19" s="274"/>
      <c r="AG19" s="274"/>
      <c r="AH19" s="274"/>
      <c r="AI19" s="274"/>
      <c r="AJ19" s="274"/>
      <c r="AK19" s="274"/>
      <c r="AL19" s="274"/>
      <c r="AM19" s="274"/>
      <c r="AN19" s="274"/>
      <c r="AO19" s="274"/>
      <c r="AP19" s="274"/>
      <c r="AQ19" s="274"/>
      <c r="AR19" s="274"/>
      <c r="AS19" s="274"/>
      <c r="AT19" s="274"/>
      <c r="AU19" s="274"/>
      <c r="AV19" s="274"/>
      <c r="AW19" s="274"/>
      <c r="AX19" s="274"/>
      <c r="AY19" s="274"/>
      <c r="AZ19" s="274"/>
      <c r="BA19" s="274"/>
      <c r="BB19" s="274"/>
      <c r="BC19" s="274"/>
      <c r="BD19" s="274"/>
      <c r="BE19" s="274"/>
      <c r="BF19" s="274"/>
      <c r="BG19" s="274"/>
      <c r="BH19" s="274"/>
      <c r="BI19" s="274"/>
      <c r="BJ19" s="274"/>
      <c r="BK19" s="274"/>
      <c r="BL19" s="274"/>
      <c r="BM19" s="274"/>
      <c r="BN19" s="274"/>
      <c r="BO19" s="274"/>
      <c r="BP19" s="274"/>
      <c r="BQ19" s="274"/>
      <c r="BR19" s="274"/>
      <c r="BS19" s="274"/>
      <c r="BT19" s="274"/>
      <c r="BU19" s="274"/>
      <c r="BV19" s="274"/>
      <c r="BW19" s="274"/>
      <c r="BX19" s="274"/>
      <c r="BY19" s="274"/>
      <c r="BZ19" s="274"/>
      <c r="CA19" s="274"/>
      <c r="CB19" s="274"/>
      <c r="CC19" s="274"/>
      <c r="CD19" s="274"/>
      <c r="CE19" s="274"/>
      <c r="CF19" s="274"/>
      <c r="CG19" s="274"/>
      <c r="CH19" s="274"/>
      <c r="CI19" s="274"/>
      <c r="CJ19" s="274"/>
      <c r="CK19" s="274"/>
      <c r="CL19" s="274"/>
      <c r="CM19" s="274"/>
      <c r="CN19" s="274"/>
      <c r="CO19" s="274"/>
      <c r="CP19" s="274"/>
      <c r="CQ19" s="274"/>
      <c r="CR19" s="274"/>
      <c r="CS19" s="274"/>
      <c r="CT19" s="274"/>
      <c r="CU19" s="274"/>
      <c r="CV19" s="274"/>
      <c r="CW19" s="274"/>
      <c r="CX19" s="274"/>
      <c r="CY19" s="274"/>
    </row>
    <row r="20" ht="45.0" customHeight="1">
      <c r="A20" s="98"/>
      <c r="B20" s="104"/>
      <c r="C20" s="104"/>
      <c r="D20" s="104"/>
      <c r="E20" s="120"/>
      <c r="F20" s="104"/>
      <c r="G20" s="104"/>
      <c r="H20" s="104"/>
      <c r="I20" s="104"/>
      <c r="J20" s="104"/>
      <c r="K20" s="283"/>
      <c r="L20" s="283"/>
      <c r="M20" s="283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4"/>
      <c r="BF20" s="104"/>
      <c r="BG20" s="104"/>
      <c r="BH20" s="104"/>
      <c r="BI20" s="104"/>
      <c r="BJ20" s="104"/>
      <c r="BK20" s="104"/>
      <c r="BL20" s="104"/>
      <c r="BM20" s="104"/>
      <c r="BN20" s="104"/>
      <c r="BO20" s="104"/>
      <c r="BP20" s="104"/>
      <c r="BQ20" s="104"/>
      <c r="BR20" s="104"/>
      <c r="BS20" s="104"/>
      <c r="BT20" s="104"/>
      <c r="BU20" s="104"/>
      <c r="BV20" s="104"/>
      <c r="BW20" s="104"/>
      <c r="BX20" s="104"/>
      <c r="BY20" s="104"/>
      <c r="BZ20" s="104"/>
      <c r="CA20" s="104"/>
      <c r="CB20" s="104"/>
      <c r="CC20" s="104"/>
      <c r="CD20" s="104"/>
      <c r="CE20" s="104"/>
      <c r="CF20" s="104"/>
      <c r="CG20" s="104"/>
      <c r="CH20" s="104"/>
      <c r="CI20" s="104"/>
      <c r="CJ20" s="104"/>
      <c r="CK20" s="104"/>
      <c r="CL20" s="104"/>
      <c r="CM20" s="104"/>
      <c r="CN20" s="104"/>
      <c r="CO20" s="104"/>
      <c r="CP20" s="104"/>
      <c r="CQ20" s="104"/>
      <c r="CR20" s="104"/>
      <c r="CS20" s="104"/>
      <c r="CT20" s="104"/>
      <c r="CU20" s="104"/>
      <c r="CV20" s="104"/>
      <c r="CW20" s="104"/>
      <c r="CX20" s="104"/>
      <c r="CY20" s="104"/>
    </row>
    <row r="21" ht="15.75" customHeight="1">
      <c r="A21" s="98"/>
      <c r="B21" s="104"/>
      <c r="C21" s="104"/>
      <c r="D21" s="104"/>
      <c r="E21" s="120"/>
      <c r="F21" s="104"/>
      <c r="G21" s="104"/>
      <c r="H21" s="104"/>
      <c r="I21" s="104"/>
      <c r="J21" s="104"/>
      <c r="K21" s="283"/>
      <c r="L21" s="283"/>
      <c r="M21" s="283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4"/>
      <c r="BF21" s="104"/>
      <c r="BG21" s="104"/>
      <c r="BH21" s="104"/>
      <c r="BI21" s="104"/>
      <c r="BJ21" s="104"/>
      <c r="BK21" s="104"/>
      <c r="BL21" s="104"/>
      <c r="BM21" s="104"/>
      <c r="BN21" s="104"/>
      <c r="BO21" s="104"/>
      <c r="BP21" s="104"/>
      <c r="BQ21" s="104"/>
      <c r="BR21" s="104"/>
      <c r="BS21" s="104"/>
      <c r="BT21" s="104"/>
      <c r="BU21" s="104"/>
      <c r="BV21" s="104"/>
      <c r="BW21" s="104"/>
      <c r="BX21" s="104"/>
      <c r="BY21" s="104"/>
      <c r="BZ21" s="104"/>
      <c r="CA21" s="104"/>
      <c r="CB21" s="104"/>
      <c r="CC21" s="104"/>
      <c r="CD21" s="104"/>
      <c r="CE21" s="104"/>
      <c r="CF21" s="104"/>
      <c r="CG21" s="104"/>
      <c r="CH21" s="104"/>
      <c r="CI21" s="104"/>
      <c r="CJ21" s="104"/>
      <c r="CK21" s="104"/>
      <c r="CL21" s="104"/>
      <c r="CM21" s="104"/>
      <c r="CN21" s="104"/>
      <c r="CO21" s="104"/>
      <c r="CP21" s="104"/>
      <c r="CQ21" s="104"/>
      <c r="CR21" s="104"/>
      <c r="CS21" s="104"/>
      <c r="CT21" s="104"/>
      <c r="CU21" s="104"/>
      <c r="CV21" s="104"/>
      <c r="CW21" s="104"/>
      <c r="CX21" s="104"/>
      <c r="CY21" s="104"/>
    </row>
    <row r="22" ht="15.75" customHeight="1">
      <c r="A22" s="98"/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284"/>
      <c r="Q22" s="285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4"/>
      <c r="BJ22" s="104"/>
      <c r="BK22" s="104"/>
      <c r="BL22" s="104"/>
      <c r="BM22" s="104"/>
      <c r="BN22" s="104"/>
      <c r="BO22" s="104"/>
      <c r="BP22" s="104"/>
      <c r="BQ22" s="104"/>
      <c r="BR22" s="104"/>
      <c r="BS22" s="104"/>
      <c r="BT22" s="104"/>
      <c r="BU22" s="104"/>
      <c r="BV22" s="104"/>
      <c r="BW22" s="104"/>
      <c r="BX22" s="104"/>
      <c r="BY22" s="104"/>
      <c r="BZ22" s="104"/>
      <c r="CA22" s="104"/>
      <c r="CB22" s="104"/>
      <c r="CC22" s="104"/>
      <c r="CD22" s="104"/>
      <c r="CE22" s="104"/>
      <c r="CF22" s="104"/>
      <c r="CG22" s="104"/>
      <c r="CH22" s="104"/>
      <c r="CI22" s="104"/>
      <c r="CJ22" s="104"/>
      <c r="CK22" s="104"/>
      <c r="CL22" s="104"/>
      <c r="CM22" s="104"/>
      <c r="CN22" s="104"/>
      <c r="CO22" s="104"/>
      <c r="CP22" s="104"/>
      <c r="CQ22" s="104"/>
      <c r="CR22" s="104"/>
      <c r="CS22" s="104"/>
      <c r="CT22" s="104"/>
      <c r="CU22" s="104"/>
      <c r="CV22" s="104"/>
      <c r="CW22" s="104"/>
      <c r="CX22" s="104"/>
      <c r="CY22" s="104"/>
    </row>
    <row r="23" ht="15.75" customHeight="1">
      <c r="A23" s="98"/>
      <c r="B23" s="104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4"/>
      <c r="BF23" s="104"/>
      <c r="BG23" s="104"/>
      <c r="BH23" s="104"/>
      <c r="BI23" s="104"/>
      <c r="BJ23" s="104"/>
      <c r="BK23" s="104"/>
      <c r="BL23" s="104"/>
      <c r="BM23" s="104"/>
      <c r="BN23" s="104"/>
      <c r="BO23" s="104"/>
      <c r="BP23" s="104"/>
      <c r="BQ23" s="104"/>
      <c r="BR23" s="104"/>
      <c r="BS23" s="104"/>
      <c r="BT23" s="104"/>
      <c r="BU23" s="104"/>
      <c r="BV23" s="104"/>
      <c r="BW23" s="104"/>
      <c r="BX23" s="104"/>
      <c r="BY23" s="104"/>
      <c r="BZ23" s="104"/>
      <c r="CA23" s="104"/>
      <c r="CB23" s="104"/>
      <c r="CC23" s="104"/>
      <c r="CD23" s="104"/>
      <c r="CE23" s="104"/>
      <c r="CF23" s="104"/>
      <c r="CG23" s="104"/>
      <c r="CH23" s="104"/>
      <c r="CI23" s="104"/>
      <c r="CJ23" s="104"/>
      <c r="CK23" s="104"/>
      <c r="CL23" s="104"/>
      <c r="CM23" s="104"/>
      <c r="CN23" s="104"/>
      <c r="CO23" s="104"/>
      <c r="CP23" s="104"/>
      <c r="CQ23" s="104"/>
      <c r="CR23" s="104"/>
      <c r="CS23" s="104"/>
      <c r="CT23" s="104"/>
      <c r="CU23" s="104"/>
      <c r="CV23" s="104"/>
      <c r="CW23" s="104"/>
      <c r="CX23" s="104"/>
      <c r="CY23" s="104"/>
    </row>
    <row r="24" ht="15.75" customHeight="1">
      <c r="A24" s="98"/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  <c r="BU24" s="104"/>
      <c r="BV24" s="104"/>
      <c r="BW24" s="104"/>
      <c r="BX24" s="104"/>
      <c r="BY24" s="104"/>
      <c r="BZ24" s="104"/>
      <c r="CA24" s="104"/>
      <c r="CB24" s="104"/>
      <c r="CC24" s="104"/>
      <c r="CD24" s="104"/>
      <c r="CE24" s="104"/>
      <c r="CF24" s="104"/>
      <c r="CG24" s="104"/>
      <c r="CH24" s="104"/>
      <c r="CI24" s="104"/>
      <c r="CJ24" s="104"/>
      <c r="CK24" s="104"/>
      <c r="CL24" s="104"/>
      <c r="CM24" s="104"/>
      <c r="CN24" s="104"/>
      <c r="CO24" s="104"/>
      <c r="CP24" s="104"/>
      <c r="CQ24" s="104"/>
      <c r="CR24" s="104"/>
      <c r="CS24" s="104"/>
      <c r="CT24" s="104"/>
      <c r="CU24" s="104"/>
      <c r="CV24" s="104"/>
      <c r="CW24" s="104"/>
      <c r="CX24" s="104"/>
      <c r="CY24" s="104"/>
    </row>
    <row r="25" ht="15.75" customHeight="1">
      <c r="A25" s="98"/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  <c r="BM25" s="104"/>
      <c r="BN25" s="104"/>
      <c r="BO25" s="104"/>
      <c r="BP25" s="104"/>
      <c r="BQ25" s="104"/>
      <c r="BR25" s="104"/>
      <c r="BS25" s="104"/>
      <c r="BT25" s="104"/>
      <c r="BU25" s="104"/>
      <c r="BV25" s="104"/>
      <c r="BW25" s="104"/>
      <c r="BX25" s="104"/>
      <c r="BY25" s="104"/>
      <c r="BZ25" s="104"/>
      <c r="CA25" s="104"/>
      <c r="CB25" s="104"/>
      <c r="CC25" s="104"/>
      <c r="CD25" s="104"/>
      <c r="CE25" s="104"/>
      <c r="CF25" s="104"/>
      <c r="CG25" s="104"/>
      <c r="CH25" s="104"/>
      <c r="CI25" s="104"/>
      <c r="CJ25" s="104"/>
      <c r="CK25" s="104"/>
      <c r="CL25" s="104"/>
      <c r="CM25" s="104"/>
      <c r="CN25" s="104"/>
      <c r="CO25" s="104"/>
      <c r="CP25" s="104"/>
      <c r="CQ25" s="104"/>
      <c r="CR25" s="104"/>
      <c r="CS25" s="104"/>
      <c r="CT25" s="104"/>
      <c r="CU25" s="104"/>
      <c r="CV25" s="104"/>
      <c r="CW25" s="104"/>
      <c r="CX25" s="104"/>
      <c r="CY25" s="104"/>
    </row>
    <row r="26" ht="15.75" customHeight="1">
      <c r="A26" s="98"/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4"/>
      <c r="BK26" s="104"/>
      <c r="BL26" s="104"/>
      <c r="BM26" s="104"/>
      <c r="BN26" s="104"/>
      <c r="BO26" s="104"/>
      <c r="BP26" s="104"/>
      <c r="BQ26" s="104"/>
      <c r="BR26" s="104"/>
      <c r="BS26" s="104"/>
      <c r="BT26" s="104"/>
      <c r="BU26" s="104"/>
      <c r="BV26" s="104"/>
      <c r="BW26" s="104"/>
      <c r="BX26" s="104"/>
      <c r="BY26" s="104"/>
      <c r="BZ26" s="104"/>
      <c r="CA26" s="104"/>
      <c r="CB26" s="104"/>
      <c r="CC26" s="104"/>
      <c r="CD26" s="104"/>
      <c r="CE26" s="104"/>
      <c r="CF26" s="104"/>
      <c r="CG26" s="104"/>
      <c r="CH26" s="104"/>
      <c r="CI26" s="104"/>
      <c r="CJ26" s="104"/>
      <c r="CK26" s="104"/>
      <c r="CL26" s="104"/>
      <c r="CM26" s="104"/>
      <c r="CN26" s="104"/>
      <c r="CO26" s="104"/>
      <c r="CP26" s="104"/>
      <c r="CQ26" s="104"/>
      <c r="CR26" s="104"/>
      <c r="CS26" s="104"/>
      <c r="CT26" s="104"/>
      <c r="CU26" s="104"/>
      <c r="CV26" s="104"/>
      <c r="CW26" s="104"/>
      <c r="CX26" s="104"/>
      <c r="CY26" s="104"/>
    </row>
    <row r="27" ht="15.75" customHeight="1">
      <c r="A27" s="98"/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  <c r="BU27" s="104"/>
      <c r="BV27" s="104"/>
      <c r="BW27" s="104"/>
      <c r="BX27" s="104"/>
      <c r="BY27" s="104"/>
      <c r="BZ27" s="104"/>
      <c r="CA27" s="104"/>
      <c r="CB27" s="104"/>
      <c r="CC27" s="104"/>
      <c r="CD27" s="104"/>
      <c r="CE27" s="104"/>
      <c r="CF27" s="104"/>
      <c r="CG27" s="104"/>
      <c r="CH27" s="104"/>
      <c r="CI27" s="104"/>
      <c r="CJ27" s="104"/>
      <c r="CK27" s="104"/>
      <c r="CL27" s="104"/>
      <c r="CM27" s="104"/>
      <c r="CN27" s="104"/>
      <c r="CO27" s="104"/>
      <c r="CP27" s="104"/>
      <c r="CQ27" s="104"/>
      <c r="CR27" s="104"/>
      <c r="CS27" s="104"/>
      <c r="CT27" s="104"/>
      <c r="CU27" s="104"/>
      <c r="CV27" s="104"/>
      <c r="CW27" s="104"/>
      <c r="CX27" s="104"/>
      <c r="CY27" s="104"/>
    </row>
    <row r="28" ht="15.75" customHeight="1">
      <c r="A28" s="98"/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104"/>
      <c r="BO28" s="104"/>
      <c r="BP28" s="104"/>
      <c r="BQ28" s="104"/>
      <c r="BR28" s="104"/>
      <c r="BS28" s="104"/>
      <c r="BT28" s="104"/>
      <c r="BU28" s="104"/>
      <c r="BV28" s="104"/>
      <c r="BW28" s="104"/>
      <c r="BX28" s="104"/>
      <c r="BY28" s="104"/>
      <c r="BZ28" s="104"/>
      <c r="CA28" s="104"/>
      <c r="CB28" s="104"/>
      <c r="CC28" s="104"/>
      <c r="CD28" s="104"/>
      <c r="CE28" s="104"/>
      <c r="CF28" s="104"/>
      <c r="CG28" s="104"/>
      <c r="CH28" s="104"/>
      <c r="CI28" s="104"/>
      <c r="CJ28" s="104"/>
      <c r="CK28" s="104"/>
      <c r="CL28" s="104"/>
      <c r="CM28" s="104"/>
      <c r="CN28" s="104"/>
      <c r="CO28" s="104"/>
      <c r="CP28" s="104"/>
      <c r="CQ28" s="104"/>
      <c r="CR28" s="104"/>
      <c r="CS28" s="104"/>
      <c r="CT28" s="104"/>
      <c r="CU28" s="104"/>
      <c r="CV28" s="104"/>
      <c r="CW28" s="104"/>
      <c r="CX28" s="104"/>
      <c r="CY28" s="104"/>
    </row>
    <row r="29" ht="15.75" customHeight="1">
      <c r="A29" s="98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  <c r="BU29" s="104"/>
      <c r="BV29" s="104"/>
      <c r="BW29" s="104"/>
      <c r="BX29" s="104"/>
      <c r="BY29" s="104"/>
      <c r="BZ29" s="104"/>
      <c r="CA29" s="104"/>
      <c r="CB29" s="104"/>
      <c r="CC29" s="104"/>
      <c r="CD29" s="104"/>
      <c r="CE29" s="104"/>
      <c r="CF29" s="104"/>
      <c r="CG29" s="104"/>
      <c r="CH29" s="104"/>
      <c r="CI29" s="104"/>
      <c r="CJ29" s="104"/>
      <c r="CK29" s="104"/>
      <c r="CL29" s="104"/>
      <c r="CM29" s="104"/>
      <c r="CN29" s="104"/>
      <c r="CO29" s="104"/>
      <c r="CP29" s="104"/>
      <c r="CQ29" s="104"/>
      <c r="CR29" s="104"/>
      <c r="CS29" s="104"/>
      <c r="CT29" s="104"/>
      <c r="CU29" s="104"/>
      <c r="CV29" s="104"/>
      <c r="CW29" s="104"/>
      <c r="CX29" s="104"/>
      <c r="CY29" s="104"/>
    </row>
    <row r="30" ht="15.75" customHeight="1">
      <c r="A30" s="98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4"/>
      <c r="BK30" s="104"/>
      <c r="BL30" s="104"/>
      <c r="BM30" s="104"/>
      <c r="BN30" s="104"/>
      <c r="BO30" s="104"/>
      <c r="BP30" s="104"/>
      <c r="BQ30" s="104"/>
      <c r="BR30" s="104"/>
      <c r="BS30" s="104"/>
      <c r="BT30" s="104"/>
      <c r="BU30" s="104"/>
      <c r="BV30" s="104"/>
      <c r="BW30" s="104"/>
      <c r="BX30" s="104"/>
      <c r="BY30" s="104"/>
      <c r="BZ30" s="104"/>
      <c r="CA30" s="104"/>
      <c r="CB30" s="104"/>
      <c r="CC30" s="104"/>
      <c r="CD30" s="104"/>
      <c r="CE30" s="104"/>
      <c r="CF30" s="104"/>
      <c r="CG30" s="104"/>
      <c r="CH30" s="104"/>
      <c r="CI30" s="104"/>
      <c r="CJ30" s="104"/>
      <c r="CK30" s="104"/>
      <c r="CL30" s="104"/>
      <c r="CM30" s="104"/>
      <c r="CN30" s="104"/>
      <c r="CO30" s="104"/>
      <c r="CP30" s="104"/>
      <c r="CQ30" s="104"/>
      <c r="CR30" s="104"/>
      <c r="CS30" s="104"/>
      <c r="CT30" s="104"/>
      <c r="CU30" s="104"/>
      <c r="CV30" s="104"/>
      <c r="CW30" s="104"/>
      <c r="CX30" s="104"/>
      <c r="CY30" s="104"/>
    </row>
  </sheetData>
  <mergeCells count="1">
    <mergeCell ref="O3:Q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G2" s="309"/>
    </row>
    <row r="3">
      <c r="B3" s="310" t="s">
        <v>348</v>
      </c>
      <c r="C3" s="311"/>
      <c r="H3" s="312" t="s">
        <v>396</v>
      </c>
      <c r="I3" s="311"/>
      <c r="J3" s="311"/>
      <c r="K3" s="311"/>
      <c r="L3" s="311"/>
    </row>
    <row r="4">
      <c r="H4" s="311"/>
      <c r="I4" s="311"/>
      <c r="J4" s="311"/>
      <c r="K4" s="311"/>
      <c r="L4" s="31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5.25"/>
    <col customWidth="1" min="6" max="6" width="27.0"/>
    <col customWidth="1" min="11" max="11" width="20.63"/>
    <col customWidth="1" min="14" max="14" width="17.88"/>
  </cols>
  <sheetData>
    <row r="2">
      <c r="L2" s="313"/>
    </row>
    <row r="3">
      <c r="B3" s="314" t="s">
        <v>397</v>
      </c>
      <c r="C3" s="312" t="s">
        <v>398</v>
      </c>
      <c r="D3" s="311"/>
      <c r="G3" s="312" t="s">
        <v>399</v>
      </c>
      <c r="H3" s="311"/>
      <c r="I3" s="315" t="s">
        <v>400</v>
      </c>
      <c r="J3" s="314" t="s">
        <v>401</v>
      </c>
      <c r="M3" s="215"/>
      <c r="N3" s="312" t="s">
        <v>402</v>
      </c>
      <c r="O3" s="314" t="s">
        <v>400</v>
      </c>
    </row>
    <row r="18" ht="30.0" customHeight="1"/>
    <row r="24">
      <c r="I24" s="215"/>
    </row>
    <row r="30">
      <c r="B30" s="314" t="s">
        <v>400</v>
      </c>
      <c r="C30" s="312" t="s">
        <v>403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313"/>
    </row>
    <row r="3">
      <c r="C3" s="314" t="s">
        <v>404</v>
      </c>
    </row>
  </sheetData>
  <drawing r:id="rId1"/>
</worksheet>
</file>