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21102025 COSTEO" sheetId="3" r:id="rId6"/>
    <sheet state="visible" name="CONFIRMACIÓN DE SERVICIOS " sheetId="4" r:id="rId7"/>
    <sheet state="visible" name="VUELO" sheetId="5" r:id="rId8"/>
    <sheet state="visible" name="DETALLE SERVICIOS" sheetId="6" r:id="rId9"/>
  </sheets>
  <definedNames/>
  <calcPr/>
  <extLst>
    <ext uri="GoogleSheetsCustomDataVersion2">
      <go:sheetsCustomData xmlns:go="http://customooxmlschemas.google.com/" r:id="rId10" roundtripDataChecksum="RqoHPDDiBruQB3s++wfk5vTZsF7Tc/tC6okPw8fCzCI="/>
    </ext>
  </extLst>
</workbook>
</file>

<file path=xl/sharedStrings.xml><?xml version="1.0" encoding="utf-8"?>
<sst xmlns="http://schemas.openxmlformats.org/spreadsheetml/2006/main" count="381" uniqueCount="202">
  <si>
    <t xml:space="preserve"> </t>
  </si>
  <si>
    <t>Nombre</t>
  </si>
  <si>
    <t>Robertico</t>
  </si>
  <si>
    <t>Apellido</t>
  </si>
  <si>
    <t>Joseph</t>
  </si>
  <si>
    <t>Apellido de casada</t>
  </si>
  <si>
    <t>Género:  .</t>
  </si>
  <si>
    <t>Masculino</t>
  </si>
  <si>
    <t>Pasaporte</t>
  </si>
  <si>
    <t>NWC1PL5C3</t>
  </si>
  <si>
    <t>Fecha de nacimiento</t>
  </si>
  <si>
    <t>Edad</t>
  </si>
  <si>
    <t>Estado civil</t>
  </si>
  <si>
    <t>Dirección</t>
  </si>
  <si>
    <t>Ijsselstraat 6, Suffisant, Wiemstad, Curazao</t>
  </si>
  <si>
    <t xml:space="preserve">Nacionalidad  y  domicilio:  </t>
  </si>
  <si>
    <t>Email:</t>
  </si>
  <si>
    <t>tico.ras.joseph@gmail.com</t>
  </si>
  <si>
    <t>Teléfono</t>
  </si>
  <si>
    <t xml:space="preserve">Profesión </t>
  </si>
  <si>
    <t>RH</t>
  </si>
  <si>
    <t>Seguro</t>
  </si>
  <si>
    <t>Peso</t>
  </si>
  <si>
    <t>93 kg</t>
  </si>
  <si>
    <t>Altura</t>
  </si>
  <si>
    <t>1,77 metros.</t>
  </si>
  <si>
    <t>Idioma</t>
  </si>
  <si>
    <t>Español, Holandés.</t>
  </si>
  <si>
    <t>Estadia:</t>
  </si>
  <si>
    <t>Salud</t>
  </si>
  <si>
    <t>ITINERARIO:</t>
  </si>
  <si>
    <t>15 - 22 NOVIEMBRE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</si>
  <si>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</si>
  <si>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</si>
  <si>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</si>
  <si>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</si>
  <si>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</si>
  <si>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</si>
  <si>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</si>
  <si>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</si>
  <si>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07:00 pm</t>
  </si>
  <si>
    <t>Vuelo directo Curazao - Medellín - vía Wingo</t>
  </si>
  <si>
    <t>08:00 pm</t>
  </si>
  <si>
    <t>Traslado aeropuerto - Hotel</t>
  </si>
  <si>
    <t>09:00 pm</t>
  </si>
  <si>
    <t>Alojamiento en el Poblado</t>
  </si>
  <si>
    <t>DOMINGO  - DÍA LIBRE</t>
  </si>
  <si>
    <t>LUNES FESTIVO NO laboral</t>
  </si>
  <si>
    <t>MARTES</t>
  </si>
  <si>
    <t>No desayunar - No tomar agua</t>
  </si>
  <si>
    <t>HOTEL</t>
  </si>
  <si>
    <t>ECHAVARRÍA DOMICILIO</t>
  </si>
  <si>
    <t>ok cotización pendiente pedir domicilio</t>
  </si>
  <si>
    <t>entre 07:00 am - 08:30 am</t>
  </si>
  <si>
    <t>Toma de muestras de sangre laboratorio clínico a domicilio en su hotel</t>
  </si>
  <si>
    <t>Desayuno en el hotel</t>
  </si>
  <si>
    <t>Yenny</t>
  </si>
  <si>
    <t>CONFIRMADO</t>
  </si>
  <si>
    <t>Traslado Hotel - Centro médico</t>
  </si>
  <si>
    <t>El poblado</t>
  </si>
  <si>
    <t>CRE</t>
  </si>
  <si>
    <t>11:00 am</t>
  </si>
  <si>
    <t>Resonancia de columna lumbar simple</t>
  </si>
  <si>
    <t xml:space="preserve">Traslado Centro médico -  Hotel </t>
  </si>
  <si>
    <t>TARDE LIBRE</t>
  </si>
  <si>
    <t>MIÉRCOLES</t>
  </si>
  <si>
    <t>05:30 am</t>
  </si>
  <si>
    <t>No desayunar - tomar agua - Tennis - ropa cómoda</t>
  </si>
  <si>
    <t>CIMA</t>
  </si>
  <si>
    <t>PENDIENTE</t>
  </si>
  <si>
    <t>Ecografía de abdomen total</t>
  </si>
  <si>
    <t>Ecografía transrectal del próstata</t>
  </si>
  <si>
    <t>Electrocardiograma</t>
  </si>
  <si>
    <t>Radiografía de tórax</t>
  </si>
  <si>
    <t>08:00 am</t>
  </si>
  <si>
    <t>DÍA LIBRE</t>
  </si>
  <si>
    <t>JUEVES</t>
  </si>
  <si>
    <t xml:space="preserve">Desayuno en el hotel </t>
  </si>
  <si>
    <t>09:30 am</t>
  </si>
  <si>
    <t>Clinica las vegas</t>
  </si>
  <si>
    <t>Dr. Juan Diego Arango</t>
  </si>
  <si>
    <t>SOLICITADO</t>
  </si>
  <si>
    <t>10:00AM</t>
  </si>
  <si>
    <t>Consulta con especialista en UROLOGIA</t>
  </si>
  <si>
    <t>Tiempo para almorzar</t>
  </si>
  <si>
    <t>Traslado  Centro médico - centro medico</t>
  </si>
  <si>
    <t>IPS</t>
  </si>
  <si>
    <t>12:00 pm</t>
  </si>
  <si>
    <t>Electromiografía miembros INFERIORES con NCS (Nerve Conduction Studies)</t>
  </si>
  <si>
    <t>12:30 pm</t>
  </si>
  <si>
    <t>Consulta con especialista en FISIATRÍA</t>
  </si>
  <si>
    <t>ORVE</t>
  </si>
  <si>
    <t>02:00 pm</t>
  </si>
  <si>
    <t>Consulta con especialista en ORTOPEDIA</t>
  </si>
  <si>
    <t>solicitado</t>
  </si>
  <si>
    <t>03:00 pm</t>
  </si>
  <si>
    <t>Consulta con especialista en CARDIOLOGIA</t>
  </si>
  <si>
    <t>VIERNES - DÍA LIBRE</t>
  </si>
  <si>
    <t>10:30 am</t>
  </si>
  <si>
    <t>Traslado hotel - aeropuerto</t>
  </si>
  <si>
    <t>Vuelo internacional Curazao - Medellín</t>
  </si>
  <si>
    <t>Chequeo incluido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</si>
  <si>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</si>
  <si>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</si>
  <si>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</si>
  <si>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</si>
  <si>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</si>
  <si>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</si>
  <si>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</si>
  <si>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</si>
  <si>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</si>
  <si>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</si>
  <si>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Acompañante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</si>
  <si>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</si>
  <si>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</si>
  <si>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</si>
  <si>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</si>
  <si>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</si>
  <si>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</si>
  <si>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</si>
  <si>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</si>
  <si>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</si>
  <si>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</si>
  <si>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</si>
  <si>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Póliza de asistencia médica al viajero - producto visitor </t>
  </si>
  <si>
    <t>Colasistencia</t>
  </si>
  <si>
    <t>Sim card física</t>
  </si>
  <si>
    <t>$6,000</t>
  </si>
  <si>
    <t>Recarga de datos de 10 GB</t>
  </si>
  <si>
    <t>$12,000</t>
  </si>
  <si>
    <t>Traslado aeropuerto - hotel - aeropuerto</t>
  </si>
  <si>
    <t xml:space="preserve">PAQUETE DE CHEQUEO MÉDICO </t>
  </si>
  <si>
    <t>LABORATORIOS CLÍNICOS</t>
  </si>
  <si>
    <t>OK</t>
  </si>
  <si>
    <t>Antígeno de próstata</t>
  </si>
  <si>
    <t>Coprológico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</si>
  <si>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</si>
  <si>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</si>
  <si>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</si>
  <si>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</si>
  <si>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</si>
  <si>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</si>
  <si>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</si>
  <si>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</si>
  <si>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</si>
  <si>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</si>
  <si>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</si>
  <si>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Gama Glutamil transferasa</t>
  </si>
  <si>
    <t>Perfil Renal</t>
  </si>
  <si>
    <t>Creatinina</t>
  </si>
  <si>
    <t>Uroanálisis</t>
  </si>
  <si>
    <t>Nitrógeno Ureico en Sangre  (BUN)</t>
  </si>
  <si>
    <t>Sangre</t>
  </si>
  <si>
    <t>Hemograma completo</t>
  </si>
  <si>
    <t>Hemoglobina glicosilada</t>
  </si>
  <si>
    <t>Ferritina</t>
  </si>
  <si>
    <t>Glucosa sérica</t>
  </si>
  <si>
    <t>Tipo de sangre</t>
  </si>
  <si>
    <t>Frotis de sangre periférica - (extendido de sangre periférica estudio de morfología)</t>
  </si>
  <si>
    <t>Test de sicklemia: (Células Falciformes-drepanocitosis)</t>
  </si>
  <si>
    <t>Perfil Tiroideo</t>
  </si>
  <si>
    <t>T4 libre</t>
  </si>
  <si>
    <t>TSH</t>
  </si>
  <si>
    <t>Paratohormona</t>
  </si>
  <si>
    <t>Enfermedades de transmisión sexual</t>
  </si>
  <si>
    <t xml:space="preserve">VDRL SEROLOGIA RPR &amp; EN SUERO </t>
  </si>
  <si>
    <t xml:space="preserve">VIH 1 Y 2, Anticuerpos </t>
  </si>
  <si>
    <t>Corazón</t>
  </si>
  <si>
    <t>Homocisteína</t>
  </si>
  <si>
    <t>IMÁGENES DIAGNÓSTICAS</t>
  </si>
  <si>
    <t xml:space="preserve">CONFIRMADO </t>
  </si>
  <si>
    <t>$240,000</t>
  </si>
  <si>
    <t>ESPECIALISTAS</t>
  </si>
  <si>
    <t>Consulta con CARDIOLOGÍA - INTERNISTA</t>
  </si>
  <si>
    <t>Consulta con FISIATRÍA</t>
  </si>
  <si>
    <t>Consulta con ORTOPEDIA</t>
  </si>
  <si>
    <t>Consulta con UROLOGÍA</t>
  </si>
  <si>
    <t xml:space="preserve">Consulta con VIRTUAL DR Marcos Yepes </t>
  </si>
  <si>
    <t>DOS Consultas iniciales  con VIRTUAL DE NUTRICIÓN Y PSICO NUTRICIÓN</t>
  </si>
  <si>
    <t>Tarros para  orina y fecal</t>
  </si>
  <si>
    <t>Refrigerio día de chequeo médico</t>
  </si>
  <si>
    <t xml:space="preserve">02 Traslados adicionales para resonancia  hotel - clínica por trayecto </t>
  </si>
  <si>
    <t>Servicios Medical Trip Colombia: Acompañamiento Virtual</t>
  </si>
  <si>
    <t xml:space="preserve">Servicios Medical Trip Colombia: Acompañamiento presencial </t>
  </si>
  <si>
    <t>Caja menor</t>
  </si>
  <si>
    <t>Total neto</t>
  </si>
  <si>
    <t>Gastos bancarios</t>
  </si>
  <si>
    <t>4 * 1000</t>
  </si>
  <si>
    <t>Tasa del dólar</t>
  </si>
  <si>
    <t>IPS ELECTRODIAGNOSTICOS-ELECTROMIOGRAFIA MIEMBROS INFERIORES</t>
  </si>
  <si>
    <t>RESONANCIA DE COLUMNA SIMPLE</t>
  </si>
  <si>
    <t>IPS ELECTRODIAGNOSTICOS-CONSULTA CON FISIATRIA</t>
  </si>
  <si>
    <t xml:space="preserve">CONFIRMACIÓN CONSULTA CON ORTOPEDIA </t>
  </si>
  <si>
    <t>CONFIRMACIÓN CONSULTA CON UROLOGIA</t>
  </si>
  <si>
    <t>CONFIRMACIÓN CONSULTA CON CARDIOLOGIA</t>
  </si>
  <si>
    <t>SILLA DE RUEDAS</t>
  </si>
  <si>
    <t>60FMVG</t>
  </si>
  <si>
    <t>15NOV CUR-MDE//</t>
  </si>
  <si>
    <t>22 NOV MDE-CUR 5:07 PM</t>
  </si>
  <si>
    <t>DETALLE DE LOS SERVICIOS</t>
  </si>
  <si>
    <t>Impuesto bancario 4 * 1000</t>
  </si>
  <si>
    <t xml:space="preserve">TOTAL A PAGAR EN DÓLARES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</si>
</sst>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/m/yyyy"/>
    <numFmt numFmtId="165" formatCode="dd-mm-yyyy"/>
    <numFmt numFmtId="166" formatCode="d 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0"/>
    <numFmt numFmtId="173" formatCode="d mmmm"/>
    <numFmt numFmtId="174" formatCode="[$$]#,##0"/>
    <numFmt numFmtId="175" formatCode="d-m-yyyy"/>
    <numFmt numFmtId="176" formatCode="0.0%"/>
    <numFmt numFmtId="177" formatCode="&quot;$&quot;#,##0.0"/>
  </numFmts>
  <fonts count="30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Lexend"/>
    </font>
    <font>
      <b/>
      <color rgb="FFFFFFFF"/>
      <name val="Lexend"/>
    </font>
    <font>
      <b/>
      <color theme="1"/>
      <name val="Lexend"/>
    </font>
    <font>
      <sz val="6.0"/>
      <color theme="1"/>
      <name val="Lexend"/>
    </font>
    <font>
      <sz val="8.0"/>
      <color theme="1"/>
      <name val="Lexend"/>
    </font>
    <font>
      <sz val="7.0"/>
      <color theme="1"/>
      <name val="Lexend"/>
    </font>
    <font>
      <b/>
      <sz val="8.0"/>
      <color theme="1"/>
      <name val="Lexend"/>
    </font>
    <font>
      <sz val="10.0"/>
      <color theme="1"/>
      <name val="Lexend"/>
    </font>
    <font/>
    <font>
      <b/>
      <sz val="9.0"/>
      <color theme="1"/>
      <name val="Lexend"/>
    </font>
    <font>
      <b/>
      <sz val="7.0"/>
      <color theme="1"/>
      <name val="Lexend"/>
    </font>
    <font>
      <b/>
      <sz val="9.0"/>
      <color rgb="FFFFFFFF"/>
      <name val="Lexend"/>
    </font>
    <font>
      <b/>
      <sz val="7.0"/>
      <color rgb="FFFFFFFF"/>
      <name val="Lexend"/>
    </font>
    <font>
      <color rgb="FF0000FF"/>
      <name val="Lexend"/>
    </font>
    <font>
      <color theme="1"/>
      <name val="Arial"/>
      <scheme val="minor"/>
    </font>
    <font>
      <color rgb="FFFFFFFF"/>
      <name val="Lexend"/>
    </font>
    <font>
      <sz val="8.0"/>
      <color theme="1"/>
      <name val="Arial"/>
    </font>
    <font>
      <color rgb="FFFF0000"/>
      <name val="Lexend"/>
    </font>
    <font>
      <b/>
      <color theme="1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b/>
      <sz val="14.0"/>
      <color rgb="FFFFFFFF"/>
      <name val="Lexend"/>
    </font>
    <font>
      <b/>
      <sz val="17.0"/>
      <color rgb="FFFFFFFF"/>
      <name val="Lexend"/>
    </font>
    <font>
      <b/>
      <sz val="12.0"/>
      <color theme="1"/>
      <name val="Lexend"/>
    </font>
    <font>
      <b/>
      <sz val="11.0"/>
      <color rgb="FFFFFFFF"/>
      <name val="Lexend"/>
    </font>
  </fonts>
  <fills count="2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3" fontId="5" numFmtId="0" xfId="0" applyAlignment="1" applyFill="1" applyFont="1">
      <alignment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5" numFmtId="0" xfId="0" applyAlignment="1" applyBorder="1" applyFont="1">
      <alignment vertical="center"/>
    </xf>
    <xf borderId="1" fillId="4" fontId="6" numFmtId="0" xfId="0" applyAlignment="1" applyBorder="1" applyFont="1">
      <alignment horizontal="center" readingOrder="0" vertical="center"/>
    </xf>
    <xf borderId="2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5" fontId="5" numFmtId="166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vertical="center"/>
    </xf>
    <xf borderId="3" fillId="5" fontId="5" numFmtId="0" xfId="0" applyAlignment="1" applyBorder="1" applyFont="1">
      <alignment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Border="1" applyFont="1"/>
    <xf borderId="1" fillId="0" fontId="5" numFmtId="167" xfId="0" applyAlignment="1" applyBorder="1" applyFont="1" applyNumberFormat="1">
      <alignment vertical="center"/>
    </xf>
    <xf borderId="1" fillId="11" fontId="9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vertical="center"/>
    </xf>
    <xf borderId="1" fillId="9" fontId="5" numFmtId="0" xfId="0" applyAlignment="1" applyBorder="1" applyFont="1">
      <alignment horizontal="center" readingOrder="0" vertical="center"/>
    </xf>
    <xf borderId="1" fillId="10" fontId="5" numFmtId="167" xfId="0" applyAlignment="1" applyBorder="1" applyFont="1" applyNumberForma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6" fontId="5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5" fontId="5" numFmtId="167" xfId="0" applyAlignment="1" applyBorder="1" applyFont="1" applyNumberFormat="1">
      <alignment horizontal="center" vertical="center"/>
    </xf>
    <xf borderId="1" fillId="0" fontId="5" numFmtId="167" xfId="0" applyAlignment="1" applyBorder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168" xfId="0" applyAlignment="1" applyFont="1" applyNumberFormat="1">
      <alignment vertical="center"/>
    </xf>
    <xf borderId="0" fillId="0" fontId="2" numFmtId="169" xfId="0" applyAlignment="1" applyFont="1" applyNumberFormat="1">
      <alignment vertical="center"/>
    </xf>
    <xf borderId="0" fillId="0" fontId="2" numFmtId="170" xfId="0" applyAlignment="1" applyFont="1" applyNumberFormat="1">
      <alignment vertical="center"/>
    </xf>
    <xf borderId="0" fillId="0" fontId="7" numFmtId="16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5" fillId="0" fontId="7" numFmtId="169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ont="1">
      <alignment vertical="center"/>
    </xf>
    <xf borderId="1" fillId="4" fontId="6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vertical="center"/>
    </xf>
    <xf borderId="5" fillId="4" fontId="2" numFmtId="0" xfId="0" applyAlignment="1" applyBorder="1" applyFont="1">
      <alignment readingOrder="0" vertical="center"/>
    </xf>
    <xf borderId="1" fillId="4" fontId="6" numFmtId="0" xfId="0" applyAlignment="1" applyBorder="1" applyFont="1">
      <alignment horizontal="center" readingOrder="0" shrinkToFit="0" vertical="center" wrapText="1"/>
    </xf>
    <xf borderId="5" fillId="4" fontId="2" numFmtId="168" xfId="0" applyAlignment="1" applyBorder="1" applyFont="1" applyNumberFormat="1">
      <alignment vertical="center"/>
    </xf>
    <xf borderId="5" fillId="4" fontId="2" numFmtId="0" xfId="0" applyAlignment="1" applyBorder="1" applyFont="1">
      <alignment vertical="center"/>
    </xf>
    <xf borderId="1" fillId="4" fontId="2" numFmtId="170" xfId="0" applyAlignment="1" applyBorder="1" applyFont="1" applyNumberFormat="1">
      <alignment vertical="center"/>
    </xf>
    <xf borderId="5" fillId="4" fontId="6" numFmtId="170" xfId="0" applyAlignment="1" applyBorder="1" applyFont="1" applyNumberFormat="1">
      <alignment horizontal="center" vertical="center"/>
    </xf>
    <xf borderId="5" fillId="4" fontId="2" numFmtId="169" xfId="0" applyAlignment="1" applyBorder="1" applyFont="1" applyNumberFormat="1">
      <alignment vertical="center"/>
    </xf>
    <xf borderId="5" fillId="4" fontId="6" numFmtId="169" xfId="0" applyAlignment="1" applyBorder="1" applyFont="1" applyNumberFormat="1">
      <alignment horizontal="center" shrinkToFit="0" vertical="center" wrapText="1"/>
    </xf>
    <xf borderId="5" fillId="0" fontId="13" numFmtId="0" xfId="0" applyBorder="1" applyFont="1"/>
    <xf borderId="5" fillId="4" fontId="12" numFmtId="0" xfId="0" applyAlignment="1" applyBorder="1" applyFont="1">
      <alignment horizontal="center" vertical="center"/>
    </xf>
    <xf borderId="6" fillId="5" fontId="4" numFmtId="0" xfId="0" applyAlignment="1" applyBorder="1" applyFont="1">
      <alignment horizontal="center" shrinkToFit="0" vertical="center" wrapText="1"/>
    </xf>
    <xf borderId="2" fillId="5" fontId="14" numFmtId="0" xfId="0" applyAlignment="1" applyBorder="1" applyFont="1">
      <alignment horizontal="center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" fillId="12" fontId="11" numFmtId="170" xfId="0" applyAlignment="1" applyBorder="1" applyFill="1" applyFont="1" applyNumberFormat="1">
      <alignment horizontal="center" shrinkToFit="0" vertical="center" wrapText="1"/>
    </xf>
    <xf borderId="1" fillId="12" fontId="14" numFmtId="170" xfId="0" applyAlignment="1" applyBorder="1" applyFont="1" applyNumberFormat="1">
      <alignment horizontal="center" shrinkToFit="0" vertical="center" wrapText="1"/>
    </xf>
    <xf borderId="1" fillId="5" fontId="15" numFmtId="170" xfId="0" applyAlignment="1" applyBorder="1" applyFont="1" applyNumberFormat="1">
      <alignment horizontal="center" shrinkToFit="0" vertical="center" wrapText="1"/>
    </xf>
    <xf borderId="1" fillId="5" fontId="14" numFmtId="169" xfId="0" applyAlignment="1" applyBorder="1" applyFont="1" applyNumberFormat="1">
      <alignment horizontal="center" shrinkToFit="0" vertical="center" wrapText="1"/>
    </xf>
    <xf borderId="4" fillId="13" fontId="16" numFmtId="170" xfId="0" applyAlignment="1" applyBorder="1" applyFill="1" applyFont="1" applyNumberFormat="1">
      <alignment horizontal="center" shrinkToFit="0" vertical="center" wrapText="1"/>
    </xf>
    <xf borderId="4" fillId="13" fontId="16" numFmtId="171" xfId="0" applyAlignment="1" applyBorder="1" applyFont="1" applyNumberFormat="1">
      <alignment horizontal="center" shrinkToFit="0" vertical="center" wrapText="1"/>
    </xf>
    <xf borderId="0" fillId="0" fontId="2" numFmtId="171" xfId="0" applyAlignment="1" applyFont="1" applyNumberFormat="1">
      <alignment vertical="center"/>
    </xf>
    <xf borderId="4" fillId="13" fontId="17" numFmtId="171" xfId="0" applyAlignment="1" applyBorder="1" applyFont="1" applyNumberFormat="1">
      <alignment horizontal="center" shrinkToFit="0" vertical="center" wrapText="1"/>
    </xf>
    <xf borderId="1" fillId="14" fontId="5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center" shrinkToFit="0" vertical="center" wrapText="1"/>
    </xf>
    <xf borderId="1" fillId="5" fontId="5" numFmtId="172" xfId="0" applyAlignment="1" applyBorder="1" applyFont="1" applyNumberFormat="1">
      <alignment horizontal="center" shrinkToFit="0" vertical="center" wrapText="1"/>
    </xf>
    <xf borderId="1" fillId="12" fontId="5" numFmtId="168" xfId="0" applyAlignment="1" applyBorder="1" applyFont="1" applyNumberFormat="1">
      <alignment horizontal="center" vertical="center"/>
    </xf>
    <xf borderId="1" fillId="5" fontId="5" numFmtId="168" xfId="0" applyAlignment="1" applyBorder="1" applyFont="1" applyNumberFormat="1">
      <alignment horizontal="center" vertical="center"/>
    </xf>
    <xf borderId="1" fillId="5" fontId="18" numFmtId="168" xfId="0" applyAlignment="1" applyBorder="1" applyFont="1" applyNumberFormat="1">
      <alignment horizontal="center" vertical="center"/>
    </xf>
    <xf borderId="1" fillId="15" fontId="2" numFmtId="170" xfId="0" applyAlignment="1" applyBorder="1" applyFill="1" applyFont="1" applyNumberFormat="1">
      <alignment vertical="center"/>
    </xf>
    <xf borderId="1" fillId="15" fontId="2" numFmtId="169" xfId="0" applyAlignment="1" applyBorder="1" applyFont="1" applyNumberFormat="1">
      <alignment vertical="center"/>
    </xf>
    <xf borderId="1" fillId="15" fontId="2" numFmtId="0" xfId="0" applyAlignment="1" applyBorder="1" applyFont="1">
      <alignment vertical="center"/>
    </xf>
    <xf borderId="1" fillId="0" fontId="12" numFmtId="0" xfId="0" applyAlignment="1" applyBorder="1" applyFont="1">
      <alignment horizontal="center" vertical="center"/>
    </xf>
    <xf borderId="1" fillId="14" fontId="5" numFmtId="0" xfId="0" applyAlignment="1" applyBorder="1" applyFont="1">
      <alignment shrinkToFit="0" wrapText="1"/>
    </xf>
    <xf borderId="1" fillId="0" fontId="9" numFmtId="168" xfId="0" applyAlignment="1" applyBorder="1" applyFont="1" applyNumberFormat="1">
      <alignment horizontal="center" shrinkToFit="0" wrapText="1"/>
    </xf>
    <xf borderId="1" fillId="0" fontId="1" numFmtId="168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/>
    </xf>
    <xf borderId="0" fillId="0" fontId="2" numFmtId="168" xfId="0" applyFont="1" applyNumberFormat="1"/>
    <xf borderId="1" fillId="0" fontId="19" numFmtId="0" xfId="0" applyBorder="1" applyFont="1"/>
    <xf borderId="1" fillId="5" fontId="1" numFmtId="172" xfId="0" applyAlignment="1" applyBorder="1" applyFont="1" applyNumberFormat="1">
      <alignment horizontal="center" shrinkToFit="0" wrapText="1"/>
    </xf>
    <xf borderId="1" fillId="15" fontId="2" numFmtId="168" xfId="0" applyAlignment="1" applyBorder="1" applyFont="1" applyNumberFormat="1">
      <alignment vertical="center"/>
    </xf>
    <xf borderId="1" fillId="0" fontId="1" numFmtId="168" xfId="0" applyAlignment="1" applyBorder="1" applyFont="1" applyNumberFormat="1">
      <alignment horizontal="center" readingOrder="0" shrinkToFit="0" wrapText="1"/>
    </xf>
    <xf borderId="1" fillId="16" fontId="6" numFmtId="0" xfId="0" applyAlignment="1" applyBorder="1" applyFill="1" applyFont="1">
      <alignment horizontal="center" shrinkToFit="0" vertical="center" wrapText="1"/>
    </xf>
    <xf borderId="1" fillId="16" fontId="2" numFmtId="0" xfId="0" applyAlignment="1" applyBorder="1" applyFont="1">
      <alignment vertical="center"/>
    </xf>
    <xf borderId="1" fillId="16" fontId="2" numFmtId="168" xfId="0" applyAlignment="1" applyBorder="1" applyFont="1" applyNumberFormat="1">
      <alignment vertical="center"/>
    </xf>
    <xf borderId="1" fillId="16" fontId="20" numFmtId="168" xfId="0" applyAlignment="1" applyBorder="1" applyFont="1" applyNumberFormat="1">
      <alignment horizontal="center" vertical="center"/>
    </xf>
    <xf borderId="1" fillId="5" fontId="2" numFmtId="168" xfId="0" applyAlignment="1" applyBorder="1" applyFont="1" applyNumberFormat="1">
      <alignment vertical="center"/>
    </xf>
    <xf borderId="0" fillId="8" fontId="2" numFmtId="0" xfId="0" applyAlignment="1" applyFont="1">
      <alignment vertical="center"/>
    </xf>
    <xf borderId="1" fillId="17" fontId="7" numFmtId="0" xfId="0" applyAlignment="1" applyBorder="1" applyFill="1" applyFont="1">
      <alignment horizontal="center" shrinkToFit="0" vertical="center" wrapText="1"/>
    </xf>
    <xf borderId="1" fillId="17" fontId="2" numFmtId="0" xfId="0" applyAlignment="1" applyBorder="1" applyFont="1">
      <alignment vertical="center"/>
    </xf>
    <xf borderId="1" fillId="17" fontId="2" numFmtId="168" xfId="0" applyAlignment="1" applyBorder="1" applyFont="1" applyNumberFormat="1">
      <alignment vertical="center"/>
    </xf>
    <xf borderId="1" fillId="12" fontId="2" numFmtId="168" xfId="0" applyAlignment="1" applyBorder="1" applyFont="1" applyNumberFormat="1">
      <alignment vertical="center"/>
    </xf>
    <xf borderId="1" fillId="0" fontId="5" numFmtId="170" xfId="0" applyAlignment="1" applyBorder="1" applyFont="1" applyNumberFormat="1">
      <alignment horizontal="center" vertical="center"/>
    </xf>
    <xf borderId="1" fillId="0" fontId="2" numFmtId="169" xfId="0" applyAlignment="1" applyBorder="1" applyFont="1" applyNumberFormat="1">
      <alignment vertical="center"/>
    </xf>
    <xf borderId="1" fillId="0" fontId="2" numFmtId="173" xfId="0" applyAlignment="1" applyBorder="1" applyFont="1" applyNumberFormat="1">
      <alignment vertical="center"/>
    </xf>
    <xf borderId="4" fillId="0" fontId="2" numFmtId="168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1" fillId="10" fontId="10" numFmtId="0" xfId="0" applyAlignment="1" applyBorder="1" applyFont="1">
      <alignment horizontal="center" vertical="center"/>
    </xf>
    <xf borderId="1" fillId="10" fontId="2" numFmtId="168" xfId="0" applyAlignment="1" applyBorder="1" applyFont="1" applyNumberFormat="1">
      <alignment vertical="center"/>
    </xf>
    <xf borderId="1" fillId="10" fontId="2" numFmtId="0" xfId="0" applyAlignment="1" applyBorder="1" applyFont="1">
      <alignment vertical="center"/>
    </xf>
    <xf borderId="1" fillId="0" fontId="2" numFmtId="170" xfId="0" applyAlignment="1" applyBorder="1" applyFont="1" applyNumberFormat="1">
      <alignment vertical="center"/>
    </xf>
    <xf borderId="1" fillId="18" fontId="12" numFmtId="168" xfId="0" applyAlignment="1" applyBorder="1" applyFill="1" applyFont="1" applyNumberFormat="1">
      <alignment horizontal="center" vertical="center"/>
    </xf>
    <xf borderId="1" fillId="19" fontId="7" numFmtId="0" xfId="0" applyAlignment="1" applyBorder="1" applyFill="1" applyFont="1">
      <alignment horizontal="center" shrinkToFit="0" vertical="center" wrapText="1"/>
    </xf>
    <xf borderId="1" fillId="19" fontId="2" numFmtId="0" xfId="0" applyAlignment="1" applyBorder="1" applyFont="1">
      <alignment vertical="center"/>
    </xf>
    <xf borderId="1" fillId="19" fontId="2" numFmtId="168" xfId="0" applyAlignment="1" applyBorder="1" applyFont="1" applyNumberFormat="1">
      <alignment vertical="center"/>
    </xf>
    <xf borderId="3" fillId="10" fontId="2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9" numFmtId="168" xfId="0" applyAlignment="1" applyBorder="1" applyFont="1" applyNumberFormat="1">
      <alignment horizontal="center" vertical="center"/>
    </xf>
    <xf borderId="1" fillId="0" fontId="5" numFmtId="168" xfId="0" applyAlignment="1" applyBorder="1" applyFont="1" applyNumberFormat="1">
      <alignment horizontal="center" vertical="center"/>
    </xf>
    <xf borderId="3" fillId="10" fontId="2" numFmtId="168" xfId="0" applyAlignment="1" applyBorder="1" applyFont="1" applyNumberFormat="1">
      <alignment vertical="center"/>
    </xf>
    <xf borderId="1" fillId="18" fontId="7" numFmtId="0" xfId="0" applyAlignment="1" applyBorder="1" applyFont="1">
      <alignment horizontal="center" shrinkToFit="0" vertical="center" wrapText="1"/>
    </xf>
    <xf borderId="1" fillId="18" fontId="2" numFmtId="0" xfId="0" applyAlignment="1" applyBorder="1" applyFont="1">
      <alignment vertical="center"/>
    </xf>
    <xf borderId="1" fillId="18" fontId="2" numFmtId="168" xfId="0" applyAlignment="1" applyBorder="1" applyFont="1" applyNumberFormat="1">
      <alignment vertical="center"/>
    </xf>
    <xf borderId="3" fillId="18" fontId="2" numFmtId="168" xfId="0" applyAlignment="1" applyBorder="1" applyFont="1" applyNumberFormat="1">
      <alignment vertical="center"/>
    </xf>
    <xf borderId="1" fillId="12" fontId="5" numFmtId="0" xfId="0" applyAlignment="1" applyBorder="1" applyFont="1">
      <alignment horizontal="center" shrinkToFit="0" vertical="center" wrapText="1"/>
    </xf>
    <xf borderId="1" fillId="12" fontId="9" numFmtId="0" xfId="0" applyAlignment="1" applyBorder="1" applyFont="1">
      <alignment horizontal="center" readingOrder="0" vertical="center"/>
    </xf>
    <xf borderId="3" fillId="12" fontId="2" numFmtId="168" xfId="0" applyAlignment="1" applyBorder="1" applyFont="1" applyNumberFormat="1">
      <alignment vertical="center"/>
    </xf>
    <xf borderId="1" fillId="12" fontId="2" numFmtId="0" xfId="0" applyAlignment="1" applyBorder="1" applyFont="1">
      <alignment vertical="center"/>
    </xf>
    <xf borderId="0" fillId="14" fontId="21" numFmtId="0" xfId="0" applyAlignment="1" applyFont="1">
      <alignment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9" numFmtId="168" xfId="0" applyAlignment="1" applyBorder="1" applyFont="1" applyNumberFormat="1">
      <alignment horizontal="center" readingOrder="0" vertical="center"/>
    </xf>
    <xf borderId="2" fillId="5" fontId="5" numFmtId="168" xfId="0" applyAlignment="1" applyBorder="1" applyFont="1" applyNumberFormat="1">
      <alignment horizontal="center" vertical="center"/>
    </xf>
    <xf borderId="3" fillId="5" fontId="22" numFmtId="174" xfId="0" applyAlignment="1" applyBorder="1" applyFont="1" applyNumberFormat="1">
      <alignment horizontal="center" vertical="center"/>
    </xf>
    <xf borderId="1" fillId="0" fontId="9" numFmtId="170" xfId="0" applyAlignment="1" applyBorder="1" applyFont="1" applyNumberFormat="1">
      <alignment horizontal="center" vertical="center"/>
    </xf>
    <xf borderId="1" fillId="0" fontId="5" numFmtId="175" xfId="0" applyAlignment="1" applyBorder="1" applyFont="1" applyNumberFormat="1">
      <alignment horizontal="center" vertical="center"/>
    </xf>
    <xf borderId="1" fillId="0" fontId="5" numFmtId="17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1" fillId="20" fontId="7" numFmtId="0" xfId="0" applyAlignment="1" applyBorder="1" applyFill="1" applyFont="1">
      <alignment horizontal="center" shrinkToFit="0" vertical="center" wrapText="1"/>
    </xf>
    <xf borderId="3" fillId="20" fontId="2" numFmtId="168" xfId="0" applyAlignment="1" applyBorder="1" applyFont="1" applyNumberFormat="1">
      <alignment vertical="center"/>
    </xf>
    <xf borderId="1" fillId="20" fontId="2" numFmtId="168" xfId="0" applyAlignment="1" applyBorder="1" applyFont="1" applyNumberFormat="1">
      <alignment vertical="center"/>
    </xf>
    <xf borderId="1" fillId="6" fontId="5" numFmtId="0" xfId="0" applyAlignment="1" applyBorder="1" applyFont="1">
      <alignment horizontal="center" shrinkToFit="0" vertical="center" wrapText="1"/>
    </xf>
    <xf borderId="1" fillId="6" fontId="2" numFmtId="0" xfId="0" applyAlignment="1" applyBorder="1" applyFont="1">
      <alignment vertical="center"/>
    </xf>
    <xf borderId="3" fillId="6" fontId="2" numFmtId="168" xfId="0" applyAlignment="1" applyBorder="1" applyFont="1" applyNumberFormat="1">
      <alignment vertical="center"/>
    </xf>
    <xf borderId="2" fillId="5" fontId="2" numFmtId="170" xfId="0" applyAlignment="1" applyBorder="1" applyFont="1" applyNumberFormat="1">
      <alignment vertical="center"/>
    </xf>
    <xf borderId="3" fillId="5" fontId="2" numFmtId="169" xfId="0" applyAlignment="1" applyBorder="1" applyFont="1" applyNumberFormat="1">
      <alignment vertical="center"/>
    </xf>
    <xf borderId="3" fillId="5" fontId="18" numFmtId="174" xfId="0" applyAlignment="1" applyBorder="1" applyFont="1" applyNumberFormat="1">
      <alignment horizontal="center" vertical="center"/>
    </xf>
    <xf borderId="1" fillId="0" fontId="2" numFmtId="168" xfId="0" applyAlignment="1" applyBorder="1" applyFont="1" applyNumberFormat="1">
      <alignment vertical="center"/>
    </xf>
    <xf borderId="1" fillId="10" fontId="5" numFmtId="168" xfId="0" applyAlignment="1" applyBorder="1" applyFont="1" applyNumberFormat="1">
      <alignment horizontal="center" vertical="center"/>
    </xf>
    <xf borderId="3" fillId="10" fontId="5" numFmtId="0" xfId="0" applyAlignment="1" applyBorder="1" applyFon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1" fillId="5" fontId="5" numFmtId="0" xfId="0" applyAlignment="1" applyBorder="1" applyFont="1">
      <alignment horizontal="center" readingOrder="0" shrinkToFit="0" vertical="center" wrapText="1"/>
    </xf>
    <xf borderId="1" fillId="3" fontId="5" numFmtId="168" xfId="0" applyAlignment="1" applyBorder="1" applyFont="1" applyNumberFormat="1">
      <alignment horizontal="center" shrinkToFit="0" vertical="center" wrapText="1"/>
    </xf>
    <xf borderId="1" fillId="5" fontId="5" numFmtId="168" xfId="0" applyAlignment="1" applyBorder="1" applyFont="1" applyNumberForma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0" fontId="5" numFmtId="173" xfId="0" applyAlignment="1" applyBorder="1" applyFont="1" applyNumberFormat="1">
      <alignment horizontal="center" vertical="center"/>
    </xf>
    <xf borderId="0" fillId="0" fontId="2" numFmtId="176" xfId="0" applyAlignment="1" applyFont="1" applyNumberFormat="1">
      <alignment vertical="center"/>
    </xf>
    <xf borderId="0" fillId="0" fontId="5" numFmtId="168" xfId="0" applyAlignment="1" applyFont="1" applyNumberFormat="1">
      <alignment horizontal="center" shrinkToFit="0" vertical="center" wrapText="1"/>
    </xf>
    <xf borderId="0" fillId="0" fontId="2" numFmtId="177" xfId="0" applyAlignment="1" applyFont="1" applyNumberFormat="1">
      <alignment vertical="center"/>
    </xf>
    <xf borderId="0" fillId="0" fontId="5" numFmtId="10" xfId="0" applyAlignment="1" applyFont="1" applyNumberFormat="1">
      <alignment horizontal="center" shrinkToFit="0" vertical="center" wrapText="1"/>
    </xf>
    <xf borderId="0" fillId="0" fontId="10" numFmtId="168" xfId="0" applyAlignment="1" applyFont="1" applyNumberFormat="1">
      <alignment horizontal="center" shrinkToFit="0" vertical="center" wrapText="1"/>
    </xf>
    <xf borderId="0" fillId="0" fontId="5" numFmtId="168" xfId="0" applyAlignment="1" applyFont="1" applyNumberFormat="1">
      <alignment horizontal="center" readingOrder="0" shrinkToFit="0" vertical="center" wrapText="1"/>
    </xf>
    <xf borderId="0" fillId="21" fontId="7" numFmtId="168" xfId="0" applyAlignment="1" applyFill="1" applyFont="1" applyNumberFormat="1">
      <alignment horizontal="center" shrinkToFit="0" vertical="center" wrapText="1"/>
    </xf>
    <xf borderId="0" fillId="22" fontId="5" numFmtId="168" xfId="0" applyAlignment="1" applyFill="1" applyFont="1" applyNumberFormat="1">
      <alignment horizontal="center" shrinkToFit="0" vertical="center" wrapText="1"/>
    </xf>
    <xf borderId="0" fillId="21" fontId="23" numFmtId="0" xfId="0" applyAlignment="1" applyFont="1">
      <alignment readingOrder="0"/>
    </xf>
    <xf borderId="0" fillId="21" fontId="7" numFmtId="0" xfId="0" applyAlignment="1" applyFont="1">
      <alignment readingOrder="0"/>
    </xf>
    <xf borderId="0" fillId="21" fontId="19" numFmtId="0" xfId="0" applyFont="1"/>
    <xf borderId="0" fillId="21" fontId="23" numFmtId="0" xfId="0" applyAlignment="1" applyFont="1">
      <alignment horizontal="center" readingOrder="0"/>
    </xf>
    <xf borderId="0" fillId="21" fontId="24" numFmtId="0" xfId="0" applyAlignment="1" applyFont="1">
      <alignment horizontal="center" readingOrder="0" vertical="bottom"/>
    </xf>
    <xf borderId="0" fillId="0" fontId="25" numFmtId="0" xfId="0" applyFont="1"/>
    <xf borderId="0" fillId="22" fontId="1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26" numFmtId="0" xfId="0" applyAlignment="1" applyFont="1">
      <alignment readingOrder="0" vertical="center"/>
    </xf>
    <xf borderId="0" fillId="4" fontId="27" numFmtId="0" xfId="0" applyAlignment="1" applyFont="1">
      <alignment vertical="center"/>
    </xf>
    <xf borderId="1" fillId="7" fontId="28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readingOrder="0" shrinkToFit="0" vertical="center" wrapText="1"/>
    </xf>
    <xf borderId="3" fillId="14" fontId="5" numFmtId="0" xfId="0" applyAlignment="1" applyBorder="1" applyFont="1">
      <alignment horizontal="center" readingOrder="0" shrinkToFit="0" vertical="center" wrapText="1"/>
    </xf>
    <xf borderId="2" fillId="14" fontId="5" numFmtId="0" xfId="0" applyAlignment="1" applyBorder="1" applyFont="1">
      <alignment shrinkToFit="0" wrapText="1"/>
    </xf>
    <xf borderId="4" fillId="16" fontId="6" numFmtId="0" xfId="0" applyAlignment="1" applyBorder="1" applyFont="1">
      <alignment horizontal="center" shrinkToFit="0" vertical="center" wrapText="1"/>
    </xf>
    <xf borderId="1" fillId="16" fontId="29" numFmtId="168" xfId="0" applyAlignment="1" applyBorder="1" applyFont="1" applyNumberFormat="1">
      <alignment horizontal="center" vertical="center"/>
    </xf>
    <xf borderId="4" fillId="17" fontId="7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4" fillId="19" fontId="7" numFmtId="0" xfId="0" applyAlignment="1" applyBorder="1" applyFont="1">
      <alignment horizontal="center" shrinkToFit="0" vertical="center" wrapText="1"/>
    </xf>
    <xf borderId="1" fillId="21" fontId="28" numFmtId="0" xfId="0" applyAlignment="1" applyBorder="1" applyFont="1">
      <alignment horizontal="center" readingOrder="0" shrinkToFit="0" vertical="center" wrapText="1"/>
    </xf>
    <xf borderId="1" fillId="21" fontId="28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2</xdr:row>
      <xdr:rowOff>104775</xdr:rowOff>
    </xdr:from>
    <xdr:ext cx="4895850" cy="3133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4</xdr:row>
      <xdr:rowOff>19050</xdr:rowOff>
    </xdr:from>
    <xdr:ext cx="6638925" cy="55626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2</xdr:row>
      <xdr:rowOff>-28575</xdr:rowOff>
    </xdr:from>
    <xdr:ext cx="4791075" cy="33337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20</xdr:row>
      <xdr:rowOff>190500</xdr:rowOff>
    </xdr:from>
    <xdr:ext cx="4829175" cy="30003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190500</xdr:rowOff>
    </xdr:from>
    <xdr:ext cx="5724525" cy="425767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40</xdr:row>
      <xdr:rowOff>19050</xdr:rowOff>
    </xdr:from>
    <xdr:ext cx="4133850" cy="2705100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752475</xdr:colOff>
      <xdr:row>56</xdr:row>
      <xdr:rowOff>95250</xdr:rowOff>
    </xdr:from>
    <xdr:ext cx="4000500" cy="2819400"/>
    <xdr:pic>
      <xdr:nvPicPr>
        <xdr:cNvPr id="0" name="image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0</xdr:row>
      <xdr:rowOff>171450</xdr:rowOff>
    </xdr:from>
    <xdr:ext cx="6438900" cy="30765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3" t="s">
        <v>0</v>
      </c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3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4" t="s">
        <v>1</v>
      </c>
      <c r="B18" s="3" t="s">
        <v>2</v>
      </c>
      <c r="C18" s="2"/>
      <c r="D18" s="1" t="s">
        <v>1</v>
      </c>
      <c r="E18" s="1"/>
      <c r="F18" s="2"/>
      <c r="G18" s="4" t="s">
        <v>1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4" t="s">
        <v>1</v>
      </c>
      <c r="B19" s="1"/>
      <c r="C19" s="2"/>
      <c r="D19" s="1" t="s">
        <v>1</v>
      </c>
      <c r="E19" s="1"/>
      <c r="F19" s="2"/>
      <c r="G19" s="4" t="s">
        <v>1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4" t="s">
        <v>3</v>
      </c>
      <c r="B20" s="3" t="s">
        <v>4</v>
      </c>
      <c r="C20" s="2"/>
      <c r="D20" s="1" t="s">
        <v>3</v>
      </c>
      <c r="E20" s="1"/>
      <c r="F20" s="2"/>
      <c r="G20" s="4" t="s">
        <v>1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4" t="s">
        <v>5</v>
      </c>
      <c r="B21" s="1"/>
      <c r="C21" s="2"/>
      <c r="D21" s="1" t="s">
        <v>5</v>
      </c>
      <c r="E21" s="1"/>
      <c r="F21" s="2"/>
      <c r="G21" s="4" t="s">
        <v>3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4" t="s">
        <v>6</v>
      </c>
      <c r="B22" s="3" t="s">
        <v>7</v>
      </c>
      <c r="C22" s="2"/>
      <c r="D22" s="1" t="s">
        <v>6</v>
      </c>
      <c r="E22" s="1"/>
      <c r="F22" s="2"/>
      <c r="G22" s="4" t="s">
        <v>5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4" t="s">
        <v>8</v>
      </c>
      <c r="B23" s="3" t="s">
        <v>9</v>
      </c>
      <c r="C23" s="2"/>
      <c r="D23" s="1" t="s">
        <v>8</v>
      </c>
      <c r="E23" s="1"/>
      <c r="F23" s="2"/>
      <c r="G23" s="4" t="s">
        <v>6</v>
      </c>
      <c r="H23" s="4"/>
      <c r="J23" s="1"/>
      <c r="K23" s="1"/>
      <c r="L23" s="1"/>
      <c r="M23" s="1"/>
      <c r="N23" s="1"/>
      <c r="O23" s="1"/>
      <c r="P23" s="1"/>
      <c r="Q23" s="1"/>
      <c r="R23" s="1"/>
    </row>
    <row r="24">
      <c r="A24" s="4" t="s">
        <v>10</v>
      </c>
      <c r="B24" s="5">
        <v>28064.0</v>
      </c>
      <c r="C24" s="2"/>
      <c r="D24" s="1" t="s">
        <v>10</v>
      </c>
      <c r="E24" s="1"/>
      <c r="F24" s="2"/>
      <c r="G24" s="4" t="s">
        <v>8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4" t="s">
        <v>11</v>
      </c>
      <c r="B25" s="1">
        <f>2025-1976</f>
        <v>49</v>
      </c>
      <c r="C25" s="2"/>
      <c r="D25" s="1" t="s">
        <v>11</v>
      </c>
      <c r="E25" s="1"/>
      <c r="F25" s="2"/>
      <c r="G25" s="4" t="s">
        <v>10</v>
      </c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4" t="s">
        <v>12</v>
      </c>
      <c r="B26" s="1"/>
      <c r="C26" s="2"/>
      <c r="D26" s="1" t="s">
        <v>12</v>
      </c>
      <c r="E26" s="1"/>
      <c r="F26" s="2"/>
      <c r="G26" s="4" t="s">
        <v>11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4" t="s">
        <v>13</v>
      </c>
      <c r="B27" s="3" t="s">
        <v>14</v>
      </c>
      <c r="C27" s="2"/>
      <c r="D27" s="1" t="s">
        <v>13</v>
      </c>
      <c r="E27" s="1"/>
      <c r="F27" s="2"/>
      <c r="G27" s="4" t="s">
        <v>12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4" t="s">
        <v>15</v>
      </c>
      <c r="B28" s="1"/>
      <c r="C28" s="2"/>
      <c r="D28" s="1" t="s">
        <v>15</v>
      </c>
      <c r="E28" s="1"/>
      <c r="F28" s="2"/>
      <c r="G28" s="4" t="s">
        <v>13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4" t="s">
        <v>16</v>
      </c>
      <c r="B29" s="3" t="s">
        <v>17</v>
      </c>
      <c r="C29" s="2"/>
      <c r="D29" s="1" t="s">
        <v>16</v>
      </c>
      <c r="E29" s="1"/>
      <c r="F29" s="2"/>
      <c r="G29" s="4" t="s">
        <v>15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4" t="s">
        <v>18</v>
      </c>
      <c r="B30" s="1"/>
      <c r="C30" s="2"/>
      <c r="D30" s="1" t="s">
        <v>18</v>
      </c>
      <c r="E30" s="1"/>
      <c r="F30" s="2"/>
      <c r="G30" s="4" t="s">
        <v>16</v>
      </c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4" t="s">
        <v>19</v>
      </c>
      <c r="B31" s="1"/>
      <c r="C31" s="2"/>
      <c r="D31" s="1" t="s">
        <v>19</v>
      </c>
      <c r="E31" s="1"/>
      <c r="F31" s="2"/>
      <c r="G31" s="4" t="s">
        <v>18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4" t="s">
        <v>20</v>
      </c>
      <c r="B32" s="1"/>
      <c r="C32" s="2"/>
      <c r="D32" s="1" t="s">
        <v>20</v>
      </c>
      <c r="E32" s="1"/>
      <c r="F32" s="2"/>
      <c r="G32" s="4" t="s">
        <v>19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4" t="s">
        <v>21</v>
      </c>
      <c r="B33" s="1"/>
      <c r="C33" s="2"/>
      <c r="D33" s="1" t="s">
        <v>21</v>
      </c>
      <c r="E33" s="1"/>
      <c r="F33" s="2"/>
      <c r="G33" s="4" t="s">
        <v>20</v>
      </c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4" t="s">
        <v>22</v>
      </c>
      <c r="B34" s="3" t="s">
        <v>23</v>
      </c>
      <c r="C34" s="2"/>
      <c r="D34" s="1" t="s">
        <v>22</v>
      </c>
      <c r="E34" s="1"/>
      <c r="F34" s="2"/>
      <c r="G34" s="4" t="s">
        <v>21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4" t="s">
        <v>24</v>
      </c>
      <c r="B35" s="3" t="s">
        <v>25</v>
      </c>
      <c r="C35" s="2"/>
      <c r="D35" s="1" t="s">
        <v>24</v>
      </c>
      <c r="E35" s="1"/>
      <c r="F35" s="2"/>
      <c r="G35" s="4" t="s">
        <v>22</v>
      </c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4" t="s">
        <v>26</v>
      </c>
      <c r="B36" s="3" t="s">
        <v>27</v>
      </c>
      <c r="C36" s="2"/>
      <c r="D36" s="1" t="s">
        <v>26</v>
      </c>
      <c r="E36" s="1"/>
      <c r="F36" s="2"/>
      <c r="G36" s="4" t="s">
        <v>24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8" t="s">
        <v>28</v>
      </c>
      <c r="B37" s="8"/>
      <c r="C37" s="2"/>
      <c r="D37" s="1"/>
      <c r="E37" s="1"/>
      <c r="F37" s="2"/>
      <c r="G37" s="4" t="s">
        <v>26</v>
      </c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9"/>
      <c r="C38" s="2"/>
      <c r="D38" s="1" t="s">
        <v>29</v>
      </c>
      <c r="E38" s="1"/>
      <c r="F38" s="2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4" t="s">
        <v>29</v>
      </c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30.13"/>
    <col customWidth="1" min="5" max="5" width="14.13"/>
    <col customWidth="1" min="6" max="6" width="57.13"/>
    <col customWidth="1" min="7" max="7" width="10.38"/>
    <col customWidth="1" min="8" max="8" width="12.25"/>
    <col customWidth="1" min="9" max="10" width="11.0"/>
    <col customWidth="1" min="11" max="11" width="35.88"/>
    <col customWidth="1" min="12" max="13" width="11.0"/>
  </cols>
  <sheetData>
    <row r="1" ht="23.25" customHeight="1">
      <c r="A1" s="10"/>
      <c r="B1" s="10"/>
      <c r="C1" s="11"/>
      <c r="D1" s="11"/>
      <c r="E1" s="10"/>
      <c r="F1" s="10"/>
      <c r="G1" s="10"/>
      <c r="H1" s="10"/>
      <c r="I1" s="12"/>
      <c r="J1" s="10"/>
      <c r="K1" s="10"/>
      <c r="L1" s="10"/>
      <c r="M1" s="10"/>
    </row>
    <row r="2" ht="23.25" customHeight="1">
      <c r="A2" s="10"/>
      <c r="B2" s="10"/>
      <c r="C2" s="11"/>
      <c r="D2" s="11"/>
      <c r="E2" s="10"/>
      <c r="F2" s="10"/>
      <c r="G2" s="10"/>
      <c r="H2" s="10"/>
      <c r="I2" s="12"/>
      <c r="J2" s="10"/>
      <c r="K2" s="10"/>
      <c r="L2" s="10"/>
      <c r="M2" s="10"/>
    </row>
    <row r="3" ht="23.25" customHeight="1">
      <c r="A3" s="10"/>
      <c r="B3" s="10"/>
      <c r="C3" s="13"/>
      <c r="D3" s="14" t="s">
        <v>30</v>
      </c>
      <c r="E3" s="15"/>
      <c r="F3" s="16" t="s">
        <v>31</v>
      </c>
      <c r="G3" s="15"/>
      <c r="H3" s="15"/>
      <c r="I3" s="15"/>
      <c r="J3" s="10"/>
      <c r="K3" s="10"/>
      <c r="L3" s="10"/>
      <c r="M3" s="10"/>
    </row>
    <row r="4">
      <c r="A4" s="10"/>
      <c r="B4" s="10"/>
      <c r="C4" s="17" t="s">
        <v>32</v>
      </c>
      <c r="D4" s="18" t="s">
        <v>33</v>
      </c>
      <c r="E4" s="19" t="s">
        <v>34</v>
      </c>
      <c r="F4" s="18" t="s">
        <v>35</v>
      </c>
      <c r="G4" s="20" t="s">
        <v>36</v>
      </c>
      <c r="H4" s="20" t="s">
        <v>37</v>
      </c>
      <c r="I4" s="20" t="s">
        <v>38</v>
      </c>
      <c r="J4" s="10"/>
      <c r="K4" s="10"/>
      <c r="L4" s="10"/>
      <c r="M4" s="10"/>
    </row>
    <row r="5">
      <c r="A5" s="10"/>
      <c r="B5" s="10"/>
      <c r="C5" s="21"/>
      <c r="D5" s="21">
        <v>1.0</v>
      </c>
      <c r="E5" s="22">
        <v>45976.0</v>
      </c>
      <c r="F5" s="23" t="s">
        <v>39</v>
      </c>
      <c r="G5" s="24"/>
      <c r="H5" s="25"/>
      <c r="I5" s="25"/>
      <c r="J5" s="10"/>
      <c r="K5" s="10"/>
      <c r="L5" s="10"/>
      <c r="M5" s="10"/>
    </row>
    <row r="6">
      <c r="A6" s="10"/>
      <c r="B6" s="10"/>
      <c r="C6" s="26"/>
      <c r="D6" s="27"/>
      <c r="E6" s="27" t="s">
        <v>40</v>
      </c>
      <c r="F6" s="27" t="s">
        <v>41</v>
      </c>
      <c r="G6" s="26"/>
      <c r="H6" s="26"/>
      <c r="I6" s="26"/>
      <c r="J6" s="10"/>
      <c r="K6" s="10"/>
      <c r="L6" s="10"/>
      <c r="M6" s="10"/>
    </row>
    <row r="7">
      <c r="A7" s="10"/>
      <c r="B7" s="10"/>
      <c r="C7" s="26"/>
      <c r="D7" s="27"/>
      <c r="E7" s="27" t="s">
        <v>42</v>
      </c>
      <c r="F7" s="28" t="s">
        <v>43</v>
      </c>
      <c r="G7" s="26"/>
      <c r="H7" s="26"/>
      <c r="I7" s="26"/>
      <c r="J7" s="10"/>
      <c r="K7" s="10"/>
      <c r="L7" s="10"/>
      <c r="M7" s="10"/>
    </row>
    <row r="8">
      <c r="A8" s="10"/>
      <c r="B8" s="10"/>
      <c r="C8" s="26"/>
      <c r="D8" s="27"/>
      <c r="E8" s="27" t="s">
        <v>44</v>
      </c>
      <c r="F8" s="29" t="s">
        <v>45</v>
      </c>
      <c r="G8" s="26"/>
      <c r="H8" s="26"/>
      <c r="I8" s="26"/>
      <c r="J8" s="10"/>
      <c r="K8" s="10"/>
      <c r="L8" s="10"/>
      <c r="M8" s="10"/>
    </row>
    <row r="9">
      <c r="A9" s="10"/>
      <c r="B9" s="10"/>
      <c r="C9" s="21"/>
      <c r="D9" s="23">
        <v>2.0</v>
      </c>
      <c r="E9" s="22">
        <v>45977.0</v>
      </c>
      <c r="F9" s="23" t="s">
        <v>46</v>
      </c>
      <c r="G9" s="24"/>
      <c r="H9" s="24"/>
      <c r="I9" s="24"/>
      <c r="J9" s="10"/>
      <c r="K9" s="10"/>
      <c r="L9" s="10"/>
      <c r="M9" s="10"/>
    </row>
    <row r="10">
      <c r="A10" s="10"/>
      <c r="B10" s="10"/>
      <c r="C10" s="21"/>
      <c r="D10" s="23">
        <v>3.0</v>
      </c>
      <c r="E10" s="22">
        <v>45978.0</v>
      </c>
      <c r="F10" s="23" t="s">
        <v>47</v>
      </c>
      <c r="G10" s="24"/>
      <c r="H10" s="24"/>
      <c r="I10" s="24"/>
      <c r="J10" s="10"/>
      <c r="K10" s="10"/>
      <c r="L10" s="10"/>
      <c r="M10" s="10"/>
    </row>
    <row r="11">
      <c r="A11" s="10"/>
      <c r="B11" s="10"/>
      <c r="C11" s="21"/>
      <c r="D11" s="23">
        <v>4.0</v>
      </c>
      <c r="E11" s="22">
        <v>45979.0</v>
      </c>
      <c r="F11" s="23" t="s">
        <v>48</v>
      </c>
      <c r="G11" s="24"/>
      <c r="H11" s="24"/>
      <c r="I11" s="24"/>
      <c r="J11" s="10"/>
      <c r="K11" s="10"/>
      <c r="L11" s="10"/>
      <c r="M11" s="10"/>
    </row>
    <row r="12">
      <c r="A12" s="10"/>
      <c r="B12" s="10"/>
      <c r="C12" s="30"/>
      <c r="D12" s="30"/>
      <c r="E12" s="31"/>
      <c r="F12" s="27" t="s">
        <v>49</v>
      </c>
      <c r="G12" s="31"/>
      <c r="H12" s="31"/>
      <c r="I12" s="31"/>
      <c r="J12" s="10"/>
      <c r="K12" s="10"/>
      <c r="L12" s="10"/>
      <c r="M12" s="10"/>
    </row>
    <row r="13">
      <c r="A13" s="11"/>
      <c r="B13" s="32" t="s">
        <v>50</v>
      </c>
      <c r="C13" s="33" t="s">
        <v>51</v>
      </c>
      <c r="D13" s="34" t="s">
        <v>52</v>
      </c>
      <c r="E13" s="33" t="s">
        <v>53</v>
      </c>
      <c r="F13" s="35" t="s">
        <v>54</v>
      </c>
      <c r="G13" s="36"/>
      <c r="H13" s="36"/>
      <c r="I13" s="31"/>
      <c r="J13" s="10"/>
      <c r="K13" s="10"/>
      <c r="L13" s="10"/>
      <c r="M13" s="10"/>
    </row>
    <row r="14">
      <c r="A14" s="10"/>
      <c r="B14" s="10"/>
      <c r="C14" s="30"/>
      <c r="D14" s="30"/>
      <c r="E14" s="31"/>
      <c r="F14" s="27" t="s">
        <v>55</v>
      </c>
      <c r="G14" s="37"/>
      <c r="H14" s="37"/>
      <c r="I14" s="31"/>
      <c r="J14" s="10"/>
      <c r="K14" s="10"/>
      <c r="L14" s="10"/>
      <c r="M14" s="10"/>
    </row>
    <row r="15">
      <c r="A15" s="10"/>
      <c r="B15" s="10"/>
      <c r="C15" s="33" t="s">
        <v>56</v>
      </c>
      <c r="D15" s="38" t="s">
        <v>57</v>
      </c>
      <c r="E15" s="27"/>
      <c r="F15" s="28" t="s">
        <v>58</v>
      </c>
      <c r="G15" s="27">
        <v>0.25</v>
      </c>
      <c r="H15" s="39">
        <v>1.0</v>
      </c>
      <c r="I15" s="31"/>
      <c r="J15" s="10"/>
      <c r="K15" s="10"/>
      <c r="L15" s="10"/>
      <c r="M15" s="10"/>
    </row>
    <row r="16">
      <c r="A16" s="10"/>
      <c r="B16" s="32" t="s">
        <v>59</v>
      </c>
      <c r="C16" s="33" t="s">
        <v>60</v>
      </c>
      <c r="D16" s="38" t="s">
        <v>57</v>
      </c>
      <c r="E16" s="33" t="s">
        <v>61</v>
      </c>
      <c r="F16" s="35" t="s">
        <v>62</v>
      </c>
      <c r="G16" s="36"/>
      <c r="H16" s="36"/>
      <c r="I16" s="31"/>
      <c r="J16" s="10"/>
      <c r="K16" s="10"/>
      <c r="L16" s="10"/>
      <c r="M16" s="10"/>
    </row>
    <row r="17">
      <c r="A17" s="10"/>
      <c r="B17" s="10"/>
      <c r="C17" s="33" t="s">
        <v>56</v>
      </c>
      <c r="D17" s="38" t="s">
        <v>57</v>
      </c>
      <c r="E17" s="31"/>
      <c r="F17" s="28" t="s">
        <v>63</v>
      </c>
      <c r="G17" s="40"/>
      <c r="H17" s="39">
        <v>1.0</v>
      </c>
      <c r="I17" s="31"/>
      <c r="J17" s="10"/>
      <c r="K17" s="10"/>
      <c r="L17" s="10"/>
      <c r="M17" s="10"/>
    </row>
    <row r="18">
      <c r="A18" s="10"/>
      <c r="B18" s="10"/>
      <c r="C18" s="30"/>
      <c r="D18" s="30"/>
      <c r="E18" s="31"/>
      <c r="F18" s="27" t="s">
        <v>64</v>
      </c>
      <c r="G18" s="37"/>
      <c r="H18" s="37"/>
      <c r="I18" s="31"/>
      <c r="J18" s="10"/>
      <c r="K18" s="10"/>
      <c r="L18" s="10"/>
      <c r="M18" s="10"/>
    </row>
    <row r="19">
      <c r="A19" s="10"/>
      <c r="B19" s="10"/>
      <c r="C19" s="21"/>
      <c r="D19" s="23">
        <v>5.0</v>
      </c>
      <c r="E19" s="22">
        <v>45980.0</v>
      </c>
      <c r="F19" s="23" t="s">
        <v>65</v>
      </c>
      <c r="G19" s="24"/>
      <c r="H19" s="25"/>
      <c r="I19" s="25"/>
      <c r="J19" s="10"/>
      <c r="K19" s="10"/>
      <c r="L19" s="10"/>
      <c r="M19" s="10"/>
    </row>
    <row r="20">
      <c r="A20" s="10"/>
      <c r="B20" s="10"/>
      <c r="C20" s="30"/>
      <c r="D20" s="30"/>
      <c r="E20" s="33" t="s">
        <v>66</v>
      </c>
      <c r="F20" s="39" t="s">
        <v>67</v>
      </c>
      <c r="G20" s="37"/>
      <c r="H20" s="37"/>
      <c r="I20" s="31"/>
      <c r="J20" s="10"/>
      <c r="K20" s="10"/>
      <c r="L20" s="10"/>
      <c r="M20" s="10"/>
    </row>
    <row r="21">
      <c r="A21" s="10"/>
      <c r="B21" s="10"/>
      <c r="C21" s="33" t="s">
        <v>56</v>
      </c>
      <c r="D21" s="38" t="s">
        <v>57</v>
      </c>
      <c r="E21" s="31"/>
      <c r="F21" s="28" t="s">
        <v>58</v>
      </c>
      <c r="G21" s="27">
        <v>0.5</v>
      </c>
      <c r="H21" s="39">
        <v>1.0</v>
      </c>
      <c r="I21" s="31"/>
      <c r="J21" s="10"/>
      <c r="K21" s="10"/>
      <c r="L21" s="10"/>
      <c r="M21" s="10"/>
    </row>
    <row r="22">
      <c r="A22" s="10"/>
      <c r="B22" s="10"/>
      <c r="C22" s="27" t="s">
        <v>68</v>
      </c>
      <c r="D22" s="41" t="s">
        <v>69</v>
      </c>
      <c r="E22" s="31"/>
      <c r="F22" s="42" t="s">
        <v>70</v>
      </c>
      <c r="G22" s="37"/>
      <c r="H22" s="37"/>
      <c r="I22" s="31"/>
      <c r="J22" s="10"/>
      <c r="K22" s="10"/>
      <c r="L22" s="10"/>
      <c r="M22" s="10"/>
    </row>
    <row r="23">
      <c r="A23" s="10"/>
      <c r="B23" s="10"/>
      <c r="C23" s="39"/>
      <c r="D23" s="41" t="s">
        <v>69</v>
      </c>
      <c r="E23" s="31"/>
      <c r="F23" s="43" t="s">
        <v>71</v>
      </c>
      <c r="G23" s="31"/>
      <c r="H23" s="31"/>
      <c r="I23" s="31"/>
      <c r="J23" s="10"/>
      <c r="K23" s="10"/>
      <c r="L23" s="10"/>
      <c r="M23" s="10"/>
    </row>
    <row r="24">
      <c r="A24" s="10"/>
      <c r="B24" s="10"/>
      <c r="C24" s="39"/>
      <c r="D24" s="41" t="s">
        <v>69</v>
      </c>
      <c r="E24" s="31"/>
      <c r="F24" s="43" t="s">
        <v>72</v>
      </c>
      <c r="G24" s="31"/>
      <c r="H24" s="31"/>
      <c r="I24" s="31"/>
      <c r="J24" s="10"/>
      <c r="K24" s="10"/>
      <c r="L24" s="10"/>
      <c r="M24" s="10"/>
    </row>
    <row r="25">
      <c r="A25" s="10"/>
      <c r="B25" s="10"/>
      <c r="C25" s="39"/>
      <c r="D25" s="41" t="s">
        <v>69</v>
      </c>
      <c r="E25" s="31"/>
      <c r="F25" s="43" t="s">
        <v>73</v>
      </c>
      <c r="G25" s="31"/>
      <c r="H25" s="31"/>
      <c r="I25" s="31"/>
      <c r="J25" s="10"/>
      <c r="K25" s="10"/>
      <c r="L25" s="10"/>
      <c r="M25" s="10"/>
    </row>
    <row r="26">
      <c r="A26" s="10"/>
      <c r="B26" s="44"/>
      <c r="C26" s="33" t="s">
        <v>56</v>
      </c>
      <c r="D26" s="38" t="s">
        <v>57</v>
      </c>
      <c r="E26" s="27" t="s">
        <v>74</v>
      </c>
      <c r="F26" s="28" t="s">
        <v>63</v>
      </c>
      <c r="G26" s="40"/>
      <c r="H26" s="39">
        <v>1.0</v>
      </c>
      <c r="I26" s="40"/>
      <c r="J26" s="10"/>
      <c r="K26" s="10"/>
      <c r="L26" s="10"/>
      <c r="M26" s="10"/>
    </row>
    <row r="27">
      <c r="A27" s="10"/>
      <c r="B27" s="10"/>
      <c r="C27" s="30"/>
      <c r="D27" s="30"/>
      <c r="E27" s="31"/>
      <c r="F27" s="27" t="s">
        <v>55</v>
      </c>
      <c r="G27" s="31"/>
      <c r="H27" s="31"/>
      <c r="I27" s="40"/>
      <c r="J27" s="10"/>
      <c r="K27" s="10"/>
      <c r="L27" s="10"/>
      <c r="M27" s="10"/>
    </row>
    <row r="28">
      <c r="A28" s="10"/>
      <c r="B28" s="10"/>
      <c r="C28" s="30"/>
      <c r="D28" s="30"/>
      <c r="E28" s="31"/>
      <c r="F28" s="27" t="s">
        <v>75</v>
      </c>
      <c r="G28" s="31"/>
      <c r="H28" s="31"/>
      <c r="I28" s="31"/>
      <c r="J28" s="10"/>
      <c r="K28" s="10"/>
      <c r="L28" s="10"/>
      <c r="M28" s="10"/>
    </row>
    <row r="29">
      <c r="A29" s="10"/>
      <c r="B29" s="10"/>
      <c r="C29" s="21"/>
      <c r="D29" s="23">
        <v>6.0</v>
      </c>
      <c r="E29" s="22">
        <v>45981.0</v>
      </c>
      <c r="F29" s="23" t="s">
        <v>76</v>
      </c>
      <c r="G29" s="24"/>
      <c r="H29" s="25"/>
      <c r="I29" s="25"/>
      <c r="J29" s="10"/>
      <c r="K29" s="10"/>
      <c r="L29" s="10"/>
      <c r="M29" s="10"/>
    </row>
    <row r="30">
      <c r="A30" s="10"/>
      <c r="B30" s="10"/>
      <c r="C30" s="30"/>
      <c r="D30" s="30"/>
      <c r="E30" s="31"/>
      <c r="F30" s="39" t="s">
        <v>77</v>
      </c>
      <c r="G30" s="31"/>
      <c r="H30" s="40"/>
      <c r="I30" s="40"/>
      <c r="J30" s="10"/>
      <c r="K30" s="10"/>
      <c r="L30" s="10"/>
      <c r="M30" s="10"/>
    </row>
    <row r="31">
      <c r="A31" s="10"/>
      <c r="B31" s="10"/>
      <c r="C31" s="33" t="s">
        <v>56</v>
      </c>
      <c r="D31" s="38" t="s">
        <v>57</v>
      </c>
      <c r="E31" s="27" t="s">
        <v>78</v>
      </c>
      <c r="F31" s="45" t="s">
        <v>58</v>
      </c>
      <c r="G31" s="27">
        <v>0.5</v>
      </c>
      <c r="H31" s="39">
        <v>1.0</v>
      </c>
      <c r="I31" s="40"/>
      <c r="J31" s="10"/>
      <c r="K31" s="10"/>
      <c r="L31" s="10"/>
      <c r="M31" s="10"/>
    </row>
    <row r="32" ht="23.25" customHeight="1">
      <c r="A32" s="10"/>
      <c r="B32" s="46" t="s">
        <v>79</v>
      </c>
      <c r="C32" s="33" t="s">
        <v>80</v>
      </c>
      <c r="D32" s="41" t="s">
        <v>81</v>
      </c>
      <c r="E32" s="27" t="s">
        <v>82</v>
      </c>
      <c r="F32" s="35" t="s">
        <v>83</v>
      </c>
      <c r="H32" s="47"/>
      <c r="I32" s="40"/>
      <c r="J32" s="10"/>
      <c r="K32" s="10"/>
      <c r="L32" s="10"/>
      <c r="M32" s="10"/>
    </row>
    <row r="33" ht="25.5" customHeight="1">
      <c r="A33" s="44"/>
      <c r="B33" s="44"/>
      <c r="C33" s="39"/>
      <c r="D33" s="39"/>
      <c r="E33" s="27" t="s">
        <v>61</v>
      </c>
      <c r="F33" s="48" t="s">
        <v>84</v>
      </c>
      <c r="G33" s="27"/>
      <c r="H33" s="47"/>
      <c r="I33" s="40"/>
      <c r="J33" s="10"/>
      <c r="K33" s="10"/>
      <c r="L33" s="10"/>
      <c r="M33" s="10"/>
    </row>
    <row r="34" ht="24.0" customHeight="1">
      <c r="A34" s="44"/>
      <c r="B34" s="44"/>
      <c r="C34" s="33" t="s">
        <v>56</v>
      </c>
      <c r="D34" s="38" t="s">
        <v>57</v>
      </c>
      <c r="E34" s="31"/>
      <c r="F34" s="45" t="s">
        <v>85</v>
      </c>
      <c r="G34" s="27">
        <v>0.5</v>
      </c>
      <c r="H34" s="39">
        <v>1.0</v>
      </c>
      <c r="I34" s="40"/>
      <c r="J34" s="10"/>
      <c r="K34" s="10"/>
      <c r="L34" s="10"/>
      <c r="M34" s="10"/>
    </row>
    <row r="35" ht="27.75" customHeight="1">
      <c r="A35" s="44"/>
      <c r="B35" s="44"/>
      <c r="C35" s="27" t="s">
        <v>86</v>
      </c>
      <c r="D35" s="38" t="s">
        <v>57</v>
      </c>
      <c r="E35" s="27" t="s">
        <v>87</v>
      </c>
      <c r="F35" s="43" t="s">
        <v>88</v>
      </c>
      <c r="G35" s="39"/>
      <c r="H35" s="47"/>
      <c r="I35" s="40"/>
      <c r="J35" s="10"/>
      <c r="K35" s="10"/>
      <c r="L35" s="10"/>
      <c r="M35" s="10"/>
    </row>
    <row r="36" ht="20.25" customHeight="1">
      <c r="A36" s="44"/>
      <c r="B36" s="44"/>
      <c r="C36" s="27" t="s">
        <v>86</v>
      </c>
      <c r="D36" s="38" t="s">
        <v>57</v>
      </c>
      <c r="E36" s="27" t="s">
        <v>89</v>
      </c>
      <c r="F36" s="43" t="s">
        <v>90</v>
      </c>
      <c r="G36" s="39"/>
      <c r="H36" s="47"/>
      <c r="I36" s="40"/>
      <c r="J36" s="10"/>
      <c r="K36" s="10"/>
      <c r="L36" s="10"/>
      <c r="M36" s="10"/>
    </row>
    <row r="37" ht="19.5" customHeight="1">
      <c r="A37" s="44"/>
      <c r="B37" s="44"/>
      <c r="C37" s="27" t="s">
        <v>91</v>
      </c>
      <c r="D37" s="38" t="s">
        <v>57</v>
      </c>
      <c r="E37" s="27" t="s">
        <v>92</v>
      </c>
      <c r="F37" s="43" t="s">
        <v>93</v>
      </c>
      <c r="G37" s="39"/>
      <c r="H37" s="47"/>
      <c r="I37" s="40"/>
      <c r="J37" s="10"/>
      <c r="K37" s="10"/>
      <c r="L37" s="10"/>
      <c r="M37" s="10"/>
    </row>
    <row r="38" ht="23.25" customHeight="1">
      <c r="A38" s="10"/>
      <c r="B38" s="46" t="s">
        <v>79</v>
      </c>
      <c r="C38" s="39"/>
      <c r="D38" s="41" t="s">
        <v>94</v>
      </c>
      <c r="E38" s="27" t="s">
        <v>95</v>
      </c>
      <c r="F38" s="35" t="s">
        <v>96</v>
      </c>
      <c r="G38" s="40"/>
      <c r="H38" s="47"/>
      <c r="I38" s="40"/>
      <c r="J38" s="10"/>
      <c r="K38" s="10"/>
      <c r="L38" s="10"/>
      <c r="M38" s="10"/>
    </row>
    <row r="39" ht="23.25" customHeight="1">
      <c r="A39" s="10"/>
      <c r="B39" s="44"/>
      <c r="C39" s="39"/>
      <c r="D39" s="39"/>
      <c r="E39" s="27"/>
      <c r="F39" s="28" t="s">
        <v>63</v>
      </c>
      <c r="G39" s="40"/>
      <c r="H39" s="39">
        <v>1.0</v>
      </c>
      <c r="I39" s="31"/>
      <c r="J39" s="10"/>
      <c r="K39" s="10"/>
      <c r="L39" s="10"/>
      <c r="M39" s="10"/>
    </row>
    <row r="40" ht="23.25" customHeight="1">
      <c r="A40" s="10"/>
      <c r="B40" s="10"/>
      <c r="C40" s="49"/>
      <c r="D40" s="23">
        <v>7.0</v>
      </c>
      <c r="E40" s="22">
        <v>45982.0</v>
      </c>
      <c r="F40" s="23" t="s">
        <v>97</v>
      </c>
      <c r="G40" s="24"/>
      <c r="H40" s="25"/>
      <c r="I40" s="25"/>
      <c r="J40" s="10"/>
      <c r="K40" s="10"/>
      <c r="L40" s="10"/>
      <c r="M40" s="10"/>
    </row>
    <row r="41" ht="23.25" customHeight="1">
      <c r="A41" s="10"/>
      <c r="B41" s="10"/>
      <c r="C41" s="49"/>
      <c r="D41" s="23">
        <v>8.0</v>
      </c>
      <c r="E41" s="22">
        <v>45983.0</v>
      </c>
      <c r="F41" s="21" t="s">
        <v>39</v>
      </c>
      <c r="G41" s="24"/>
      <c r="H41" s="25"/>
      <c r="I41" s="25"/>
      <c r="J41" s="10"/>
      <c r="K41" s="10"/>
      <c r="L41" s="10"/>
      <c r="M41" s="10"/>
    </row>
    <row r="42" ht="23.25" customHeight="1">
      <c r="A42" s="10"/>
      <c r="B42" s="10"/>
      <c r="C42" s="50"/>
      <c r="D42" s="50"/>
      <c r="E42" s="37"/>
      <c r="F42" s="39" t="s">
        <v>77</v>
      </c>
      <c r="G42" s="31"/>
      <c r="H42" s="40"/>
      <c r="I42" s="40"/>
      <c r="J42" s="10"/>
      <c r="K42" s="10"/>
      <c r="L42" s="10"/>
      <c r="M42" s="10"/>
    </row>
    <row r="43" ht="23.25" customHeight="1">
      <c r="A43" s="10"/>
      <c r="B43" s="10"/>
      <c r="C43" s="50"/>
      <c r="D43" s="50"/>
      <c r="E43" s="27" t="s">
        <v>98</v>
      </c>
      <c r="F43" s="28" t="s">
        <v>99</v>
      </c>
      <c r="G43" s="31"/>
      <c r="H43" s="31"/>
      <c r="I43" s="31"/>
      <c r="J43" s="10"/>
      <c r="K43" s="10"/>
      <c r="L43" s="10"/>
      <c r="M43" s="10"/>
    </row>
    <row r="44" ht="23.25" customHeight="1">
      <c r="A44" s="10"/>
      <c r="B44" s="10"/>
      <c r="C44" s="50"/>
      <c r="D44" s="50"/>
      <c r="E44" s="27" t="s">
        <v>92</v>
      </c>
      <c r="F44" s="47" t="s">
        <v>100</v>
      </c>
      <c r="G44" s="31"/>
      <c r="H44" s="31"/>
      <c r="I44" s="31"/>
      <c r="J44" s="10"/>
      <c r="K44" s="10"/>
      <c r="L44" s="10"/>
      <c r="M44" s="10"/>
    </row>
    <row r="45" ht="23.25" customHeight="1">
      <c r="A45" s="10"/>
      <c r="B45" s="10"/>
      <c r="C45" s="51"/>
      <c r="D45" s="51"/>
      <c r="E45" s="10"/>
      <c r="F45" s="10"/>
      <c r="G45" s="52">
        <f t="shared" ref="G45:I45" si="1">SUM(G5:G44)</f>
        <v>1.75</v>
      </c>
      <c r="H45" s="52">
        <f t="shared" si="1"/>
        <v>7</v>
      </c>
      <c r="I45" s="52">
        <f t="shared" si="1"/>
        <v>0</v>
      </c>
      <c r="J45" s="10"/>
      <c r="K45" s="10"/>
      <c r="L45" s="10"/>
      <c r="M45" s="10"/>
    </row>
    <row r="46" ht="23.25" customHeight="1">
      <c r="A46" s="10"/>
      <c r="B46" s="10"/>
      <c r="C46" s="51"/>
      <c r="D46" s="51"/>
      <c r="E46" s="10"/>
      <c r="F46" s="53" t="s">
        <v>101</v>
      </c>
      <c r="G46" s="54">
        <v>0.75</v>
      </c>
      <c r="H46" s="54">
        <v>4.0</v>
      </c>
      <c r="I46" s="54">
        <v>0.0</v>
      </c>
      <c r="J46" s="10"/>
      <c r="K46" s="10"/>
      <c r="L46" s="10"/>
      <c r="M46" s="10"/>
    </row>
    <row r="47" ht="23.25" customHeight="1">
      <c r="A47" s="10"/>
      <c r="B47" s="10"/>
      <c r="C47" s="51"/>
      <c r="D47" s="51"/>
      <c r="E47" s="10"/>
      <c r="F47" s="10"/>
      <c r="G47" s="52">
        <f t="shared" ref="G47:I47" si="2">G45-G46</f>
        <v>1</v>
      </c>
      <c r="H47" s="52">
        <f t="shared" si="2"/>
        <v>3</v>
      </c>
      <c r="I47" s="52">
        <f t="shared" si="2"/>
        <v>0</v>
      </c>
      <c r="J47" s="10"/>
      <c r="K47" s="10"/>
      <c r="L47" s="10"/>
      <c r="M47" s="10"/>
    </row>
    <row r="48" ht="23.25" customHeight="1">
      <c r="A48" s="10"/>
      <c r="B48" s="10"/>
      <c r="C48" s="51"/>
      <c r="D48" s="51"/>
      <c r="E48" s="10"/>
      <c r="F48" s="10"/>
      <c r="G48" s="10"/>
      <c r="H48" s="10"/>
      <c r="I48" s="10"/>
      <c r="J48" s="10"/>
      <c r="K48" s="10"/>
      <c r="L48" s="10"/>
      <c r="M48" s="10"/>
    </row>
    <row r="49" ht="23.25" customHeight="1">
      <c r="A49" s="10"/>
      <c r="B49" s="10"/>
      <c r="C49" s="51"/>
      <c r="D49" s="51"/>
      <c r="E49" s="10"/>
      <c r="F49" s="10"/>
      <c r="G49" s="10"/>
      <c r="H49" s="10"/>
      <c r="I49" s="10"/>
      <c r="J49" s="10"/>
      <c r="K49" s="10"/>
      <c r="L49" s="10"/>
      <c r="M4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2.5"/>
    <col customWidth="1" min="3" max="3" width="11.25"/>
    <col customWidth="1" min="4" max="4" width="10.75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11.63"/>
    <col customWidth="1" min="11" max="11" width="2.75"/>
    <col customWidth="1" min="12" max="12" width="13.38"/>
    <col customWidth="1" min="13" max="13" width="14.13"/>
    <col customWidth="1" min="14" max="14" width="11.0"/>
    <col customWidth="1" min="15" max="15" width="11.5"/>
    <col customWidth="1" min="16" max="16" width="2.63"/>
    <col customWidth="1" min="17" max="17" width="15.63"/>
    <col customWidth="1" min="18" max="18" width="15.38"/>
    <col customWidth="1" min="19" max="19" width="7.63"/>
    <col customWidth="1" min="20" max="20" width="9.13"/>
    <col customWidth="1" min="21" max="21" width="1.25"/>
    <col customWidth="1" min="22" max="22" width="16.88"/>
    <col customWidth="1" min="23" max="23" width="27.63"/>
    <col customWidth="1" min="24" max="24" width="14.5"/>
    <col customWidth="1" min="25" max="25" width="11.25"/>
    <col customWidth="1" min="26" max="26" width="21.38"/>
    <col customWidth="1" min="27" max="27" width="15.0"/>
    <col customWidth="1" min="28" max="28" width="24.38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 ht="15.7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6"/>
      <c r="L1" s="55"/>
      <c r="M1" s="55"/>
      <c r="N1" s="55"/>
      <c r="O1" s="55"/>
      <c r="P1" s="55"/>
      <c r="Q1" s="55"/>
      <c r="R1" s="55"/>
      <c r="S1" s="55"/>
      <c r="T1" s="57"/>
      <c r="U1" s="58"/>
      <c r="V1" s="55"/>
      <c r="W1" s="57"/>
      <c r="X1" s="58"/>
      <c r="Y1" s="59"/>
      <c r="Z1" s="57"/>
      <c r="AA1" s="55"/>
      <c r="AB1" s="57"/>
      <c r="AC1" s="55"/>
      <c r="AD1" s="55"/>
      <c r="AE1" s="55"/>
      <c r="AF1" s="55"/>
      <c r="AG1" s="60"/>
      <c r="AH1" s="61"/>
    </row>
    <row r="2" ht="15.7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6"/>
      <c r="L2" s="55"/>
      <c r="M2" s="55"/>
      <c r="N2" s="55"/>
      <c r="O2" s="55"/>
      <c r="P2" s="55"/>
      <c r="Q2" s="55"/>
      <c r="R2" s="55"/>
      <c r="S2" s="55"/>
      <c r="T2" s="57"/>
      <c r="U2" s="58"/>
      <c r="V2" s="55"/>
      <c r="W2" s="57"/>
      <c r="X2" s="58"/>
      <c r="Y2" s="62" t="s">
        <v>102</v>
      </c>
      <c r="Z2" s="57"/>
      <c r="AA2" s="55"/>
      <c r="AB2" s="57"/>
      <c r="AC2" s="55"/>
      <c r="AD2" s="55"/>
      <c r="AE2" s="55"/>
      <c r="AF2" s="55"/>
      <c r="AG2" s="60"/>
      <c r="AH2" s="61"/>
    </row>
    <row r="3">
      <c r="A3" s="55"/>
      <c r="B3" s="63"/>
      <c r="C3" s="64" t="s">
        <v>103</v>
      </c>
      <c r="D3" s="63"/>
      <c r="E3" s="63"/>
      <c r="F3" s="63"/>
      <c r="G3" s="63"/>
      <c r="H3" s="63"/>
      <c r="I3" s="65"/>
      <c r="J3" s="65"/>
      <c r="K3" s="56"/>
      <c r="L3" s="66"/>
      <c r="M3" s="67">
        <v>3700.0</v>
      </c>
      <c r="N3" s="68"/>
      <c r="O3" s="69"/>
      <c r="P3" s="58"/>
      <c r="Q3" s="64" t="s">
        <v>103</v>
      </c>
      <c r="R3" s="70"/>
      <c r="S3" s="70"/>
      <c r="T3" s="70"/>
      <c r="U3" s="58"/>
      <c r="V3" s="71" t="s">
        <v>104</v>
      </c>
      <c r="W3" s="72"/>
      <c r="X3" s="58"/>
      <c r="Y3" s="73" t="s">
        <v>103</v>
      </c>
      <c r="Z3" s="74"/>
      <c r="AA3" s="74"/>
      <c r="AB3" s="74"/>
      <c r="AC3" s="69"/>
      <c r="AD3" s="69"/>
      <c r="AE3" s="69"/>
      <c r="AF3" s="55"/>
      <c r="AG3" s="75"/>
      <c r="AH3" s="61"/>
    </row>
    <row r="4">
      <c r="A4" s="55"/>
      <c r="B4" s="76" t="s">
        <v>105</v>
      </c>
      <c r="C4" s="76" t="s">
        <v>106</v>
      </c>
      <c r="D4" s="76" t="s">
        <v>107</v>
      </c>
      <c r="E4" s="77" t="s">
        <v>108</v>
      </c>
      <c r="F4" s="77" t="s">
        <v>109</v>
      </c>
      <c r="G4" s="78" t="s">
        <v>110</v>
      </c>
      <c r="H4" s="78" t="s">
        <v>111</v>
      </c>
      <c r="I4" s="79" t="s">
        <v>2</v>
      </c>
      <c r="J4" s="79" t="s">
        <v>112</v>
      </c>
      <c r="K4" s="56"/>
      <c r="L4" s="79" t="s">
        <v>2</v>
      </c>
      <c r="M4" s="79" t="s">
        <v>112</v>
      </c>
      <c r="N4" s="79" t="s">
        <v>2</v>
      </c>
      <c r="O4" s="79" t="s">
        <v>112</v>
      </c>
      <c r="P4" s="58"/>
      <c r="Q4" s="79" t="s">
        <v>2</v>
      </c>
      <c r="R4" s="79" t="s">
        <v>112</v>
      </c>
      <c r="S4" s="80" t="s">
        <v>113</v>
      </c>
      <c r="T4" s="81" t="s">
        <v>114</v>
      </c>
      <c r="U4" s="58"/>
      <c r="V4" s="82" t="s">
        <v>115</v>
      </c>
      <c r="W4" s="83" t="s">
        <v>116</v>
      </c>
      <c r="X4" s="58"/>
      <c r="Y4" s="84" t="s">
        <v>117</v>
      </c>
      <c r="Z4" s="85" t="s">
        <v>118</v>
      </c>
      <c r="AA4" s="85" t="s">
        <v>119</v>
      </c>
      <c r="AB4" s="85" t="s">
        <v>120</v>
      </c>
      <c r="AC4" s="85" t="s">
        <v>121</v>
      </c>
      <c r="AD4" s="85" t="s">
        <v>122</v>
      </c>
      <c r="AE4" s="85" t="s">
        <v>123</v>
      </c>
      <c r="AF4" s="86"/>
      <c r="AG4" s="87" t="s">
        <v>123</v>
      </c>
      <c r="AH4" s="61"/>
    </row>
    <row r="5">
      <c r="A5" s="55"/>
      <c r="B5" s="55"/>
      <c r="C5" s="55"/>
      <c r="D5" s="55"/>
      <c r="E5" s="88" t="s">
        <v>124</v>
      </c>
      <c r="F5" s="89" t="s">
        <v>125</v>
      </c>
      <c r="G5" s="90">
        <v>3500.0</v>
      </c>
      <c r="H5" s="27">
        <v>6.0</v>
      </c>
      <c r="I5" s="90">
        <f t="shared" ref="I5:I8" si="3">G5*H5</f>
        <v>21000</v>
      </c>
      <c r="J5" s="90">
        <f>G5*H5</f>
        <v>21000</v>
      </c>
      <c r="K5" s="56"/>
      <c r="L5" s="90">
        <f t="shared" ref="L5:M5" si="1">I5/0.7</f>
        <v>30000</v>
      </c>
      <c r="M5" s="90">
        <f t="shared" si="1"/>
        <v>30000</v>
      </c>
      <c r="N5" s="91">
        <f t="shared" ref="N5:O5" si="2">L5/$H$69</f>
        <v>8.108108108</v>
      </c>
      <c r="O5" s="91">
        <f t="shared" si="2"/>
        <v>8.108108108</v>
      </c>
      <c r="P5" s="56"/>
      <c r="Q5" s="92"/>
      <c r="R5" s="92"/>
      <c r="S5" s="92"/>
      <c r="T5" s="92"/>
      <c r="U5" s="58"/>
      <c r="V5" s="93"/>
      <c r="W5" s="94"/>
      <c r="X5" s="58"/>
      <c r="Y5" s="95"/>
      <c r="Z5" s="96"/>
      <c r="AA5" s="95"/>
      <c r="AB5" s="96"/>
      <c r="AC5" s="97"/>
      <c r="AD5" s="97"/>
      <c r="AE5" s="97"/>
      <c r="AF5" s="55"/>
      <c r="AG5" s="98"/>
      <c r="AH5" s="61"/>
    </row>
    <row r="6">
      <c r="A6" s="55"/>
      <c r="B6" s="55"/>
      <c r="C6" s="55"/>
      <c r="D6" s="55"/>
      <c r="E6" s="99" t="s">
        <v>126</v>
      </c>
      <c r="F6" s="100"/>
      <c r="G6" s="101" t="s">
        <v>127</v>
      </c>
      <c r="H6" s="102">
        <v>1.0</v>
      </c>
      <c r="I6" s="101">
        <f t="shared" si="3"/>
        <v>6000</v>
      </c>
      <c r="J6" s="101"/>
      <c r="K6" s="103"/>
      <c r="L6" s="101">
        <f t="shared" ref="L6:L7" si="4">I6/0.6</f>
        <v>10000</v>
      </c>
      <c r="M6" s="104"/>
      <c r="N6" s="105">
        <f t="shared" ref="N6:N8" si="5">L6/$M$3</f>
        <v>2.702702703</v>
      </c>
      <c r="O6" s="105"/>
      <c r="P6" s="56"/>
      <c r="Q6" s="106"/>
      <c r="R6" s="106"/>
      <c r="S6" s="106"/>
      <c r="T6" s="106"/>
      <c r="U6" s="58"/>
      <c r="V6" s="106"/>
      <c r="W6" s="106"/>
      <c r="X6" s="58"/>
      <c r="Y6" s="106"/>
      <c r="Z6" s="106"/>
      <c r="AA6" s="106"/>
      <c r="AB6" s="106"/>
      <c r="AC6" s="106"/>
      <c r="AD6" s="106"/>
      <c r="AE6" s="106"/>
      <c r="AF6" s="55"/>
      <c r="AG6" s="98"/>
      <c r="AH6" s="61"/>
    </row>
    <row r="7">
      <c r="A7" s="55"/>
      <c r="B7" s="55"/>
      <c r="C7" s="55"/>
      <c r="D7" s="55"/>
      <c r="E7" s="99" t="s">
        <v>128</v>
      </c>
      <c r="F7" s="100"/>
      <c r="G7" s="101" t="s">
        <v>129</v>
      </c>
      <c r="H7" s="102">
        <v>1.0</v>
      </c>
      <c r="I7" s="101">
        <f t="shared" si="3"/>
        <v>12000</v>
      </c>
      <c r="J7" s="101"/>
      <c r="K7" s="103"/>
      <c r="L7" s="101">
        <f t="shared" si="4"/>
        <v>20000</v>
      </c>
      <c r="M7" s="104"/>
      <c r="N7" s="105">
        <f t="shared" si="5"/>
        <v>5.405405405</v>
      </c>
      <c r="O7" s="105"/>
      <c r="P7" s="56"/>
      <c r="Q7" s="106"/>
      <c r="R7" s="106"/>
      <c r="S7" s="106"/>
      <c r="T7" s="106"/>
      <c r="U7" s="58"/>
      <c r="V7" s="106"/>
      <c r="W7" s="106"/>
      <c r="X7" s="58"/>
      <c r="Y7" s="106"/>
      <c r="Z7" s="106"/>
      <c r="AA7" s="106"/>
      <c r="AB7" s="106"/>
      <c r="AC7" s="106"/>
      <c r="AD7" s="106"/>
      <c r="AE7" s="106"/>
      <c r="AF7" s="55"/>
      <c r="AG7" s="98"/>
      <c r="AH7" s="61"/>
    </row>
    <row r="8">
      <c r="A8" s="55"/>
      <c r="B8" s="55"/>
      <c r="C8" s="55"/>
      <c r="D8" s="55"/>
      <c r="E8" s="99" t="s">
        <v>130</v>
      </c>
      <c r="F8" s="100"/>
      <c r="G8" s="107">
        <v>151000.0</v>
      </c>
      <c r="H8" s="102">
        <v>1.0</v>
      </c>
      <c r="I8" s="101">
        <f t="shared" si="3"/>
        <v>151000</v>
      </c>
      <c r="J8" s="101">
        <f>G8*H8</f>
        <v>151000</v>
      </c>
      <c r="K8" s="103"/>
      <c r="L8" s="101">
        <f t="shared" ref="L8:M8" si="6">I8/0.99</f>
        <v>152525.2525</v>
      </c>
      <c r="M8" s="101">
        <f t="shared" si="6"/>
        <v>152525.2525</v>
      </c>
      <c r="N8" s="105">
        <f t="shared" si="5"/>
        <v>41.22304122</v>
      </c>
      <c r="O8" s="105">
        <f>N8</f>
        <v>41.22304122</v>
      </c>
      <c r="P8" s="56"/>
      <c r="Q8" s="106"/>
      <c r="R8" s="106"/>
      <c r="S8" s="106"/>
      <c r="T8" s="106"/>
      <c r="U8" s="58"/>
      <c r="V8" s="106"/>
      <c r="W8" s="106"/>
      <c r="X8" s="58"/>
      <c r="Y8" s="106"/>
      <c r="Z8" s="106"/>
      <c r="AA8" s="106"/>
      <c r="AB8" s="106"/>
      <c r="AC8" s="106"/>
      <c r="AD8" s="106"/>
      <c r="AE8" s="106"/>
      <c r="AF8" s="55"/>
      <c r="AG8" s="98"/>
      <c r="AH8" s="61"/>
    </row>
    <row r="9">
      <c r="A9" s="55"/>
      <c r="B9" s="55"/>
      <c r="C9" s="55"/>
      <c r="D9" s="55"/>
      <c r="E9" s="108" t="s">
        <v>131</v>
      </c>
      <c r="F9" s="109"/>
      <c r="G9" s="110"/>
      <c r="H9" s="109"/>
      <c r="I9" s="111">
        <v>1300000.0</v>
      </c>
      <c r="J9" s="101"/>
      <c r="K9" s="56"/>
      <c r="L9" s="110"/>
      <c r="M9" s="90">
        <f t="shared" ref="M9:M59" si="7">J9/0.7</f>
        <v>0</v>
      </c>
      <c r="N9" s="111">
        <v>470.0</v>
      </c>
      <c r="O9" s="112"/>
      <c r="P9" s="56"/>
      <c r="Q9" s="106"/>
      <c r="R9" s="106"/>
      <c r="S9" s="106"/>
      <c r="T9" s="106"/>
      <c r="U9" s="58"/>
      <c r="V9" s="106"/>
      <c r="W9" s="106"/>
      <c r="X9" s="58"/>
      <c r="Y9" s="106"/>
      <c r="Z9" s="106"/>
      <c r="AA9" s="106"/>
      <c r="AB9" s="106"/>
      <c r="AC9" s="106"/>
      <c r="AD9" s="106"/>
      <c r="AE9" s="106"/>
      <c r="AF9" s="55"/>
      <c r="AG9" s="98"/>
      <c r="AH9" s="61"/>
    </row>
    <row r="10">
      <c r="A10" s="55"/>
      <c r="B10" s="113"/>
      <c r="C10" s="113"/>
      <c r="D10" s="113"/>
      <c r="E10" s="114" t="s">
        <v>132</v>
      </c>
      <c r="F10" s="115"/>
      <c r="G10" s="116"/>
      <c r="H10" s="115"/>
      <c r="I10" s="116"/>
      <c r="J10" s="101"/>
      <c r="K10" s="56"/>
      <c r="L10" s="116"/>
      <c r="M10" s="90">
        <f t="shared" si="7"/>
        <v>0</v>
      </c>
      <c r="N10" s="116"/>
      <c r="O10" s="112"/>
      <c r="P10" s="56"/>
      <c r="Q10" s="117"/>
      <c r="R10" s="117"/>
      <c r="S10" s="92"/>
      <c r="T10" s="92"/>
      <c r="U10" s="58"/>
      <c r="V10" s="93"/>
      <c r="W10" s="94"/>
      <c r="X10" s="58"/>
      <c r="Y10" s="118"/>
      <c r="Z10" s="119"/>
      <c r="AA10" s="118"/>
      <c r="AB10" s="120"/>
      <c r="AC10" s="120"/>
      <c r="AD10" s="121"/>
      <c r="AE10" s="122"/>
      <c r="AF10" s="55"/>
      <c r="AG10" s="98"/>
      <c r="AH10" s="61"/>
    </row>
    <row r="11">
      <c r="A11" s="55"/>
      <c r="B11" s="55"/>
      <c r="C11" s="123" t="s">
        <v>133</v>
      </c>
      <c r="D11" s="123" t="s">
        <v>133</v>
      </c>
      <c r="E11" s="43" t="s">
        <v>134</v>
      </c>
      <c r="F11" s="124"/>
      <c r="G11" s="125"/>
      <c r="H11" s="126"/>
      <c r="I11" s="125"/>
      <c r="J11" s="101"/>
      <c r="K11" s="56"/>
      <c r="L11" s="125"/>
      <c r="M11" s="90">
        <f t="shared" si="7"/>
        <v>0</v>
      </c>
      <c r="N11" s="125"/>
      <c r="O11" s="112"/>
      <c r="P11" s="56"/>
      <c r="Q11" s="117"/>
      <c r="R11" s="117"/>
      <c r="S11" s="92"/>
      <c r="T11" s="92"/>
      <c r="U11" s="58"/>
      <c r="V11" s="93"/>
      <c r="W11" s="94"/>
      <c r="X11" s="58"/>
      <c r="Y11" s="127"/>
      <c r="Z11" s="119"/>
      <c r="AA11" s="120"/>
      <c r="AB11" s="120"/>
      <c r="AC11" s="120"/>
      <c r="AD11" s="121"/>
      <c r="AE11" s="122"/>
      <c r="AF11" s="55"/>
      <c r="AG11" s="98"/>
      <c r="AH11" s="61"/>
    </row>
    <row r="12">
      <c r="A12" s="55"/>
      <c r="B12" s="55"/>
      <c r="C12" s="123" t="s">
        <v>133</v>
      </c>
      <c r="D12" s="123" t="s">
        <v>133</v>
      </c>
      <c r="E12" s="43" t="s">
        <v>135</v>
      </c>
      <c r="F12" s="124"/>
      <c r="G12" s="125"/>
      <c r="H12" s="126"/>
      <c r="I12" s="125"/>
      <c r="J12" s="101"/>
      <c r="K12" s="56"/>
      <c r="L12" s="125"/>
      <c r="M12" s="90">
        <f t="shared" si="7"/>
        <v>0</v>
      </c>
      <c r="N12" s="125"/>
      <c r="O12" s="112"/>
      <c r="P12" s="56"/>
      <c r="Q12" s="106"/>
      <c r="R12" s="106"/>
      <c r="S12" s="106"/>
      <c r="T12" s="106"/>
      <c r="U12" s="58"/>
      <c r="V12" s="106"/>
      <c r="W12" s="106"/>
      <c r="X12" s="58"/>
      <c r="Y12" s="106"/>
      <c r="Z12" s="106"/>
      <c r="AA12" s="106"/>
      <c r="AB12" s="106"/>
      <c r="AC12" s="106"/>
      <c r="AD12" s="106"/>
      <c r="AE12" s="106"/>
      <c r="AF12" s="56"/>
      <c r="AG12" s="128"/>
      <c r="AH12" s="61"/>
    </row>
    <row r="13">
      <c r="A13" s="55"/>
      <c r="B13" s="55"/>
      <c r="C13" s="123" t="s">
        <v>133</v>
      </c>
      <c r="D13" s="123" t="s">
        <v>133</v>
      </c>
      <c r="E13" s="43" t="s">
        <v>136</v>
      </c>
      <c r="F13" s="124"/>
      <c r="G13" s="125"/>
      <c r="H13" s="126"/>
      <c r="I13" s="125"/>
      <c r="J13" s="101"/>
      <c r="K13" s="56"/>
      <c r="L13" s="125"/>
      <c r="M13" s="90">
        <f t="shared" si="7"/>
        <v>0</v>
      </c>
      <c r="N13" s="125"/>
      <c r="O13" s="112"/>
      <c r="P13" s="56"/>
      <c r="Q13" s="106"/>
      <c r="R13" s="106"/>
      <c r="S13" s="106"/>
      <c r="T13" s="106"/>
      <c r="U13" s="58"/>
      <c r="V13" s="106"/>
      <c r="W13" s="106"/>
      <c r="X13" s="58"/>
      <c r="Y13" s="106"/>
      <c r="Z13" s="106"/>
      <c r="AA13" s="106"/>
      <c r="AB13" s="106"/>
      <c r="AC13" s="106"/>
      <c r="AD13" s="106"/>
      <c r="AE13" s="106"/>
      <c r="AF13" s="55"/>
      <c r="AG13" s="98"/>
      <c r="AH13" s="61"/>
    </row>
    <row r="14">
      <c r="A14" s="55"/>
      <c r="B14" s="55"/>
      <c r="C14" s="123" t="s">
        <v>133</v>
      </c>
      <c r="D14" s="123" t="s">
        <v>133</v>
      </c>
      <c r="E14" s="43" t="s">
        <v>137</v>
      </c>
      <c r="F14" s="124"/>
      <c r="G14" s="125"/>
      <c r="H14" s="126"/>
      <c r="I14" s="125"/>
      <c r="J14" s="101"/>
      <c r="K14" s="56"/>
      <c r="L14" s="125"/>
      <c r="M14" s="90">
        <f t="shared" si="7"/>
        <v>0</v>
      </c>
      <c r="N14" s="125"/>
      <c r="O14" s="112"/>
      <c r="P14" s="56"/>
      <c r="Q14" s="106"/>
      <c r="R14" s="106"/>
      <c r="S14" s="106"/>
      <c r="T14" s="106"/>
      <c r="U14" s="58"/>
      <c r="V14" s="106"/>
      <c r="W14" s="106"/>
      <c r="X14" s="58"/>
      <c r="Y14" s="106"/>
      <c r="Z14" s="106"/>
      <c r="AA14" s="106"/>
      <c r="AB14" s="106"/>
      <c r="AC14" s="106"/>
      <c r="AD14" s="106"/>
      <c r="AE14" s="106"/>
      <c r="AF14" s="55"/>
      <c r="AG14" s="98"/>
      <c r="AH14" s="61"/>
    </row>
    <row r="15">
      <c r="A15" s="55"/>
      <c r="B15" s="113"/>
      <c r="C15" s="113"/>
      <c r="D15" s="113"/>
      <c r="E15" s="129" t="s">
        <v>138</v>
      </c>
      <c r="F15" s="130"/>
      <c r="G15" s="131"/>
      <c r="H15" s="130"/>
      <c r="I15" s="131"/>
      <c r="J15" s="101"/>
      <c r="K15" s="56"/>
      <c r="L15" s="131"/>
      <c r="M15" s="90">
        <f t="shared" si="7"/>
        <v>0</v>
      </c>
      <c r="N15" s="131"/>
      <c r="O15" s="112"/>
      <c r="P15" s="56"/>
      <c r="Q15" s="106"/>
      <c r="R15" s="106"/>
      <c r="S15" s="106"/>
      <c r="T15" s="106"/>
      <c r="U15" s="58"/>
      <c r="V15" s="106"/>
      <c r="W15" s="106"/>
      <c r="X15" s="58"/>
      <c r="Y15" s="106"/>
      <c r="Z15" s="106"/>
      <c r="AA15" s="106"/>
      <c r="AB15" s="106"/>
      <c r="AC15" s="106"/>
      <c r="AD15" s="106"/>
      <c r="AE15" s="106"/>
      <c r="AF15" s="55"/>
      <c r="AG15" s="98"/>
      <c r="AH15" s="61"/>
    </row>
    <row r="16">
      <c r="A16" s="55"/>
      <c r="B16" s="55"/>
      <c r="C16" s="123" t="s">
        <v>133</v>
      </c>
      <c r="D16" s="123" t="s">
        <v>133</v>
      </c>
      <c r="E16" s="43" t="s">
        <v>139</v>
      </c>
      <c r="F16" s="124"/>
      <c r="G16" s="125"/>
      <c r="H16" s="126"/>
      <c r="I16" s="125"/>
      <c r="J16" s="101"/>
      <c r="K16" s="56"/>
      <c r="L16" s="125"/>
      <c r="M16" s="90">
        <f t="shared" si="7"/>
        <v>0</v>
      </c>
      <c r="N16" s="125"/>
      <c r="O16" s="112"/>
      <c r="P16" s="56"/>
      <c r="Q16" s="106"/>
      <c r="R16" s="106"/>
      <c r="S16" s="106"/>
      <c r="T16" s="106"/>
      <c r="U16" s="58"/>
      <c r="V16" s="106"/>
      <c r="W16" s="106"/>
      <c r="X16" s="58"/>
      <c r="Y16" s="106"/>
      <c r="Z16" s="106"/>
      <c r="AA16" s="106"/>
      <c r="AB16" s="106"/>
      <c r="AC16" s="106"/>
      <c r="AD16" s="106"/>
      <c r="AE16" s="106"/>
      <c r="AF16" s="55"/>
      <c r="AG16" s="98"/>
      <c r="AH16" s="61"/>
    </row>
    <row r="17">
      <c r="A17" s="55"/>
      <c r="B17" s="55"/>
      <c r="C17" s="123" t="s">
        <v>133</v>
      </c>
      <c r="D17" s="123" t="s">
        <v>133</v>
      </c>
      <c r="E17" s="43" t="s">
        <v>140</v>
      </c>
      <c r="F17" s="124"/>
      <c r="G17" s="125"/>
      <c r="H17" s="126"/>
      <c r="I17" s="125"/>
      <c r="J17" s="101"/>
      <c r="K17" s="56"/>
      <c r="L17" s="125"/>
      <c r="M17" s="90">
        <f t="shared" si="7"/>
        <v>0</v>
      </c>
      <c r="N17" s="125"/>
      <c r="O17" s="112"/>
      <c r="P17" s="56"/>
      <c r="Q17" s="106"/>
      <c r="R17" s="106"/>
      <c r="S17" s="106"/>
      <c r="T17" s="106"/>
      <c r="U17" s="58"/>
      <c r="V17" s="106"/>
      <c r="W17" s="106"/>
      <c r="X17" s="58"/>
      <c r="Y17" s="106"/>
      <c r="Z17" s="106"/>
      <c r="AA17" s="106"/>
      <c r="AB17" s="106"/>
      <c r="AC17" s="106"/>
      <c r="AD17" s="106"/>
      <c r="AE17" s="106"/>
      <c r="AF17" s="55"/>
      <c r="AG17" s="98"/>
      <c r="AH17" s="61"/>
    </row>
    <row r="18">
      <c r="A18" s="55"/>
      <c r="B18" s="55"/>
      <c r="C18" s="123" t="s">
        <v>133</v>
      </c>
      <c r="D18" s="123" t="s">
        <v>133</v>
      </c>
      <c r="E18" s="43" t="s">
        <v>141</v>
      </c>
      <c r="F18" s="124"/>
      <c r="G18" s="125"/>
      <c r="H18" s="126"/>
      <c r="I18" s="125"/>
      <c r="J18" s="101"/>
      <c r="K18" s="56"/>
      <c r="L18" s="125"/>
      <c r="M18" s="90">
        <f t="shared" si="7"/>
        <v>0</v>
      </c>
      <c r="N18" s="125"/>
      <c r="O18" s="112"/>
      <c r="P18" s="56"/>
      <c r="Q18" s="106"/>
      <c r="R18" s="106"/>
      <c r="S18" s="106"/>
      <c r="T18" s="106"/>
      <c r="U18" s="58"/>
      <c r="V18" s="106"/>
      <c r="W18" s="106"/>
      <c r="X18" s="58"/>
      <c r="Y18" s="106"/>
      <c r="Z18" s="106"/>
      <c r="AA18" s="106"/>
      <c r="AB18" s="106"/>
      <c r="AC18" s="106"/>
      <c r="AD18" s="106"/>
      <c r="AE18" s="106"/>
      <c r="AF18" s="55"/>
      <c r="AG18" s="98"/>
      <c r="AH18" s="61"/>
    </row>
    <row r="19">
      <c r="A19" s="55"/>
      <c r="B19" s="55"/>
      <c r="C19" s="123" t="s">
        <v>133</v>
      </c>
      <c r="D19" s="123" t="s">
        <v>133</v>
      </c>
      <c r="E19" s="43" t="s">
        <v>142</v>
      </c>
      <c r="F19" s="124"/>
      <c r="G19" s="125"/>
      <c r="H19" s="126"/>
      <c r="I19" s="125"/>
      <c r="J19" s="101"/>
      <c r="K19" s="56"/>
      <c r="L19" s="125"/>
      <c r="M19" s="90">
        <f t="shared" si="7"/>
        <v>0</v>
      </c>
      <c r="N19" s="125"/>
      <c r="O19" s="112"/>
      <c r="P19" s="56"/>
      <c r="Q19" s="106"/>
      <c r="R19" s="106"/>
      <c r="S19" s="106"/>
      <c r="T19" s="106"/>
      <c r="U19" s="58"/>
      <c r="V19" s="106"/>
      <c r="W19" s="106"/>
      <c r="X19" s="58"/>
      <c r="Y19" s="106"/>
      <c r="Z19" s="106"/>
      <c r="AA19" s="106"/>
      <c r="AB19" s="106"/>
      <c r="AC19" s="106"/>
      <c r="AD19" s="106"/>
      <c r="AE19" s="106"/>
      <c r="AF19" s="55"/>
      <c r="AG19" s="98"/>
      <c r="AH19" s="61"/>
    </row>
    <row r="20">
      <c r="A20" s="55"/>
      <c r="B20" s="113"/>
      <c r="C20" s="113"/>
      <c r="D20" s="113"/>
      <c r="E20" s="129" t="s">
        <v>143</v>
      </c>
      <c r="F20" s="130"/>
      <c r="G20" s="131"/>
      <c r="H20" s="130"/>
      <c r="I20" s="131"/>
      <c r="J20" s="101"/>
      <c r="K20" s="56"/>
      <c r="L20" s="131"/>
      <c r="M20" s="90">
        <f t="shared" si="7"/>
        <v>0</v>
      </c>
      <c r="N20" s="131"/>
      <c r="O20" s="112"/>
      <c r="P20" s="56"/>
      <c r="Q20" s="106"/>
      <c r="R20" s="106"/>
      <c r="S20" s="106"/>
      <c r="T20" s="106"/>
      <c r="U20" s="58"/>
      <c r="V20" s="106"/>
      <c r="W20" s="106"/>
      <c r="X20" s="58"/>
      <c r="Y20" s="106"/>
      <c r="Z20" s="106"/>
      <c r="AA20" s="106"/>
      <c r="AB20" s="106"/>
      <c r="AC20" s="106"/>
      <c r="AD20" s="106"/>
      <c r="AE20" s="106"/>
      <c r="AF20" s="55"/>
      <c r="AG20" s="98"/>
      <c r="AH20" s="61"/>
    </row>
    <row r="21">
      <c r="A21" s="55"/>
      <c r="B21" s="55"/>
      <c r="C21" s="123" t="s">
        <v>133</v>
      </c>
      <c r="D21" s="123" t="s">
        <v>133</v>
      </c>
      <c r="E21" s="43" t="s">
        <v>144</v>
      </c>
      <c r="F21" s="124"/>
      <c r="G21" s="125"/>
      <c r="H21" s="126"/>
      <c r="I21" s="125"/>
      <c r="J21" s="101"/>
      <c r="K21" s="56"/>
      <c r="L21" s="125"/>
      <c r="M21" s="90">
        <f t="shared" si="7"/>
        <v>0</v>
      </c>
      <c r="N21" s="125"/>
      <c r="O21" s="112"/>
      <c r="P21" s="56"/>
      <c r="Q21" s="106"/>
      <c r="R21" s="106"/>
      <c r="S21" s="106"/>
      <c r="T21" s="106"/>
      <c r="U21" s="58"/>
      <c r="V21" s="106"/>
      <c r="W21" s="106"/>
      <c r="X21" s="58"/>
      <c r="Y21" s="106"/>
      <c r="Z21" s="106"/>
      <c r="AA21" s="106"/>
      <c r="AB21" s="106"/>
      <c r="AC21" s="106"/>
      <c r="AD21" s="106"/>
      <c r="AE21" s="106"/>
      <c r="AF21" s="55"/>
      <c r="AG21" s="98"/>
      <c r="AH21" s="61"/>
    </row>
    <row r="22">
      <c r="A22" s="55"/>
      <c r="B22" s="55"/>
      <c r="C22" s="123" t="s">
        <v>133</v>
      </c>
      <c r="D22" s="123" t="s">
        <v>133</v>
      </c>
      <c r="E22" s="43" t="s">
        <v>145</v>
      </c>
      <c r="F22" s="124"/>
      <c r="G22" s="125"/>
      <c r="H22" s="126"/>
      <c r="I22" s="125"/>
      <c r="J22" s="101"/>
      <c r="K22" s="56"/>
      <c r="L22" s="125"/>
      <c r="M22" s="90">
        <f t="shared" si="7"/>
        <v>0</v>
      </c>
      <c r="N22" s="125"/>
      <c r="O22" s="112"/>
      <c r="P22" s="56"/>
      <c r="Q22" s="106"/>
      <c r="R22" s="106"/>
      <c r="S22" s="106"/>
      <c r="T22" s="106"/>
      <c r="U22" s="58"/>
      <c r="V22" s="106"/>
      <c r="W22" s="106"/>
      <c r="X22" s="58"/>
      <c r="Y22" s="106"/>
      <c r="Z22" s="106"/>
      <c r="AA22" s="106"/>
      <c r="AB22" s="106"/>
      <c r="AC22" s="106"/>
      <c r="AD22" s="106"/>
      <c r="AE22" s="106"/>
      <c r="AF22" s="55"/>
      <c r="AG22" s="98"/>
      <c r="AH22" s="61"/>
    </row>
    <row r="23">
      <c r="A23" s="55"/>
      <c r="B23" s="55"/>
      <c r="C23" s="123" t="s">
        <v>133</v>
      </c>
      <c r="D23" s="123" t="s">
        <v>133</v>
      </c>
      <c r="E23" s="43" t="s">
        <v>146</v>
      </c>
      <c r="F23" s="124"/>
      <c r="G23" s="125"/>
      <c r="H23" s="132"/>
      <c r="I23" s="125"/>
      <c r="J23" s="101"/>
      <c r="K23" s="56"/>
      <c r="L23" s="125"/>
      <c r="M23" s="90">
        <f t="shared" si="7"/>
        <v>0</v>
      </c>
      <c r="N23" s="125"/>
      <c r="O23" s="112"/>
      <c r="P23" s="56"/>
      <c r="Q23" s="106"/>
      <c r="R23" s="106"/>
      <c r="S23" s="106"/>
      <c r="T23" s="106"/>
      <c r="U23" s="58"/>
      <c r="V23" s="106"/>
      <c r="W23" s="106"/>
      <c r="X23" s="58"/>
      <c r="Y23" s="106"/>
      <c r="Z23" s="106"/>
      <c r="AA23" s="106"/>
      <c r="AB23" s="106"/>
      <c r="AC23" s="106"/>
      <c r="AD23" s="106"/>
      <c r="AE23" s="106"/>
      <c r="AF23" s="55"/>
      <c r="AG23" s="98"/>
      <c r="AH23" s="61"/>
    </row>
    <row r="24">
      <c r="A24" s="55"/>
      <c r="B24" s="55"/>
      <c r="C24" s="123" t="s">
        <v>133</v>
      </c>
      <c r="D24" s="123" t="s">
        <v>133</v>
      </c>
      <c r="E24" s="43" t="s">
        <v>147</v>
      </c>
      <c r="F24" s="124"/>
      <c r="G24" s="125"/>
      <c r="H24" s="132"/>
      <c r="I24" s="125"/>
      <c r="J24" s="101"/>
      <c r="K24" s="56"/>
      <c r="L24" s="125"/>
      <c r="M24" s="90">
        <f t="shared" si="7"/>
        <v>0</v>
      </c>
      <c r="N24" s="125"/>
      <c r="O24" s="112"/>
      <c r="P24" s="56"/>
      <c r="Q24" s="106"/>
      <c r="R24" s="106"/>
      <c r="S24" s="106"/>
      <c r="T24" s="106"/>
      <c r="U24" s="58"/>
      <c r="V24" s="106"/>
      <c r="W24" s="106"/>
      <c r="X24" s="58"/>
      <c r="Y24" s="106"/>
      <c r="Z24" s="106"/>
      <c r="AA24" s="106"/>
      <c r="AB24" s="106"/>
      <c r="AC24" s="106"/>
      <c r="AD24" s="106"/>
      <c r="AE24" s="106"/>
      <c r="AF24" s="55"/>
      <c r="AG24" s="98"/>
      <c r="AH24" s="61"/>
    </row>
    <row r="25">
      <c r="A25" s="55"/>
      <c r="B25" s="113"/>
      <c r="C25" s="113"/>
      <c r="D25" s="113"/>
      <c r="E25" s="129" t="s">
        <v>148</v>
      </c>
      <c r="F25" s="130"/>
      <c r="G25" s="131"/>
      <c r="H25" s="130"/>
      <c r="I25" s="131"/>
      <c r="J25" s="101"/>
      <c r="K25" s="56"/>
      <c r="L25" s="131"/>
      <c r="M25" s="90">
        <f t="shared" si="7"/>
        <v>0</v>
      </c>
      <c r="N25" s="131"/>
      <c r="O25" s="112"/>
      <c r="P25" s="56"/>
      <c r="Q25" s="106"/>
      <c r="R25" s="106"/>
      <c r="S25" s="106"/>
      <c r="T25" s="106"/>
      <c r="U25" s="58"/>
      <c r="V25" s="106"/>
      <c r="W25" s="106"/>
      <c r="X25" s="58"/>
      <c r="Y25" s="106"/>
      <c r="Z25" s="106"/>
      <c r="AA25" s="106"/>
      <c r="AB25" s="106"/>
      <c r="AC25" s="106"/>
      <c r="AD25" s="106"/>
      <c r="AE25" s="106"/>
      <c r="AF25" s="55"/>
      <c r="AG25" s="98"/>
      <c r="AH25" s="61"/>
    </row>
    <row r="26">
      <c r="A26" s="55"/>
      <c r="B26" s="55"/>
      <c r="C26" s="123" t="s">
        <v>133</v>
      </c>
      <c r="D26" s="123" t="s">
        <v>133</v>
      </c>
      <c r="E26" s="43" t="s">
        <v>149</v>
      </c>
      <c r="F26" s="124"/>
      <c r="G26" s="125"/>
      <c r="H26" s="132"/>
      <c r="I26" s="125"/>
      <c r="J26" s="101"/>
      <c r="K26" s="56"/>
      <c r="L26" s="125"/>
      <c r="M26" s="90">
        <f t="shared" si="7"/>
        <v>0</v>
      </c>
      <c r="N26" s="125"/>
      <c r="O26" s="112"/>
      <c r="P26" s="56"/>
      <c r="Q26" s="106"/>
      <c r="R26" s="106"/>
      <c r="S26" s="106"/>
      <c r="T26" s="106"/>
      <c r="U26" s="58"/>
      <c r="V26" s="106"/>
      <c r="W26" s="106"/>
      <c r="X26" s="58"/>
      <c r="Y26" s="106"/>
      <c r="Z26" s="106"/>
      <c r="AA26" s="106"/>
      <c r="AB26" s="106"/>
      <c r="AC26" s="106"/>
      <c r="AD26" s="106"/>
      <c r="AE26" s="106"/>
      <c r="AF26" s="55"/>
      <c r="AG26" s="98"/>
      <c r="AH26" s="61"/>
    </row>
    <row r="27">
      <c r="A27" s="55"/>
      <c r="B27" s="55"/>
      <c r="C27" s="123" t="s">
        <v>133</v>
      </c>
      <c r="D27" s="123" t="s">
        <v>133</v>
      </c>
      <c r="E27" s="43" t="s">
        <v>150</v>
      </c>
      <c r="F27" s="124"/>
      <c r="G27" s="125"/>
      <c r="H27" s="132"/>
      <c r="I27" s="125"/>
      <c r="J27" s="101"/>
      <c r="K27" s="56"/>
      <c r="L27" s="125"/>
      <c r="M27" s="90">
        <f t="shared" si="7"/>
        <v>0</v>
      </c>
      <c r="N27" s="125"/>
      <c r="O27" s="112"/>
      <c r="P27" s="56"/>
      <c r="Q27" s="106"/>
      <c r="R27" s="106"/>
      <c r="S27" s="106"/>
      <c r="T27" s="106"/>
      <c r="U27" s="58"/>
      <c r="V27" s="106"/>
      <c r="W27" s="106"/>
      <c r="X27" s="58"/>
      <c r="Y27" s="106"/>
      <c r="Z27" s="106"/>
      <c r="AA27" s="106"/>
      <c r="AB27" s="106"/>
      <c r="AC27" s="106"/>
      <c r="AD27" s="106"/>
      <c r="AE27" s="106"/>
      <c r="AF27" s="55"/>
      <c r="AG27" s="98"/>
      <c r="AH27" s="61"/>
    </row>
    <row r="28">
      <c r="A28" s="55"/>
      <c r="B28" s="55"/>
      <c r="C28" s="123" t="s">
        <v>133</v>
      </c>
      <c r="D28" s="123" t="s">
        <v>133</v>
      </c>
      <c r="E28" s="43" t="s">
        <v>151</v>
      </c>
      <c r="F28" s="124"/>
      <c r="G28" s="125"/>
      <c r="H28" s="132"/>
      <c r="I28" s="125"/>
      <c r="J28" s="101"/>
      <c r="K28" s="56"/>
      <c r="L28" s="125"/>
      <c r="M28" s="90">
        <f t="shared" si="7"/>
        <v>0</v>
      </c>
      <c r="N28" s="125"/>
      <c r="O28" s="112"/>
      <c r="P28" s="56"/>
      <c r="Q28" s="106"/>
      <c r="R28" s="106"/>
      <c r="S28" s="106"/>
      <c r="T28" s="106"/>
      <c r="U28" s="58"/>
      <c r="V28" s="106"/>
      <c r="W28" s="106"/>
      <c r="X28" s="58"/>
      <c r="Y28" s="106"/>
      <c r="Z28" s="106"/>
      <c r="AA28" s="106"/>
      <c r="AB28" s="106"/>
      <c r="AC28" s="106"/>
      <c r="AD28" s="106"/>
      <c r="AE28" s="106"/>
      <c r="AF28" s="55"/>
      <c r="AG28" s="98"/>
      <c r="AH28" s="61"/>
    </row>
    <row r="29">
      <c r="A29" s="55"/>
      <c r="B29" s="113"/>
      <c r="C29" s="113"/>
      <c r="D29" s="113"/>
      <c r="E29" s="129" t="s">
        <v>152</v>
      </c>
      <c r="F29" s="130"/>
      <c r="G29" s="131"/>
      <c r="H29" s="130"/>
      <c r="I29" s="131"/>
      <c r="J29" s="101"/>
      <c r="K29" s="56"/>
      <c r="L29" s="131"/>
      <c r="M29" s="90">
        <f t="shared" si="7"/>
        <v>0</v>
      </c>
      <c r="N29" s="131"/>
      <c r="O29" s="112"/>
      <c r="P29" s="56"/>
      <c r="Q29" s="106"/>
      <c r="R29" s="106"/>
      <c r="S29" s="106"/>
      <c r="T29" s="106"/>
      <c r="U29" s="58"/>
      <c r="V29" s="106"/>
      <c r="W29" s="106"/>
      <c r="X29" s="58"/>
      <c r="Y29" s="106"/>
      <c r="Z29" s="106"/>
      <c r="AA29" s="106"/>
      <c r="AB29" s="106"/>
      <c r="AC29" s="106"/>
      <c r="AD29" s="106"/>
      <c r="AE29" s="106"/>
      <c r="AF29" s="55"/>
      <c r="AG29" s="98"/>
      <c r="AH29" s="61"/>
    </row>
    <row r="30">
      <c r="A30" s="55"/>
      <c r="B30" s="55"/>
      <c r="C30" s="123" t="s">
        <v>133</v>
      </c>
      <c r="D30" s="123" t="s">
        <v>133</v>
      </c>
      <c r="E30" s="43" t="s">
        <v>153</v>
      </c>
      <c r="F30" s="124"/>
      <c r="G30" s="125"/>
      <c r="H30" s="132"/>
      <c r="I30" s="125"/>
      <c r="J30" s="101"/>
      <c r="K30" s="56"/>
      <c r="L30" s="125"/>
      <c r="M30" s="90">
        <f t="shared" si="7"/>
        <v>0</v>
      </c>
      <c r="N30" s="125"/>
      <c r="O30" s="112"/>
      <c r="P30" s="56"/>
      <c r="Q30" s="106"/>
      <c r="R30" s="106"/>
      <c r="S30" s="106"/>
      <c r="T30" s="106"/>
      <c r="U30" s="58"/>
      <c r="V30" s="106"/>
      <c r="W30" s="106"/>
      <c r="X30" s="58"/>
      <c r="Y30" s="106"/>
      <c r="Z30" s="106"/>
      <c r="AA30" s="106"/>
      <c r="AB30" s="106"/>
      <c r="AC30" s="106"/>
      <c r="AD30" s="106"/>
      <c r="AE30" s="106"/>
      <c r="AF30" s="55"/>
      <c r="AG30" s="98"/>
      <c r="AH30" s="61"/>
    </row>
    <row r="31">
      <c r="A31" s="55"/>
      <c r="B31" s="55"/>
      <c r="C31" s="123" t="s">
        <v>133</v>
      </c>
      <c r="D31" s="123" t="s">
        <v>133</v>
      </c>
      <c r="E31" s="43" t="s">
        <v>154</v>
      </c>
      <c r="F31" s="124"/>
      <c r="G31" s="125"/>
      <c r="H31" s="132"/>
      <c r="I31" s="125"/>
      <c r="J31" s="101"/>
      <c r="K31" s="56"/>
      <c r="L31" s="125"/>
      <c r="M31" s="90">
        <f t="shared" si="7"/>
        <v>0</v>
      </c>
      <c r="N31" s="125"/>
      <c r="O31" s="112"/>
      <c r="P31" s="56"/>
      <c r="Q31" s="106"/>
      <c r="R31" s="106"/>
      <c r="S31" s="106"/>
      <c r="T31" s="106"/>
      <c r="U31" s="58"/>
      <c r="V31" s="106"/>
      <c r="W31" s="106"/>
      <c r="X31" s="58"/>
      <c r="Y31" s="106"/>
      <c r="Z31" s="106"/>
      <c r="AA31" s="106"/>
      <c r="AB31" s="106"/>
      <c r="AC31" s="106"/>
      <c r="AD31" s="106"/>
      <c r="AE31" s="106"/>
      <c r="AF31" s="55"/>
      <c r="AG31" s="98"/>
      <c r="AH31" s="61"/>
    </row>
    <row r="32">
      <c r="A32" s="55"/>
      <c r="B32" s="55"/>
      <c r="C32" s="123" t="s">
        <v>133</v>
      </c>
      <c r="D32" s="123" t="s">
        <v>133</v>
      </c>
      <c r="E32" s="43" t="s">
        <v>155</v>
      </c>
      <c r="F32" s="124"/>
      <c r="G32" s="125"/>
      <c r="H32" s="132"/>
      <c r="I32" s="125"/>
      <c r="J32" s="101"/>
      <c r="K32" s="56"/>
      <c r="L32" s="125"/>
      <c r="M32" s="90">
        <f t="shared" si="7"/>
        <v>0</v>
      </c>
      <c r="N32" s="125"/>
      <c r="O32" s="112"/>
      <c r="P32" s="56"/>
      <c r="Q32" s="106"/>
      <c r="R32" s="106"/>
      <c r="S32" s="106"/>
      <c r="T32" s="106"/>
      <c r="U32" s="58"/>
      <c r="V32" s="106"/>
      <c r="W32" s="106"/>
      <c r="X32" s="58"/>
      <c r="Y32" s="106"/>
      <c r="Z32" s="106"/>
      <c r="AA32" s="106"/>
      <c r="AB32" s="106"/>
      <c r="AC32" s="106"/>
      <c r="AD32" s="106"/>
      <c r="AE32" s="106"/>
      <c r="AF32" s="55"/>
      <c r="AG32" s="98"/>
      <c r="AH32" s="61"/>
    </row>
    <row r="33">
      <c r="A33" s="55"/>
      <c r="B33" s="55"/>
      <c r="C33" s="123" t="s">
        <v>133</v>
      </c>
      <c r="D33" s="123" t="s">
        <v>133</v>
      </c>
      <c r="E33" s="43" t="s">
        <v>156</v>
      </c>
      <c r="F33" s="124"/>
      <c r="G33" s="125"/>
      <c r="H33" s="132"/>
      <c r="I33" s="125"/>
      <c r="J33" s="101"/>
      <c r="K33" s="56"/>
      <c r="L33" s="125"/>
      <c r="M33" s="90">
        <f t="shared" si="7"/>
        <v>0</v>
      </c>
      <c r="N33" s="125"/>
      <c r="O33" s="112"/>
      <c r="P33" s="56"/>
      <c r="Q33" s="106"/>
      <c r="R33" s="106"/>
      <c r="S33" s="106"/>
      <c r="T33" s="106"/>
      <c r="U33" s="58"/>
      <c r="V33" s="106"/>
      <c r="W33" s="106"/>
      <c r="X33" s="58"/>
      <c r="Y33" s="106"/>
      <c r="Z33" s="106"/>
      <c r="AA33" s="106"/>
      <c r="AB33" s="106"/>
      <c r="AC33" s="106"/>
      <c r="AD33" s="106"/>
      <c r="AE33" s="106"/>
      <c r="AF33" s="55"/>
      <c r="AG33" s="98"/>
      <c r="AH33" s="61"/>
    </row>
    <row r="34">
      <c r="A34" s="55"/>
      <c r="B34" s="55"/>
      <c r="C34" s="123" t="s">
        <v>133</v>
      </c>
      <c r="D34" s="123" t="s">
        <v>133</v>
      </c>
      <c r="E34" s="133" t="s">
        <v>157</v>
      </c>
      <c r="F34" s="134"/>
      <c r="G34" s="90">
        <v>20000.0</v>
      </c>
      <c r="H34" s="133">
        <v>1.0</v>
      </c>
      <c r="I34" s="90">
        <f t="shared" ref="I34:I36" si="8">G34*H34</f>
        <v>20000</v>
      </c>
      <c r="J34" s="101"/>
      <c r="K34" s="56"/>
      <c r="L34" s="135">
        <f t="shared" ref="L34:L36" si="9">I34/0.6</f>
        <v>33333.33333</v>
      </c>
      <c r="M34" s="90">
        <f t="shared" si="7"/>
        <v>0</v>
      </c>
      <c r="N34" s="91">
        <f t="shared" ref="N34:N36" si="10">L34/$H$69</f>
        <v>9.009009009</v>
      </c>
      <c r="O34" s="112"/>
      <c r="P34" s="56"/>
      <c r="Q34" s="106"/>
      <c r="R34" s="106"/>
      <c r="S34" s="106"/>
      <c r="T34" s="106"/>
      <c r="U34" s="58"/>
      <c r="V34" s="106"/>
      <c r="W34" s="106"/>
      <c r="X34" s="58"/>
      <c r="Y34" s="106"/>
      <c r="Z34" s="106"/>
      <c r="AA34" s="106"/>
      <c r="AB34" s="106"/>
      <c r="AC34" s="106"/>
      <c r="AD34" s="106"/>
      <c r="AE34" s="106"/>
      <c r="AF34" s="55"/>
      <c r="AG34" s="98"/>
      <c r="AH34" s="61"/>
    </row>
    <row r="35">
      <c r="A35" s="55"/>
      <c r="B35" s="55"/>
      <c r="C35" s="123" t="s">
        <v>133</v>
      </c>
      <c r="D35" s="123" t="s">
        <v>133</v>
      </c>
      <c r="E35" s="133" t="s">
        <v>158</v>
      </c>
      <c r="F35" s="134"/>
      <c r="G35" s="90">
        <v>45000.0</v>
      </c>
      <c r="H35" s="133">
        <v>1.0</v>
      </c>
      <c r="I35" s="90">
        <f t="shared" si="8"/>
        <v>45000</v>
      </c>
      <c r="J35" s="101"/>
      <c r="K35" s="56"/>
      <c r="L35" s="135">
        <f t="shared" si="9"/>
        <v>75000</v>
      </c>
      <c r="M35" s="90">
        <f t="shared" si="7"/>
        <v>0</v>
      </c>
      <c r="N35" s="91">
        <f t="shared" si="10"/>
        <v>20.27027027</v>
      </c>
      <c r="O35" s="112"/>
      <c r="P35" s="56"/>
      <c r="Q35" s="106"/>
      <c r="R35" s="106"/>
      <c r="S35" s="106"/>
      <c r="T35" s="106"/>
      <c r="U35" s="58"/>
      <c r="V35" s="106"/>
      <c r="W35" s="106"/>
      <c r="X35" s="58"/>
      <c r="Y35" s="106"/>
      <c r="Z35" s="106"/>
      <c r="AA35" s="106"/>
      <c r="AB35" s="106"/>
      <c r="AC35" s="106"/>
      <c r="AD35" s="106"/>
      <c r="AE35" s="106"/>
      <c r="AF35" s="55"/>
      <c r="AG35" s="98"/>
      <c r="AH35" s="61"/>
    </row>
    <row r="36">
      <c r="A36" s="55"/>
      <c r="B36" s="55"/>
      <c r="C36" s="123" t="s">
        <v>133</v>
      </c>
      <c r="D36" s="123" t="s">
        <v>133</v>
      </c>
      <c r="E36" s="133" t="s">
        <v>159</v>
      </c>
      <c r="F36" s="134"/>
      <c r="G36" s="90">
        <v>40000.0</v>
      </c>
      <c r="H36" s="133">
        <v>1.0</v>
      </c>
      <c r="I36" s="90">
        <f t="shared" si="8"/>
        <v>40000</v>
      </c>
      <c r="J36" s="101"/>
      <c r="K36" s="56"/>
      <c r="L36" s="135">
        <f t="shared" si="9"/>
        <v>66666.66667</v>
      </c>
      <c r="M36" s="90">
        <f t="shared" si="7"/>
        <v>0</v>
      </c>
      <c r="N36" s="91">
        <f t="shared" si="10"/>
        <v>18.01801802</v>
      </c>
      <c r="O36" s="112"/>
      <c r="P36" s="56"/>
      <c r="Q36" s="106"/>
      <c r="R36" s="106"/>
      <c r="S36" s="106"/>
      <c r="T36" s="106"/>
      <c r="U36" s="58"/>
      <c r="V36" s="106"/>
      <c r="W36" s="106"/>
      <c r="X36" s="58"/>
      <c r="Y36" s="106"/>
      <c r="Z36" s="106"/>
      <c r="AA36" s="106"/>
      <c r="AB36" s="106"/>
      <c r="AC36" s="106"/>
      <c r="AD36" s="106"/>
      <c r="AE36" s="106"/>
      <c r="AF36" s="55"/>
      <c r="AG36" s="98"/>
      <c r="AH36" s="61"/>
    </row>
    <row r="37">
      <c r="A37" s="55"/>
      <c r="B37" s="113"/>
      <c r="C37" s="113"/>
      <c r="D37" s="113"/>
      <c r="E37" s="129" t="s">
        <v>160</v>
      </c>
      <c r="F37" s="130"/>
      <c r="G37" s="131"/>
      <c r="H37" s="130"/>
      <c r="I37" s="131"/>
      <c r="J37" s="101"/>
      <c r="K37" s="56"/>
      <c r="L37" s="131"/>
      <c r="M37" s="90">
        <f t="shared" si="7"/>
        <v>0</v>
      </c>
      <c r="N37" s="131"/>
      <c r="O37" s="112"/>
      <c r="P37" s="56"/>
      <c r="Q37" s="106"/>
      <c r="R37" s="106"/>
      <c r="S37" s="106"/>
      <c r="T37" s="106"/>
      <c r="U37" s="58"/>
      <c r="V37" s="106"/>
      <c r="W37" s="106"/>
      <c r="X37" s="58"/>
      <c r="Y37" s="106"/>
      <c r="Z37" s="106"/>
      <c r="AA37" s="106"/>
      <c r="AB37" s="106"/>
      <c r="AC37" s="106"/>
      <c r="AD37" s="106"/>
      <c r="AE37" s="106"/>
      <c r="AF37" s="55"/>
      <c r="AG37" s="98"/>
      <c r="AH37" s="61"/>
    </row>
    <row r="38">
      <c r="A38" s="55"/>
      <c r="B38" s="55"/>
      <c r="C38" s="123" t="s">
        <v>133</v>
      </c>
      <c r="D38" s="123" t="s">
        <v>133</v>
      </c>
      <c r="E38" s="43" t="s">
        <v>161</v>
      </c>
      <c r="F38" s="124"/>
      <c r="G38" s="125"/>
      <c r="H38" s="132"/>
      <c r="I38" s="125"/>
      <c r="J38" s="101"/>
      <c r="K38" s="56"/>
      <c r="L38" s="125"/>
      <c r="M38" s="90">
        <f t="shared" si="7"/>
        <v>0</v>
      </c>
      <c r="N38" s="125"/>
      <c r="O38" s="112"/>
      <c r="P38" s="56"/>
      <c r="Q38" s="106"/>
      <c r="R38" s="106"/>
      <c r="S38" s="106"/>
      <c r="T38" s="106"/>
      <c r="U38" s="58"/>
      <c r="V38" s="106"/>
      <c r="W38" s="106"/>
      <c r="X38" s="58"/>
      <c r="Y38" s="106"/>
      <c r="Z38" s="106"/>
      <c r="AA38" s="106"/>
      <c r="AB38" s="106"/>
      <c r="AC38" s="106"/>
      <c r="AD38" s="106"/>
      <c r="AE38" s="106"/>
      <c r="AF38" s="55"/>
      <c r="AG38" s="98"/>
      <c r="AH38" s="61"/>
    </row>
    <row r="39">
      <c r="A39" s="55"/>
      <c r="B39" s="55"/>
      <c r="C39" s="123" t="s">
        <v>133</v>
      </c>
      <c r="D39" s="123" t="s">
        <v>133</v>
      </c>
      <c r="E39" s="43" t="s">
        <v>162</v>
      </c>
      <c r="F39" s="124"/>
      <c r="G39" s="125"/>
      <c r="H39" s="132"/>
      <c r="I39" s="125"/>
      <c r="J39" s="101"/>
      <c r="K39" s="56"/>
      <c r="L39" s="125"/>
      <c r="M39" s="90">
        <f t="shared" si="7"/>
        <v>0</v>
      </c>
      <c r="N39" s="125"/>
      <c r="O39" s="112"/>
      <c r="P39" s="56"/>
      <c r="Q39" s="106"/>
      <c r="R39" s="106"/>
      <c r="S39" s="106"/>
      <c r="T39" s="106"/>
      <c r="U39" s="58"/>
      <c r="V39" s="106"/>
      <c r="W39" s="106"/>
      <c r="X39" s="58"/>
      <c r="Y39" s="106"/>
      <c r="Z39" s="106"/>
      <c r="AA39" s="106"/>
      <c r="AB39" s="106"/>
      <c r="AC39" s="106"/>
      <c r="AD39" s="106"/>
      <c r="AE39" s="106"/>
      <c r="AF39" s="55"/>
      <c r="AG39" s="98"/>
      <c r="AH39" s="61"/>
    </row>
    <row r="40">
      <c r="A40" s="55"/>
      <c r="B40" s="55"/>
      <c r="C40" s="123" t="s">
        <v>133</v>
      </c>
      <c r="D40" s="123" t="s">
        <v>133</v>
      </c>
      <c r="E40" s="43" t="s">
        <v>163</v>
      </c>
      <c r="F40" s="134"/>
      <c r="G40" s="90">
        <v>116000.0</v>
      </c>
      <c r="H40" s="133">
        <v>1.0</v>
      </c>
      <c r="I40" s="90">
        <f>G40*H40</f>
        <v>116000</v>
      </c>
      <c r="J40" s="101"/>
      <c r="K40" s="56"/>
      <c r="L40" s="135">
        <f>I40/0.8</f>
        <v>145000</v>
      </c>
      <c r="M40" s="90">
        <f t="shared" si="7"/>
        <v>0</v>
      </c>
      <c r="N40" s="91">
        <f>L40/$H$69</f>
        <v>39.18918919</v>
      </c>
      <c r="O40" s="112"/>
      <c r="P40" s="56"/>
      <c r="Q40" s="106"/>
      <c r="R40" s="106"/>
      <c r="S40" s="106"/>
      <c r="T40" s="106"/>
      <c r="U40" s="58"/>
      <c r="V40" s="106"/>
      <c r="W40" s="106"/>
      <c r="X40" s="58"/>
      <c r="Y40" s="106"/>
      <c r="Z40" s="106"/>
      <c r="AA40" s="106"/>
      <c r="AB40" s="106"/>
      <c r="AC40" s="106"/>
      <c r="AD40" s="106"/>
      <c r="AE40" s="106"/>
      <c r="AF40" s="55"/>
      <c r="AG40" s="98"/>
      <c r="AH40" s="61"/>
    </row>
    <row r="41">
      <c r="A41" s="55"/>
      <c r="B41" s="113"/>
      <c r="C41" s="113"/>
      <c r="D41" s="113"/>
      <c r="E41" s="129" t="s">
        <v>164</v>
      </c>
      <c r="F41" s="130"/>
      <c r="G41" s="131"/>
      <c r="H41" s="131"/>
      <c r="I41" s="131"/>
      <c r="J41" s="101"/>
      <c r="K41" s="56"/>
      <c r="L41" s="131"/>
      <c r="M41" s="90">
        <f t="shared" si="7"/>
        <v>0</v>
      </c>
      <c r="N41" s="131"/>
      <c r="O41" s="112"/>
      <c r="P41" s="56"/>
      <c r="Q41" s="106"/>
      <c r="R41" s="106"/>
      <c r="S41" s="106"/>
      <c r="T41" s="106"/>
      <c r="U41" s="58"/>
      <c r="V41" s="106"/>
      <c r="W41" s="106"/>
      <c r="X41" s="58"/>
      <c r="Y41" s="106"/>
      <c r="Z41" s="106"/>
      <c r="AA41" s="106"/>
      <c r="AB41" s="106"/>
      <c r="AC41" s="106"/>
      <c r="AD41" s="106"/>
      <c r="AE41" s="106"/>
      <c r="AF41" s="55"/>
      <c r="AG41" s="98"/>
      <c r="AH41" s="61"/>
    </row>
    <row r="42">
      <c r="A42" s="55"/>
      <c r="B42" s="55"/>
      <c r="C42" s="123" t="s">
        <v>133</v>
      </c>
      <c r="D42" s="123" t="s">
        <v>133</v>
      </c>
      <c r="E42" s="35" t="s">
        <v>165</v>
      </c>
      <c r="F42" s="124"/>
      <c r="G42" s="125"/>
      <c r="H42" s="136"/>
      <c r="I42" s="125"/>
      <c r="J42" s="101"/>
      <c r="K42" s="56"/>
      <c r="L42" s="125"/>
      <c r="M42" s="90">
        <f t="shared" si="7"/>
        <v>0</v>
      </c>
      <c r="N42" s="125"/>
      <c r="O42" s="112"/>
      <c r="P42" s="56"/>
      <c r="Q42" s="106"/>
      <c r="R42" s="106"/>
      <c r="S42" s="106"/>
      <c r="T42" s="106"/>
      <c r="U42" s="58"/>
      <c r="V42" s="106"/>
      <c r="W42" s="106"/>
      <c r="X42" s="58"/>
      <c r="Y42" s="106"/>
      <c r="Z42" s="106"/>
      <c r="AA42" s="106"/>
      <c r="AB42" s="106"/>
      <c r="AC42" s="106"/>
      <c r="AD42" s="106"/>
      <c r="AE42" s="106"/>
      <c r="AF42" s="55"/>
      <c r="AG42" s="98"/>
      <c r="AH42" s="61"/>
    </row>
    <row r="43">
      <c r="A43" s="55"/>
      <c r="B43" s="55"/>
      <c r="C43" s="123" t="s">
        <v>133</v>
      </c>
      <c r="D43" s="123" t="s">
        <v>133</v>
      </c>
      <c r="E43" s="43" t="s">
        <v>166</v>
      </c>
      <c r="F43" s="124"/>
      <c r="G43" s="125"/>
      <c r="H43" s="136"/>
      <c r="I43" s="125"/>
      <c r="J43" s="101"/>
      <c r="K43" s="56"/>
      <c r="L43" s="125"/>
      <c r="M43" s="90">
        <f t="shared" si="7"/>
        <v>0</v>
      </c>
      <c r="N43" s="125"/>
      <c r="O43" s="112"/>
      <c r="P43" s="56"/>
      <c r="Q43" s="106"/>
      <c r="R43" s="106"/>
      <c r="S43" s="106"/>
      <c r="T43" s="106"/>
      <c r="U43" s="58"/>
      <c r="V43" s="106"/>
      <c r="W43" s="106"/>
      <c r="X43" s="58"/>
      <c r="Y43" s="106"/>
      <c r="Z43" s="106"/>
      <c r="AA43" s="106"/>
      <c r="AB43" s="106"/>
      <c r="AC43" s="106"/>
      <c r="AD43" s="106"/>
      <c r="AE43" s="106"/>
      <c r="AF43" s="55"/>
      <c r="AG43" s="98"/>
      <c r="AH43" s="61"/>
    </row>
    <row r="44">
      <c r="A44" s="55"/>
      <c r="B44" s="113"/>
      <c r="C44" s="113"/>
      <c r="D44" s="113"/>
      <c r="E44" s="137" t="s">
        <v>167</v>
      </c>
      <c r="F44" s="138"/>
      <c r="G44" s="139"/>
      <c r="H44" s="140"/>
      <c r="I44" s="139"/>
      <c r="J44" s="101"/>
      <c r="K44" s="56"/>
      <c r="L44" s="139"/>
      <c r="M44" s="90">
        <f t="shared" si="7"/>
        <v>0</v>
      </c>
      <c r="N44" s="139"/>
      <c r="O44" s="112"/>
      <c r="P44" s="56"/>
      <c r="Q44" s="106"/>
      <c r="R44" s="106"/>
      <c r="S44" s="106"/>
      <c r="T44" s="106"/>
      <c r="U44" s="58"/>
      <c r="V44" s="106"/>
      <c r="W44" s="106"/>
      <c r="X44" s="58"/>
      <c r="Y44" s="106"/>
      <c r="Z44" s="106"/>
      <c r="AA44" s="106"/>
      <c r="AB44" s="106"/>
      <c r="AC44" s="106"/>
      <c r="AD44" s="106"/>
      <c r="AE44" s="106"/>
      <c r="AF44" s="55"/>
      <c r="AG44" s="98"/>
      <c r="AH44" s="61"/>
    </row>
    <row r="45">
      <c r="A45" s="55"/>
      <c r="B45" s="55"/>
      <c r="C45" s="123" t="s">
        <v>133</v>
      </c>
      <c r="D45" s="123" t="s">
        <v>133</v>
      </c>
      <c r="E45" s="133" t="s">
        <v>168</v>
      </c>
      <c r="F45" s="134"/>
      <c r="G45" s="90">
        <v>108000.0</v>
      </c>
      <c r="H45" s="133">
        <v>1.0</v>
      </c>
      <c r="I45" s="90">
        <f>G45*H45</f>
        <v>108000</v>
      </c>
      <c r="J45" s="101"/>
      <c r="K45" s="56"/>
      <c r="L45" s="135">
        <f>I45/0.8</f>
        <v>135000</v>
      </c>
      <c r="M45" s="90">
        <f t="shared" si="7"/>
        <v>0</v>
      </c>
      <c r="N45" s="91">
        <f>L45/$H$69</f>
        <v>36.48648649</v>
      </c>
      <c r="O45" s="112"/>
      <c r="P45" s="56"/>
      <c r="Q45" s="106"/>
      <c r="R45" s="106"/>
      <c r="S45" s="106"/>
      <c r="T45" s="106"/>
      <c r="U45" s="58"/>
      <c r="V45" s="106"/>
      <c r="W45" s="106"/>
      <c r="X45" s="58"/>
      <c r="Y45" s="106"/>
      <c r="Z45" s="106"/>
      <c r="AA45" s="106"/>
      <c r="AB45" s="106"/>
      <c r="AC45" s="106"/>
      <c r="AD45" s="106"/>
      <c r="AE45" s="106"/>
      <c r="AF45" s="55"/>
      <c r="AG45" s="98"/>
      <c r="AH45" s="61"/>
    </row>
    <row r="46">
      <c r="A46" s="55"/>
      <c r="B46" s="113"/>
      <c r="C46" s="113"/>
      <c r="D46" s="113"/>
      <c r="E46" s="137" t="s">
        <v>169</v>
      </c>
      <c r="F46" s="138"/>
      <c r="G46" s="139"/>
      <c r="H46" s="139"/>
      <c r="I46" s="139"/>
      <c r="J46" s="101"/>
      <c r="K46" s="56"/>
      <c r="L46" s="139"/>
      <c r="M46" s="90">
        <f t="shared" si="7"/>
        <v>0</v>
      </c>
      <c r="N46" s="139"/>
      <c r="O46" s="112"/>
      <c r="P46" s="56"/>
      <c r="Q46" s="106"/>
      <c r="R46" s="106"/>
      <c r="S46" s="106"/>
      <c r="T46" s="106"/>
      <c r="U46" s="58"/>
      <c r="V46" s="106"/>
      <c r="W46" s="106"/>
      <c r="X46" s="58"/>
      <c r="Y46" s="106"/>
      <c r="Z46" s="106"/>
      <c r="AA46" s="106"/>
      <c r="AB46" s="106"/>
      <c r="AC46" s="106"/>
      <c r="AD46" s="106"/>
      <c r="AE46" s="106"/>
      <c r="AF46" s="55"/>
      <c r="AG46" s="98"/>
      <c r="AH46" s="61"/>
    </row>
    <row r="47">
      <c r="A47" s="55"/>
      <c r="B47" s="55"/>
      <c r="C47" s="123" t="s">
        <v>133</v>
      </c>
      <c r="D47" s="123" t="s">
        <v>133</v>
      </c>
      <c r="E47" s="141" t="s">
        <v>73</v>
      </c>
      <c r="F47" s="142" t="s">
        <v>68</v>
      </c>
      <c r="G47" s="117"/>
      <c r="H47" s="143"/>
      <c r="I47" s="143"/>
      <c r="J47" s="101"/>
      <c r="K47" s="56"/>
      <c r="L47" s="117"/>
      <c r="M47" s="90">
        <f t="shared" si="7"/>
        <v>0</v>
      </c>
      <c r="N47" s="117"/>
      <c r="O47" s="112"/>
      <c r="P47" s="56"/>
      <c r="Q47" s="106"/>
      <c r="R47" s="106"/>
      <c r="S47" s="106"/>
      <c r="T47" s="106"/>
      <c r="U47" s="58"/>
      <c r="V47" s="106"/>
      <c r="W47" s="106"/>
      <c r="X47" s="58"/>
      <c r="Y47" s="106"/>
      <c r="Z47" s="106"/>
      <c r="AA47" s="106"/>
      <c r="AB47" s="106"/>
      <c r="AC47" s="106"/>
      <c r="AD47" s="106"/>
      <c r="AE47" s="106"/>
      <c r="AF47" s="55"/>
      <c r="AG47" s="98"/>
      <c r="AH47" s="61"/>
    </row>
    <row r="48">
      <c r="A48" s="55"/>
      <c r="B48" s="55"/>
      <c r="C48" s="123" t="s">
        <v>133</v>
      </c>
      <c r="D48" s="123" t="s">
        <v>133</v>
      </c>
      <c r="E48" s="141" t="s">
        <v>70</v>
      </c>
      <c r="F48" s="142" t="s">
        <v>68</v>
      </c>
      <c r="G48" s="117"/>
      <c r="H48" s="144"/>
      <c r="I48" s="117"/>
      <c r="J48" s="101"/>
      <c r="K48" s="56"/>
      <c r="L48" s="117"/>
      <c r="M48" s="90">
        <f t="shared" si="7"/>
        <v>0</v>
      </c>
      <c r="N48" s="117"/>
      <c r="O48" s="112"/>
      <c r="P48" s="56"/>
      <c r="Q48" s="106"/>
      <c r="R48" s="106"/>
      <c r="S48" s="106"/>
      <c r="T48" s="106"/>
      <c r="U48" s="58"/>
      <c r="V48" s="106"/>
      <c r="W48" s="106"/>
      <c r="X48" s="58"/>
      <c r="Y48" s="106"/>
      <c r="Z48" s="106"/>
      <c r="AA48" s="106"/>
      <c r="AB48" s="106"/>
      <c r="AC48" s="106"/>
      <c r="AD48" s="106"/>
      <c r="AE48" s="106"/>
      <c r="AF48" s="55"/>
      <c r="AG48" s="98"/>
      <c r="AH48" s="61"/>
    </row>
    <row r="49">
      <c r="A49" s="55"/>
      <c r="B49" s="55"/>
      <c r="C49" s="123" t="s">
        <v>133</v>
      </c>
      <c r="D49" s="123" t="s">
        <v>133</v>
      </c>
      <c r="E49" s="141" t="s">
        <v>72</v>
      </c>
      <c r="F49" s="142" t="s">
        <v>68</v>
      </c>
      <c r="G49" s="117"/>
      <c r="H49" s="143"/>
      <c r="I49" s="143"/>
      <c r="J49" s="101"/>
      <c r="K49" s="56"/>
      <c r="L49" s="117"/>
      <c r="M49" s="90">
        <f t="shared" si="7"/>
        <v>0</v>
      </c>
      <c r="N49" s="117"/>
      <c r="O49" s="112"/>
      <c r="P49" s="56"/>
      <c r="Q49" s="106"/>
      <c r="R49" s="106"/>
      <c r="S49" s="106"/>
      <c r="T49" s="106"/>
      <c r="U49" s="58"/>
      <c r="V49" s="106"/>
      <c r="W49" s="106"/>
      <c r="X49" s="58"/>
      <c r="Y49" s="106"/>
      <c r="Z49" s="106"/>
      <c r="AA49" s="106"/>
      <c r="AB49" s="106"/>
      <c r="AC49" s="106"/>
      <c r="AD49" s="106"/>
      <c r="AE49" s="106"/>
      <c r="AF49" s="55"/>
      <c r="AG49" s="98"/>
      <c r="AH49" s="61"/>
    </row>
    <row r="50">
      <c r="A50" s="55"/>
      <c r="B50" s="55"/>
      <c r="C50" s="123" t="s">
        <v>133</v>
      </c>
      <c r="D50" s="145" t="s">
        <v>170</v>
      </c>
      <c r="E50" s="146" t="s">
        <v>88</v>
      </c>
      <c r="F50" s="147" t="s">
        <v>86</v>
      </c>
      <c r="G50" s="90" t="s">
        <v>171</v>
      </c>
      <c r="H50" s="133">
        <v>1.0</v>
      </c>
      <c r="I50" s="90">
        <f t="shared" ref="I50:I52" si="11">G50*H50</f>
        <v>240000</v>
      </c>
      <c r="J50" s="101"/>
      <c r="K50" s="56"/>
      <c r="L50" s="135">
        <f t="shared" ref="L50:L51" si="12">I50/0.8</f>
        <v>300000</v>
      </c>
      <c r="M50" s="90">
        <f t="shared" si="7"/>
        <v>0</v>
      </c>
      <c r="N50" s="91">
        <f t="shared" ref="N50:N52" si="13">L50/$H$69</f>
        <v>81.08108108</v>
      </c>
      <c r="O50" s="112"/>
      <c r="P50" s="56"/>
      <c r="Q50" s="92"/>
      <c r="R50" s="106"/>
      <c r="S50" s="92"/>
      <c r="T50" s="92"/>
      <c r="U50" s="58"/>
      <c r="V50" s="148"/>
      <c r="W50" s="149"/>
      <c r="X50" s="58"/>
      <c r="Y50" s="150"/>
      <c r="Z50" s="119"/>
      <c r="AA50" s="151"/>
      <c r="AB50" s="152"/>
      <c r="AC50" s="133"/>
      <c r="AD50" s="39"/>
      <c r="AE50" s="153"/>
      <c r="AF50" s="55"/>
      <c r="AG50" s="98"/>
      <c r="AH50" s="61"/>
    </row>
    <row r="51">
      <c r="A51" s="55"/>
      <c r="B51" s="55"/>
      <c r="C51" s="123" t="s">
        <v>133</v>
      </c>
      <c r="D51" s="123" t="s">
        <v>133</v>
      </c>
      <c r="E51" s="33" t="s">
        <v>71</v>
      </c>
      <c r="F51" s="147" t="s">
        <v>68</v>
      </c>
      <c r="G51" s="154">
        <v>200000.0</v>
      </c>
      <c r="H51" s="133">
        <v>1.0</v>
      </c>
      <c r="I51" s="90">
        <f t="shared" si="11"/>
        <v>200000</v>
      </c>
      <c r="J51" s="101"/>
      <c r="K51" s="56"/>
      <c r="L51" s="135">
        <f t="shared" si="12"/>
        <v>250000</v>
      </c>
      <c r="M51" s="90">
        <f t="shared" si="7"/>
        <v>0</v>
      </c>
      <c r="N51" s="91">
        <f t="shared" si="13"/>
        <v>67.56756757</v>
      </c>
      <c r="O51" s="112"/>
      <c r="P51" s="56"/>
      <c r="Q51" s="106"/>
      <c r="R51" s="106"/>
      <c r="S51" s="106"/>
      <c r="T51" s="106"/>
      <c r="U51" s="58"/>
      <c r="V51" s="106"/>
      <c r="W51" s="106"/>
      <c r="X51" s="58"/>
      <c r="Y51" s="106"/>
      <c r="Z51" s="106"/>
      <c r="AA51" s="106"/>
      <c r="AB51" s="106"/>
      <c r="AC51" s="106"/>
      <c r="AD51" s="106"/>
      <c r="AE51" s="106"/>
      <c r="AF51" s="55"/>
      <c r="AG51" s="98"/>
      <c r="AH51" s="61"/>
    </row>
    <row r="52">
      <c r="A52" s="55"/>
      <c r="B52" s="55"/>
      <c r="C52" s="123" t="s">
        <v>133</v>
      </c>
      <c r="D52" s="145" t="s">
        <v>170</v>
      </c>
      <c r="E52" s="33" t="s">
        <v>62</v>
      </c>
      <c r="F52" s="147" t="s">
        <v>60</v>
      </c>
      <c r="G52" s="154">
        <v>650000.0</v>
      </c>
      <c r="H52" s="133">
        <v>1.0</v>
      </c>
      <c r="I52" s="90">
        <f t="shared" si="11"/>
        <v>650000</v>
      </c>
      <c r="J52" s="101"/>
      <c r="K52" s="56"/>
      <c r="L52" s="135">
        <f>I52/0.75</f>
        <v>866666.6667</v>
      </c>
      <c r="M52" s="90">
        <f t="shared" si="7"/>
        <v>0</v>
      </c>
      <c r="N52" s="91">
        <f t="shared" si="13"/>
        <v>234.2342342</v>
      </c>
      <c r="O52" s="112"/>
      <c r="P52" s="56"/>
      <c r="Q52" s="106"/>
      <c r="R52" s="106"/>
      <c r="S52" s="106"/>
      <c r="T52" s="106"/>
      <c r="U52" s="58"/>
      <c r="V52" s="106"/>
      <c r="W52" s="106"/>
      <c r="X52" s="58"/>
      <c r="Y52" s="106"/>
      <c r="Z52" s="106"/>
      <c r="AA52" s="106"/>
      <c r="AB52" s="106"/>
      <c r="AC52" s="106"/>
      <c r="AD52" s="106"/>
      <c r="AE52" s="106"/>
      <c r="AF52" s="55"/>
      <c r="AG52" s="98"/>
      <c r="AH52" s="61"/>
    </row>
    <row r="53">
      <c r="A53" s="55"/>
      <c r="B53" s="113"/>
      <c r="C53" s="113"/>
      <c r="D53" s="113"/>
      <c r="E53" s="155" t="s">
        <v>172</v>
      </c>
      <c r="F53" s="156"/>
      <c r="G53" s="156"/>
      <c r="H53" s="157"/>
      <c r="I53" s="157"/>
      <c r="J53" s="101"/>
      <c r="K53" s="56"/>
      <c r="L53" s="157"/>
      <c r="M53" s="90">
        <f t="shared" si="7"/>
        <v>0</v>
      </c>
      <c r="N53" s="157"/>
      <c r="O53" s="112"/>
      <c r="P53" s="56"/>
      <c r="Q53" s="157"/>
      <c r="R53" s="157"/>
      <c r="S53" s="157"/>
      <c r="T53" s="157"/>
      <c r="U53" s="58"/>
      <c r="V53" s="157"/>
      <c r="W53" s="157"/>
      <c r="X53" s="58"/>
      <c r="Y53" s="106"/>
      <c r="Z53" s="106"/>
      <c r="AA53" s="106"/>
      <c r="AB53" s="106"/>
      <c r="AC53" s="106"/>
      <c r="AD53" s="106"/>
      <c r="AE53" s="106"/>
      <c r="AF53" s="55"/>
      <c r="AG53" s="98"/>
      <c r="AH53" s="61"/>
    </row>
    <row r="54">
      <c r="A54" s="55"/>
      <c r="B54" s="55"/>
      <c r="C54" s="123" t="s">
        <v>133</v>
      </c>
      <c r="D54" s="123" t="s">
        <v>133</v>
      </c>
      <c r="E54" s="158" t="s">
        <v>173</v>
      </c>
      <c r="F54" s="159"/>
      <c r="G54" s="160"/>
      <c r="H54" s="160"/>
      <c r="I54" s="160"/>
      <c r="J54" s="101"/>
      <c r="K54" s="56"/>
      <c r="L54" s="160"/>
      <c r="M54" s="90">
        <f t="shared" si="7"/>
        <v>0</v>
      </c>
      <c r="N54" s="160"/>
      <c r="O54" s="112"/>
      <c r="P54" s="56"/>
      <c r="Q54" s="117"/>
      <c r="R54" s="117"/>
      <c r="S54" s="92"/>
      <c r="T54" s="92"/>
      <c r="U54" s="58"/>
      <c r="V54" s="161"/>
      <c r="W54" s="162"/>
      <c r="X54" s="58"/>
      <c r="Y54" s="127"/>
      <c r="Z54" s="119"/>
      <c r="AA54" s="127"/>
      <c r="AB54" s="119"/>
      <c r="AC54" s="153"/>
      <c r="AD54" s="153"/>
      <c r="AE54" s="153"/>
      <c r="AF54" s="55"/>
      <c r="AG54" s="98"/>
      <c r="AH54" s="61"/>
    </row>
    <row r="55">
      <c r="A55" s="55"/>
      <c r="B55" s="55"/>
      <c r="C55" s="123" t="s">
        <v>133</v>
      </c>
      <c r="D55" s="145" t="s">
        <v>170</v>
      </c>
      <c r="E55" s="133" t="s">
        <v>174</v>
      </c>
      <c r="F55" s="147" t="s">
        <v>86</v>
      </c>
      <c r="G55" s="90">
        <v>280000.0</v>
      </c>
      <c r="H55" s="133">
        <v>1.0</v>
      </c>
      <c r="I55" s="90">
        <f t="shared" ref="I55:I64" si="14">G55*H55</f>
        <v>280000</v>
      </c>
      <c r="J55" s="101"/>
      <c r="K55" s="56"/>
      <c r="L55" s="135">
        <f t="shared" ref="L55:L56" si="15">I55/0.9</f>
        <v>311111.1111</v>
      </c>
      <c r="M55" s="90">
        <f t="shared" si="7"/>
        <v>0</v>
      </c>
      <c r="N55" s="91">
        <f t="shared" ref="N55:N59" si="16">L55/$H$69</f>
        <v>84.08408408</v>
      </c>
      <c r="O55" s="112"/>
      <c r="P55" s="56"/>
      <c r="Q55" s="92"/>
      <c r="R55" s="106"/>
      <c r="S55" s="92"/>
      <c r="T55" s="92"/>
      <c r="U55" s="58"/>
      <c r="V55" s="148"/>
      <c r="W55" s="163"/>
      <c r="X55" s="58"/>
      <c r="Y55" s="106"/>
      <c r="Z55" s="106"/>
      <c r="AA55" s="106"/>
      <c r="AB55" s="106"/>
      <c r="AC55" s="106"/>
      <c r="AD55" s="106"/>
      <c r="AE55" s="106"/>
      <c r="AF55" s="55"/>
      <c r="AG55" s="98"/>
      <c r="AH55" s="61"/>
    </row>
    <row r="56">
      <c r="A56" s="55"/>
      <c r="B56" s="55"/>
      <c r="C56" s="123" t="s">
        <v>133</v>
      </c>
      <c r="D56" s="145" t="s">
        <v>170</v>
      </c>
      <c r="E56" s="133" t="s">
        <v>175</v>
      </c>
      <c r="F56" s="147" t="s">
        <v>91</v>
      </c>
      <c r="G56" s="90">
        <v>280000.0</v>
      </c>
      <c r="H56" s="133">
        <v>1.0</v>
      </c>
      <c r="I56" s="90">
        <f t="shared" si="14"/>
        <v>280000</v>
      </c>
      <c r="J56" s="101"/>
      <c r="K56" s="56"/>
      <c r="L56" s="135">
        <f t="shared" si="15"/>
        <v>311111.1111</v>
      </c>
      <c r="M56" s="90">
        <f t="shared" si="7"/>
        <v>0</v>
      </c>
      <c r="N56" s="91">
        <f t="shared" si="16"/>
        <v>84.08408408</v>
      </c>
      <c r="O56" s="112"/>
      <c r="P56" s="56"/>
      <c r="Q56" s="92"/>
      <c r="R56" s="106"/>
      <c r="S56" s="92"/>
      <c r="T56" s="92"/>
      <c r="U56" s="58"/>
      <c r="V56" s="148"/>
      <c r="W56" s="149"/>
      <c r="X56" s="58"/>
      <c r="Y56" s="150"/>
      <c r="Z56" s="119"/>
      <c r="AA56" s="151"/>
      <c r="AB56" s="152"/>
      <c r="AC56" s="133"/>
      <c r="AD56" s="39"/>
      <c r="AE56" s="153"/>
      <c r="AF56" s="55"/>
      <c r="AG56" s="98"/>
      <c r="AH56" s="61"/>
    </row>
    <row r="57">
      <c r="A57" s="55"/>
      <c r="B57" s="55"/>
      <c r="C57" s="123" t="s">
        <v>133</v>
      </c>
      <c r="D57" s="123" t="s">
        <v>133</v>
      </c>
      <c r="E57" s="146" t="s">
        <v>176</v>
      </c>
      <c r="F57" s="135"/>
      <c r="G57" s="90">
        <v>300000.0</v>
      </c>
      <c r="H57" s="133">
        <v>1.0</v>
      </c>
      <c r="I57" s="90">
        <f t="shared" si="14"/>
        <v>300000</v>
      </c>
      <c r="J57" s="101"/>
      <c r="K57" s="56"/>
      <c r="L57" s="135">
        <f>I57/0.95</f>
        <v>315789.4737</v>
      </c>
      <c r="M57" s="90">
        <f t="shared" si="7"/>
        <v>0</v>
      </c>
      <c r="N57" s="91">
        <f t="shared" si="16"/>
        <v>85.3485064</v>
      </c>
      <c r="O57" s="112"/>
      <c r="P57" s="56"/>
      <c r="Q57" s="117"/>
      <c r="R57" s="117"/>
      <c r="S57" s="92"/>
      <c r="T57" s="92"/>
      <c r="U57" s="58"/>
      <c r="V57" s="161"/>
      <c r="W57" s="162"/>
      <c r="X57" s="58"/>
      <c r="Y57" s="127"/>
      <c r="Z57" s="119"/>
      <c r="AA57" s="127"/>
      <c r="AB57" s="119"/>
      <c r="AC57" s="153"/>
      <c r="AD57" s="153"/>
      <c r="AE57" s="153"/>
      <c r="AF57" s="55"/>
      <c r="AG57" s="98"/>
      <c r="AH57" s="61"/>
    </row>
    <row r="58">
      <c r="A58" s="55"/>
      <c r="B58" s="55"/>
      <c r="C58" s="123" t="s">
        <v>133</v>
      </c>
      <c r="D58" s="123" t="s">
        <v>133</v>
      </c>
      <c r="E58" s="33" t="s">
        <v>177</v>
      </c>
      <c r="F58" s="164"/>
      <c r="G58" s="90">
        <v>150000.0</v>
      </c>
      <c r="H58" s="33">
        <v>1.0</v>
      </c>
      <c r="I58" s="90">
        <f t="shared" si="14"/>
        <v>150000</v>
      </c>
      <c r="J58" s="101"/>
      <c r="K58" s="56"/>
      <c r="L58" s="135">
        <f>I58/0.98</f>
        <v>153061.2245</v>
      </c>
      <c r="M58" s="90">
        <f t="shared" si="7"/>
        <v>0</v>
      </c>
      <c r="N58" s="91">
        <f t="shared" si="16"/>
        <v>41.36789851</v>
      </c>
      <c r="O58" s="112"/>
      <c r="P58" s="56"/>
      <c r="Q58" s="117"/>
      <c r="R58" s="117"/>
      <c r="S58" s="92"/>
      <c r="T58" s="92"/>
      <c r="U58" s="58"/>
      <c r="V58" s="161"/>
      <c r="W58" s="162"/>
      <c r="X58" s="58"/>
      <c r="Y58" s="127"/>
      <c r="Z58" s="119"/>
      <c r="AA58" s="127"/>
      <c r="AB58" s="119"/>
      <c r="AC58" s="153"/>
      <c r="AD58" s="153"/>
      <c r="AE58" s="153"/>
      <c r="AF58" s="55"/>
      <c r="AG58" s="98"/>
      <c r="AH58" s="61"/>
    </row>
    <row r="59">
      <c r="A59" s="55"/>
      <c r="B59" s="55"/>
      <c r="C59" s="123" t="s">
        <v>133</v>
      </c>
      <c r="D59" s="123" t="s">
        <v>133</v>
      </c>
      <c r="E59" s="33" t="s">
        <v>178</v>
      </c>
      <c r="F59" s="164"/>
      <c r="G59" s="90">
        <v>270000.0</v>
      </c>
      <c r="H59" s="133">
        <v>2.0</v>
      </c>
      <c r="I59" s="90">
        <f t="shared" si="14"/>
        <v>540000</v>
      </c>
      <c r="J59" s="101"/>
      <c r="K59" s="56"/>
      <c r="L59" s="135">
        <f>I59/0.95</f>
        <v>568421.0526</v>
      </c>
      <c r="M59" s="90">
        <f t="shared" si="7"/>
        <v>0</v>
      </c>
      <c r="N59" s="91">
        <f t="shared" si="16"/>
        <v>153.6273115</v>
      </c>
      <c r="O59" s="112"/>
      <c r="P59" s="58"/>
      <c r="Q59" s="117"/>
      <c r="R59" s="117"/>
      <c r="S59" s="92"/>
      <c r="T59" s="92"/>
      <c r="U59" s="58"/>
      <c r="V59" s="161"/>
      <c r="W59" s="162"/>
      <c r="X59" s="58"/>
      <c r="Y59" s="127"/>
      <c r="Z59" s="119"/>
      <c r="AA59" s="127"/>
      <c r="AB59" s="119"/>
      <c r="AC59" s="153"/>
      <c r="AD59" s="153"/>
      <c r="AE59" s="153"/>
      <c r="AF59" s="55"/>
      <c r="AG59" s="98"/>
      <c r="AH59" s="61"/>
    </row>
    <row r="60">
      <c r="A60" s="55"/>
      <c r="B60" s="55"/>
      <c r="C60" s="123" t="s">
        <v>133</v>
      </c>
      <c r="D60" s="123" t="s">
        <v>133</v>
      </c>
      <c r="E60" s="43" t="s">
        <v>179</v>
      </c>
      <c r="F60" s="124"/>
      <c r="G60" s="165">
        <v>15000.0</v>
      </c>
      <c r="H60" s="166">
        <v>1.0</v>
      </c>
      <c r="I60" s="165">
        <f t="shared" si="14"/>
        <v>15000</v>
      </c>
      <c r="J60" s="101"/>
      <c r="K60" s="167"/>
      <c r="L60" s="165"/>
      <c r="M60" s="90"/>
      <c r="N60" s="165"/>
      <c r="O60" s="112"/>
      <c r="P60" s="58"/>
      <c r="Q60" s="117"/>
      <c r="R60" s="117"/>
      <c r="S60" s="92"/>
      <c r="T60" s="92"/>
      <c r="U60" s="58"/>
      <c r="V60" s="161"/>
      <c r="W60" s="162"/>
      <c r="X60" s="58"/>
      <c r="Y60" s="127"/>
      <c r="Z60" s="119"/>
      <c r="AA60" s="127"/>
      <c r="AB60" s="119"/>
      <c r="AC60" s="153"/>
      <c r="AD60" s="153"/>
      <c r="AE60" s="153"/>
      <c r="AF60" s="55"/>
      <c r="AG60" s="98"/>
      <c r="AH60" s="61"/>
    </row>
    <row r="61">
      <c r="A61" s="55"/>
      <c r="B61" s="55"/>
      <c r="C61" s="123" t="s">
        <v>133</v>
      </c>
      <c r="D61" s="123" t="s">
        <v>133</v>
      </c>
      <c r="E61" s="43" t="s">
        <v>180</v>
      </c>
      <c r="F61" s="124"/>
      <c r="G61" s="165">
        <v>25000.0</v>
      </c>
      <c r="H61" s="166">
        <v>1.0</v>
      </c>
      <c r="I61" s="165">
        <f t="shared" si="14"/>
        <v>25000</v>
      </c>
      <c r="J61" s="101"/>
      <c r="K61" s="167"/>
      <c r="L61" s="165"/>
      <c r="M61" s="90"/>
      <c r="N61" s="165"/>
      <c r="O61" s="112"/>
      <c r="P61" s="58"/>
      <c r="Q61" s="117"/>
      <c r="R61" s="117"/>
      <c r="S61" s="92"/>
      <c r="T61" s="92"/>
      <c r="U61" s="58"/>
      <c r="V61" s="161"/>
      <c r="W61" s="162"/>
      <c r="X61" s="58"/>
      <c r="Y61" s="127"/>
      <c r="Z61" s="119"/>
      <c r="AA61" s="153"/>
      <c r="AB61" s="153"/>
      <c r="AC61" s="153"/>
      <c r="AD61" s="153"/>
      <c r="AE61" s="153"/>
      <c r="AF61" s="55"/>
      <c r="AG61" s="60"/>
      <c r="AH61" s="61"/>
    </row>
    <row r="62">
      <c r="A62" s="55"/>
      <c r="B62" s="55"/>
      <c r="C62" s="55"/>
      <c r="D62" s="123" t="s">
        <v>133</v>
      </c>
      <c r="E62" s="168" t="s">
        <v>181</v>
      </c>
      <c r="F62" s="39"/>
      <c r="G62" s="154">
        <v>35000.0</v>
      </c>
      <c r="H62" s="133">
        <v>2.0</v>
      </c>
      <c r="I62" s="169">
        <f t="shared" si="14"/>
        <v>70000</v>
      </c>
      <c r="J62" s="101"/>
      <c r="K62" s="56"/>
      <c r="L62" s="90">
        <f t="shared" ref="L62:L64" si="17">I62/0.95</f>
        <v>73684.21053</v>
      </c>
      <c r="M62" s="90">
        <f t="shared" ref="M62:M64" si="18">J62/0.7</f>
        <v>0</v>
      </c>
      <c r="N62" s="170">
        <f t="shared" ref="N62:N64" si="19">L62/$H$69</f>
        <v>19.91465149</v>
      </c>
      <c r="O62" s="112"/>
      <c r="P62" s="58"/>
      <c r="Q62" s="117"/>
      <c r="R62" s="117"/>
      <c r="S62" s="92"/>
      <c r="T62" s="92"/>
      <c r="U62" s="58"/>
      <c r="V62" s="161"/>
      <c r="W62" s="162"/>
      <c r="X62" s="58"/>
      <c r="Y62" s="127"/>
      <c r="Z62" s="119"/>
      <c r="AA62" s="153"/>
      <c r="AB62" s="153"/>
      <c r="AC62" s="153"/>
      <c r="AD62" s="153"/>
      <c r="AE62" s="153"/>
      <c r="AF62" s="55"/>
      <c r="AG62" s="60"/>
      <c r="AH62" s="61"/>
    </row>
    <row r="63">
      <c r="A63" s="55"/>
      <c r="B63" s="55"/>
      <c r="C63" s="55"/>
      <c r="D63" s="123" t="s">
        <v>133</v>
      </c>
      <c r="E63" s="171" t="s">
        <v>182</v>
      </c>
      <c r="F63" s="39"/>
      <c r="G63" s="90">
        <v>180000.0</v>
      </c>
      <c r="H63" s="133">
        <v>0.5</v>
      </c>
      <c r="I63" s="169">
        <f t="shared" si="14"/>
        <v>90000</v>
      </c>
      <c r="J63" s="101"/>
      <c r="K63" s="56"/>
      <c r="L63" s="90">
        <f t="shared" si="17"/>
        <v>94736.84211</v>
      </c>
      <c r="M63" s="90">
        <f t="shared" si="18"/>
        <v>0</v>
      </c>
      <c r="N63" s="170">
        <f t="shared" si="19"/>
        <v>25.60455192</v>
      </c>
      <c r="O63" s="112"/>
      <c r="P63" s="56"/>
      <c r="Q63" s="117"/>
      <c r="R63" s="117"/>
      <c r="S63" s="92"/>
      <c r="T63" s="92"/>
      <c r="U63" s="58"/>
      <c r="V63" s="161"/>
      <c r="W63" s="162"/>
      <c r="X63" s="58"/>
      <c r="Y63" s="127"/>
      <c r="Z63" s="119"/>
      <c r="AA63" s="127"/>
      <c r="AB63" s="164"/>
      <c r="AC63" s="153"/>
      <c r="AD63" s="153"/>
      <c r="AE63" s="153"/>
      <c r="AF63" s="55"/>
      <c r="AG63" s="60"/>
      <c r="AH63" s="61"/>
    </row>
    <row r="64">
      <c r="A64" s="55"/>
      <c r="B64" s="55"/>
      <c r="C64" s="55"/>
      <c r="D64" s="123" t="s">
        <v>133</v>
      </c>
      <c r="E64" s="171" t="s">
        <v>183</v>
      </c>
      <c r="F64" s="39"/>
      <c r="G64" s="90">
        <v>180000.0</v>
      </c>
      <c r="H64" s="33">
        <v>0.6</v>
      </c>
      <c r="I64" s="169">
        <f t="shared" si="14"/>
        <v>108000</v>
      </c>
      <c r="J64" s="101"/>
      <c r="K64" s="56"/>
      <c r="L64" s="90">
        <f t="shared" si="17"/>
        <v>113684.2105</v>
      </c>
      <c r="M64" s="90">
        <f t="shared" si="18"/>
        <v>0</v>
      </c>
      <c r="N64" s="170">
        <f t="shared" si="19"/>
        <v>30.7254623</v>
      </c>
      <c r="O64" s="112"/>
      <c r="P64" s="56"/>
      <c r="Q64" s="117"/>
      <c r="R64" s="117"/>
      <c r="S64" s="92"/>
      <c r="T64" s="92"/>
      <c r="U64" s="58"/>
      <c r="V64" s="161"/>
      <c r="W64" s="162"/>
      <c r="X64" s="58"/>
      <c r="Y64" s="127"/>
      <c r="Z64" s="119"/>
      <c r="AA64" s="127"/>
      <c r="AB64" s="164"/>
      <c r="AC64" s="153"/>
      <c r="AD64" s="153"/>
      <c r="AE64" s="153"/>
      <c r="AF64" s="55"/>
      <c r="AG64" s="60"/>
      <c r="AH64" s="61"/>
    </row>
    <row r="65">
      <c r="A65" s="55"/>
      <c r="B65" s="55"/>
      <c r="C65" s="55"/>
      <c r="D65" s="123" t="s">
        <v>133</v>
      </c>
      <c r="E65" s="171" t="s">
        <v>184</v>
      </c>
      <c r="F65" s="153"/>
      <c r="G65" s="90">
        <v>20000.0</v>
      </c>
      <c r="H65" s="133">
        <v>1.0</v>
      </c>
      <c r="I65" s="169">
        <f>+G65*H65</f>
        <v>20000</v>
      </c>
      <c r="J65" s="101"/>
      <c r="K65" s="56"/>
      <c r="L65" s="106"/>
      <c r="M65" s="106"/>
      <c r="N65" s="106"/>
      <c r="O65" s="106"/>
      <c r="P65" s="56"/>
      <c r="Q65" s="117"/>
      <c r="R65" s="117"/>
      <c r="S65" s="92"/>
      <c r="T65" s="92"/>
      <c r="U65" s="58"/>
      <c r="V65" s="161"/>
      <c r="W65" s="162"/>
      <c r="X65" s="58"/>
      <c r="Y65" s="118"/>
      <c r="Z65" s="119"/>
      <c r="AA65" s="172"/>
      <c r="AB65" s="135"/>
      <c r="AC65" s="39"/>
      <c r="AD65" s="39"/>
      <c r="AE65" s="153"/>
      <c r="AF65" s="55"/>
      <c r="AG65" s="60"/>
      <c r="AH65" s="61"/>
    </row>
    <row r="66" ht="27.0" customHeight="1">
      <c r="A66" s="55"/>
      <c r="B66" s="55"/>
      <c r="C66" s="55"/>
      <c r="D66" s="55"/>
      <c r="E66" s="55"/>
      <c r="F66" s="55"/>
      <c r="G66" s="173"/>
      <c r="H66" s="174" t="s">
        <v>185</v>
      </c>
      <c r="I66" s="174">
        <f t="shared" ref="I66:J66" si="20">SUM(I5:I65)</f>
        <v>4787000</v>
      </c>
      <c r="J66" s="174">
        <f t="shared" si="20"/>
        <v>172000</v>
      </c>
      <c r="K66" s="56"/>
      <c r="L66" s="56"/>
      <c r="M66" s="56"/>
      <c r="N66" s="175"/>
      <c r="O66" s="58"/>
      <c r="P66" s="58"/>
      <c r="Q66" s="58"/>
      <c r="R66" s="58"/>
      <c r="S66" s="58"/>
      <c r="T66" s="57"/>
      <c r="U66" s="58"/>
      <c r="V66" s="58"/>
      <c r="W66" s="57"/>
      <c r="X66" s="58"/>
      <c r="Y66" s="55"/>
      <c r="Z66" s="55"/>
      <c r="AA66" s="55"/>
      <c r="AB66" s="55"/>
      <c r="AC66" s="55"/>
      <c r="AD66" s="55"/>
      <c r="AE66" s="55"/>
      <c r="AF66" s="55"/>
      <c r="AG66" s="60"/>
      <c r="AH66" s="61"/>
    </row>
    <row r="67" ht="27.0" customHeight="1">
      <c r="A67" s="55"/>
      <c r="B67" s="55"/>
      <c r="C67" s="55"/>
      <c r="D67" s="55"/>
      <c r="E67" s="55"/>
      <c r="F67" s="55"/>
      <c r="G67" s="56"/>
      <c r="H67" s="176">
        <v>0.2</v>
      </c>
      <c r="I67" s="174">
        <f>I66/0.83</f>
        <v>5767469.88</v>
      </c>
      <c r="J67" s="174">
        <f>J66/0.93</f>
        <v>184946.2366</v>
      </c>
      <c r="K67" s="56"/>
      <c r="L67" s="56"/>
      <c r="M67" s="56"/>
      <c r="N67" s="174">
        <f t="shared" ref="N67:O67" si="21">SUM(N5:N66)</f>
        <v>1558.051664</v>
      </c>
      <c r="O67" s="174">
        <f t="shared" si="21"/>
        <v>49.33114933</v>
      </c>
      <c r="P67" s="58"/>
      <c r="Q67" s="56"/>
      <c r="R67" s="56"/>
      <c r="S67" s="58"/>
      <c r="T67" s="57"/>
      <c r="U67" s="58"/>
      <c r="V67" s="58"/>
      <c r="W67" s="57"/>
      <c r="X67" s="58"/>
      <c r="Y67" s="55"/>
      <c r="Z67" s="55"/>
      <c r="AA67" s="55"/>
      <c r="AB67" s="55"/>
      <c r="AC67" s="55"/>
      <c r="AD67" s="55"/>
      <c r="AE67" s="55"/>
      <c r="AF67" s="55"/>
      <c r="AG67" s="60"/>
      <c r="AH67" s="61"/>
    </row>
    <row r="68" ht="27.0" customHeight="1">
      <c r="A68" s="55"/>
      <c r="B68" s="55"/>
      <c r="C68" s="55"/>
      <c r="D68" s="55"/>
      <c r="E68" s="55"/>
      <c r="F68" s="55"/>
      <c r="G68" s="174" t="s">
        <v>186</v>
      </c>
      <c r="H68" s="177" t="s">
        <v>187</v>
      </c>
      <c r="I68" s="174">
        <f t="shared" ref="I68:J68" si="22">I67*4/1000</f>
        <v>23069.87952</v>
      </c>
      <c r="J68" s="174">
        <f t="shared" si="22"/>
        <v>739.7849462</v>
      </c>
      <c r="K68" s="56"/>
      <c r="L68" s="56"/>
      <c r="M68" s="56"/>
      <c r="N68" s="174">
        <f t="shared" ref="N68:O68" si="23">I68/$H$69</f>
        <v>6.235102572</v>
      </c>
      <c r="O68" s="174">
        <f t="shared" si="23"/>
        <v>0.1999418774</v>
      </c>
      <c r="P68" s="55"/>
      <c r="Q68" s="56"/>
      <c r="R68" s="56"/>
      <c r="S68" s="55"/>
      <c r="T68" s="55"/>
      <c r="U68" s="58"/>
      <c r="V68" s="55"/>
      <c r="W68" s="55"/>
      <c r="X68" s="58"/>
      <c r="Y68" s="55"/>
      <c r="Z68" s="55"/>
      <c r="AA68" s="55"/>
      <c r="AB68" s="55"/>
      <c r="AC68" s="55"/>
      <c r="AD68" s="55"/>
      <c r="AE68" s="55"/>
      <c r="AF68" s="55"/>
      <c r="AG68" s="60"/>
      <c r="AH68" s="61"/>
    </row>
    <row r="69" ht="27.0" customHeight="1">
      <c r="A69" s="55"/>
      <c r="B69" s="55"/>
      <c r="C69" s="55"/>
      <c r="D69" s="55"/>
      <c r="E69" s="55"/>
      <c r="F69" s="55"/>
      <c r="G69" s="174" t="s">
        <v>188</v>
      </c>
      <c r="H69" s="178">
        <v>3700.0</v>
      </c>
      <c r="I69" s="179">
        <f t="shared" ref="I69:J69" si="24">SUM(I67:I68)</f>
        <v>5790539.759</v>
      </c>
      <c r="J69" s="179">
        <f t="shared" si="24"/>
        <v>185686.0215</v>
      </c>
      <c r="K69" s="56"/>
      <c r="L69" s="56"/>
      <c r="M69" s="56"/>
      <c r="N69" s="179">
        <f t="shared" ref="N69:O69" si="25">SUM(N67:N68)</f>
        <v>1564.286766</v>
      </c>
      <c r="O69" s="179">
        <f t="shared" si="25"/>
        <v>49.53109121</v>
      </c>
      <c r="P69" s="58"/>
      <c r="Q69" s="56"/>
      <c r="R69" s="56"/>
      <c r="S69" s="58"/>
      <c r="T69" s="57"/>
      <c r="U69" s="58"/>
      <c r="V69" s="58"/>
      <c r="W69" s="57"/>
      <c r="X69" s="58"/>
      <c r="Y69" s="55"/>
      <c r="Z69" s="55"/>
      <c r="AA69" s="55"/>
      <c r="AB69" s="55"/>
      <c r="AC69" s="55"/>
      <c r="AD69" s="55"/>
      <c r="AE69" s="55"/>
      <c r="AF69" s="55"/>
      <c r="AG69" s="60"/>
      <c r="AH69" s="61"/>
    </row>
    <row r="70">
      <c r="A70" s="55"/>
      <c r="B70" s="55"/>
      <c r="C70" s="55"/>
      <c r="D70" s="55"/>
      <c r="E70" s="55"/>
      <c r="F70" s="55"/>
      <c r="G70" s="56"/>
      <c r="H70" s="55"/>
      <c r="I70" s="180">
        <f>I69/H69</f>
        <v>1565.010746</v>
      </c>
      <c r="J70" s="180">
        <f>J69/H69</f>
        <v>50.18541122</v>
      </c>
      <c r="K70" s="56"/>
      <c r="L70" s="56"/>
      <c r="M70" s="56"/>
      <c r="N70" s="175"/>
      <c r="O70" s="58"/>
      <c r="P70" s="58"/>
      <c r="Q70" s="58"/>
      <c r="R70" s="58"/>
      <c r="S70" s="58"/>
      <c r="T70" s="57"/>
      <c r="U70" s="58"/>
      <c r="V70" s="58"/>
      <c r="W70" s="57"/>
      <c r="X70" s="58"/>
      <c r="Y70" s="55"/>
      <c r="Z70" s="55"/>
      <c r="AA70" s="55"/>
      <c r="AB70" s="55"/>
      <c r="AC70" s="55"/>
      <c r="AD70" s="55"/>
      <c r="AE70" s="55"/>
      <c r="AF70" s="55"/>
      <c r="AG70" s="60"/>
      <c r="AH70" s="61"/>
    </row>
    <row r="71" ht="15.75" customHeight="1">
      <c r="A71" s="55"/>
      <c r="B71" s="55"/>
      <c r="C71" s="55"/>
      <c r="D71" s="55"/>
      <c r="E71" s="55"/>
      <c r="F71" s="55"/>
      <c r="G71" s="56"/>
      <c r="H71" s="55"/>
      <c r="I71" s="56"/>
      <c r="J71" s="56"/>
      <c r="K71" s="56"/>
      <c r="L71" s="56"/>
      <c r="M71" s="56"/>
      <c r="N71" s="175"/>
      <c r="O71" s="58"/>
      <c r="P71" s="58"/>
      <c r="Q71" s="58"/>
      <c r="R71" s="58"/>
      <c r="S71" s="58"/>
      <c r="T71" s="57"/>
      <c r="U71" s="58"/>
      <c r="V71" s="58"/>
      <c r="W71" s="57"/>
      <c r="X71" s="58"/>
      <c r="Y71" s="55"/>
      <c r="Z71" s="55"/>
      <c r="AA71" s="55"/>
      <c r="AB71" s="55"/>
      <c r="AC71" s="55"/>
      <c r="AD71" s="55"/>
      <c r="AE71" s="55"/>
      <c r="AF71" s="55"/>
      <c r="AG71" s="60"/>
      <c r="AH71" s="61"/>
    </row>
    <row r="72" ht="15.75" customHeight="1">
      <c r="A72" s="55"/>
      <c r="B72" s="55"/>
      <c r="C72" s="55"/>
      <c r="D72" s="55"/>
      <c r="E72" s="55"/>
      <c r="F72" s="55"/>
      <c r="G72" s="56"/>
      <c r="H72" s="55"/>
      <c r="I72" s="56"/>
      <c r="J72" s="56"/>
      <c r="K72" s="56"/>
      <c r="L72" s="56"/>
      <c r="M72" s="56"/>
      <c r="N72" s="175"/>
      <c r="O72" s="58"/>
      <c r="P72" s="58"/>
      <c r="Q72" s="58"/>
      <c r="R72" s="58"/>
      <c r="S72" s="58"/>
      <c r="T72" s="57"/>
      <c r="U72" s="58"/>
      <c r="V72" s="58"/>
      <c r="W72" s="57"/>
      <c r="X72" s="58"/>
      <c r="Y72" s="55"/>
      <c r="Z72" s="55"/>
      <c r="AA72" s="55"/>
      <c r="AB72" s="55"/>
      <c r="AC72" s="55"/>
      <c r="AD72" s="55"/>
      <c r="AE72" s="55"/>
      <c r="AF72" s="55"/>
      <c r="AG72" s="60"/>
      <c r="AH72" s="61"/>
    </row>
  </sheetData>
  <mergeCells count="1">
    <mergeCell ref="Y3:AB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J1" s="181" t="s">
        <v>189</v>
      </c>
    </row>
    <row r="4">
      <c r="B4" s="182" t="s">
        <v>190</v>
      </c>
      <c r="C4" s="183"/>
      <c r="D4" s="183"/>
      <c r="E4" s="183"/>
      <c r="F4" s="183"/>
      <c r="G4" s="183"/>
      <c r="H4" s="183"/>
    </row>
    <row r="21">
      <c r="J21" s="181" t="s">
        <v>191</v>
      </c>
    </row>
    <row r="36">
      <c r="A36" s="184" t="s">
        <v>192</v>
      </c>
    </row>
    <row r="40">
      <c r="I40" s="184" t="s">
        <v>193</v>
      </c>
    </row>
    <row r="56">
      <c r="I56" s="185" t="s">
        <v>194</v>
      </c>
    </row>
  </sheetData>
  <mergeCells count="5">
    <mergeCell ref="J1:N1"/>
    <mergeCell ref="J21:N21"/>
    <mergeCell ref="A36:F36"/>
    <mergeCell ref="I40:N40"/>
    <mergeCell ref="I56:N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6.38"/>
  </cols>
  <sheetData>
    <row r="2">
      <c r="L2" s="186"/>
    </row>
    <row r="6">
      <c r="J6" s="187" t="s">
        <v>195</v>
      </c>
    </row>
    <row r="7">
      <c r="J7" s="188" t="s">
        <v>196</v>
      </c>
    </row>
    <row r="12">
      <c r="J12" s="188" t="s">
        <v>197</v>
      </c>
    </row>
    <row r="13">
      <c r="J13" s="188" t="s">
        <v>198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9.38"/>
    <col customWidth="1" min="3" max="3" width="48.0"/>
    <col customWidth="1" min="4" max="4" width="36.75"/>
    <col customWidth="1" min="5" max="5" width="22.63"/>
  </cols>
  <sheetData>
    <row r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>
      <c r="A3" s="55"/>
      <c r="B3" s="55"/>
      <c r="C3" s="189" t="s">
        <v>199</v>
      </c>
      <c r="D3" s="190"/>
      <c r="E3" s="190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>
      <c r="A4" s="55"/>
      <c r="B4" s="55"/>
      <c r="C4" s="191" t="str">
        <f>COSTEO!E4</f>
        <v>#REF!</v>
      </c>
      <c r="D4" s="192" t="str">
        <f t="shared" ref="D4:F4" si="1">COSTEO!N4</f>
        <v>#REF!</v>
      </c>
      <c r="E4" s="192" t="str">
        <f t="shared" si="1"/>
        <v>#REF!</v>
      </c>
      <c r="F4" s="55" t="str">
        <f t="shared" si="1"/>
        <v>#REF!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>
      <c r="A5" s="55"/>
      <c r="B5" s="55"/>
      <c r="C5" s="193" t="str">
        <f>'21102025 COSTEO'!E5</f>
        <v>Póliza de asistencia médica al viajero - producto visitor </v>
      </c>
      <c r="D5" s="91">
        <f>'21102025 COSTEO'!N5</f>
        <v>8.108108108</v>
      </c>
      <c r="E5" s="91">
        <f>'21102025 COSTEO'!O5</f>
        <v>8.108108108</v>
      </c>
      <c r="F5" s="55" t="str">
        <f t="shared" ref="F5:F63" si="2">COSTEO!P5</f>
        <v>#REF!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</row>
    <row r="6">
      <c r="A6" s="55"/>
      <c r="B6" s="55"/>
      <c r="C6" s="194" t="str">
        <f>'21102025 COSTEO'!E6</f>
        <v>Sim card física</v>
      </c>
      <c r="D6" s="105">
        <f>'21102025 COSTEO'!N6</f>
        <v>2.702702703</v>
      </c>
      <c r="E6" s="105" t="str">
        <f>'21102025 COSTEO'!O6</f>
        <v/>
      </c>
      <c r="F6" s="55" t="str">
        <f t="shared" si="2"/>
        <v>#REF!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</row>
    <row r="7">
      <c r="A7" s="55"/>
      <c r="B7" s="55"/>
      <c r="C7" s="194" t="str">
        <f>'21102025 COSTEO'!E7</f>
        <v>Recarga de datos de 10 GB</v>
      </c>
      <c r="D7" s="105">
        <f>'21102025 COSTEO'!N7</f>
        <v>5.405405405</v>
      </c>
      <c r="E7" s="105" t="str">
        <f>'21102025 COSTEO'!O7</f>
        <v/>
      </c>
      <c r="F7" s="55" t="str">
        <f t="shared" si="2"/>
        <v>#REF!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</row>
    <row r="8">
      <c r="A8" s="55"/>
      <c r="B8" s="55"/>
      <c r="C8" s="194" t="str">
        <f>'21102025 COSTEO'!E8</f>
        <v>Traslado aeropuerto - hotel - aeropuerto</v>
      </c>
      <c r="D8" s="105">
        <f>'21102025 COSTEO'!N8</f>
        <v>41.22304122</v>
      </c>
      <c r="E8" s="105">
        <f>'21102025 COSTEO'!O8</f>
        <v>41.22304122</v>
      </c>
      <c r="F8" s="55" t="str">
        <f t="shared" si="2"/>
        <v>#REF!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>
      <c r="A9" s="55"/>
      <c r="B9" s="55"/>
      <c r="C9" s="195" t="str">
        <f>'21102025 COSTEO'!E9</f>
        <v>PAQUETE DE CHEQUEO MÉDICO </v>
      </c>
      <c r="D9" s="196">
        <f>'21102025 COSTEO'!N9</f>
        <v>470</v>
      </c>
      <c r="E9" s="112" t="str">
        <f>'21102025 COSTEO'!O9</f>
        <v/>
      </c>
      <c r="F9" s="55" t="str">
        <f t="shared" si="2"/>
        <v>#REF!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</row>
    <row r="10">
      <c r="A10" s="55"/>
      <c r="B10" s="55"/>
      <c r="C10" s="197" t="str">
        <f>'21102025 COSTEO'!E10</f>
        <v>LABORATORIOS CLÍNICOS</v>
      </c>
      <c r="D10" s="116" t="str">
        <f>'21102025 COSTEO'!N10</f>
        <v/>
      </c>
      <c r="E10" s="112" t="str">
        <f>'21102025 COSTEO'!O10</f>
        <v/>
      </c>
      <c r="F10" s="55" t="str">
        <f t="shared" si="2"/>
        <v>#REF!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</row>
    <row r="11">
      <c r="A11" s="55"/>
      <c r="B11" s="55"/>
      <c r="C11" s="198" t="str">
        <f>'21102025 COSTEO'!E11</f>
        <v>Antígeno de próstata</v>
      </c>
      <c r="D11" s="125" t="str">
        <f>'21102025 COSTEO'!N11</f>
        <v/>
      </c>
      <c r="E11" s="112" t="str">
        <f>'21102025 COSTEO'!O11</f>
        <v/>
      </c>
      <c r="F11" s="55" t="str">
        <f t="shared" si="2"/>
        <v>#REF!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</row>
    <row r="12">
      <c r="A12" s="55"/>
      <c r="B12" s="55"/>
      <c r="C12" s="198" t="str">
        <f>'21102025 COSTEO'!E12</f>
        <v>Coprológico</v>
      </c>
      <c r="D12" s="125" t="str">
        <f>'21102025 COSTEO'!N12</f>
        <v/>
      </c>
      <c r="E12" s="112" t="str">
        <f>'21102025 COSTEO'!O12</f>
        <v/>
      </c>
      <c r="F12" s="55" t="str">
        <f t="shared" si="2"/>
        <v>#REF!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</row>
    <row r="13">
      <c r="A13" s="55"/>
      <c r="B13" s="55"/>
      <c r="C13" s="198" t="str">
        <f>'21102025 COSTEO'!E13</f>
        <v>Vitamina D25</v>
      </c>
      <c r="D13" s="125" t="str">
        <f>'21102025 COSTEO'!N13</f>
        <v/>
      </c>
      <c r="E13" s="112" t="str">
        <f>'21102025 COSTEO'!O13</f>
        <v/>
      </c>
      <c r="F13" s="55" t="str">
        <f t="shared" si="2"/>
        <v>#REF!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>
      <c r="A14" s="55"/>
      <c r="B14" s="55"/>
      <c r="C14" s="198" t="str">
        <f>'21102025 COSTEO'!E14</f>
        <v>Vitamina B12</v>
      </c>
      <c r="D14" s="125" t="str">
        <f>'21102025 COSTEO'!N14</f>
        <v/>
      </c>
      <c r="E14" s="112" t="str">
        <f>'21102025 COSTEO'!O14</f>
        <v/>
      </c>
      <c r="F14" s="55" t="str">
        <f t="shared" si="2"/>
        <v>#REF!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</row>
    <row r="15">
      <c r="A15" s="55"/>
      <c r="B15" s="55"/>
      <c r="C15" s="199" t="str">
        <f>'21102025 COSTEO'!E15</f>
        <v>Perfil lipídico</v>
      </c>
      <c r="D15" s="131" t="str">
        <f>'21102025 COSTEO'!N15</f>
        <v/>
      </c>
      <c r="E15" s="112" t="str">
        <f>'21102025 COSTEO'!O15</f>
        <v/>
      </c>
      <c r="F15" s="55" t="str">
        <f t="shared" si="2"/>
        <v>#REF!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</row>
    <row r="16">
      <c r="A16" s="55"/>
      <c r="B16" s="55"/>
      <c r="C16" s="198" t="str">
        <f>'21102025 COSTEO'!E16</f>
        <v>Colesterol HDL</v>
      </c>
      <c r="D16" s="125" t="str">
        <f>'21102025 COSTEO'!N16</f>
        <v/>
      </c>
      <c r="E16" s="112" t="str">
        <f>'21102025 COSTEO'!O16</f>
        <v/>
      </c>
      <c r="F16" s="55" t="str">
        <f t="shared" si="2"/>
        <v>#REF!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</row>
    <row r="17">
      <c r="A17" s="55"/>
      <c r="B17" s="55"/>
      <c r="C17" s="43" t="str">
        <f>'21102025 COSTEO'!E17</f>
        <v>Colesterol LDL</v>
      </c>
      <c r="D17" s="125" t="str">
        <f>'21102025 COSTEO'!N17</f>
        <v/>
      </c>
      <c r="E17" s="112" t="str">
        <f>'21102025 COSTEO'!O17</f>
        <v/>
      </c>
      <c r="F17" s="55" t="str">
        <f t="shared" si="2"/>
        <v>#REF!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</row>
    <row r="18">
      <c r="A18" s="55"/>
      <c r="B18" s="55"/>
      <c r="C18" s="43" t="str">
        <f>'21102025 COSTEO'!E18</f>
        <v>Colesterol total</v>
      </c>
      <c r="D18" s="125" t="str">
        <f>'21102025 COSTEO'!N18</f>
        <v/>
      </c>
      <c r="E18" s="112" t="str">
        <f>'21102025 COSTEO'!O18</f>
        <v/>
      </c>
      <c r="F18" s="55" t="str">
        <f t="shared" si="2"/>
        <v>#REF!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</row>
    <row r="19">
      <c r="A19" s="55"/>
      <c r="B19" s="55"/>
      <c r="C19" s="43" t="str">
        <f>'21102025 COSTEO'!E19</f>
        <v>Triglicéridos</v>
      </c>
      <c r="D19" s="125" t="str">
        <f>'21102025 COSTEO'!N19</f>
        <v/>
      </c>
      <c r="E19" s="112" t="str">
        <f>'21102025 COSTEO'!O19</f>
        <v/>
      </c>
      <c r="F19" s="55" t="str">
        <f t="shared" si="2"/>
        <v>#REF!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</row>
    <row r="20">
      <c r="A20" s="55"/>
      <c r="B20" s="55"/>
      <c r="C20" s="129" t="str">
        <f>'21102025 COSTEO'!E20</f>
        <v>Perfil Hepático</v>
      </c>
      <c r="D20" s="131" t="str">
        <f>'21102025 COSTEO'!N20</f>
        <v/>
      </c>
      <c r="E20" s="112" t="str">
        <f>'21102025 COSTEO'!O20</f>
        <v/>
      </c>
      <c r="F20" s="55" t="str">
        <f t="shared" si="2"/>
        <v>#REF!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</row>
    <row r="21">
      <c r="A21" s="55"/>
      <c r="B21" s="55"/>
      <c r="C21" s="43" t="str">
        <f>'21102025 COSTEO'!E21</f>
        <v>ALT- Alanina transferasa</v>
      </c>
      <c r="D21" s="125" t="str">
        <f>'21102025 COSTEO'!N21</f>
        <v/>
      </c>
      <c r="E21" s="112" t="str">
        <f>'21102025 COSTEO'!O21</f>
        <v/>
      </c>
      <c r="F21" s="55" t="str">
        <f t="shared" si="2"/>
        <v>#REF!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</row>
    <row r="22">
      <c r="A22" s="55"/>
      <c r="B22" s="55"/>
      <c r="C22" s="43" t="str">
        <f>'21102025 COSTEO'!E22</f>
        <v>AST - aspartato transferasa</v>
      </c>
      <c r="D22" s="125" t="str">
        <f>'21102025 COSTEO'!N22</f>
        <v/>
      </c>
      <c r="E22" s="112" t="str">
        <f>'21102025 COSTEO'!O22</f>
        <v/>
      </c>
      <c r="F22" s="55" t="str">
        <f t="shared" si="2"/>
        <v>#REF!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</row>
    <row r="23">
      <c r="A23" s="55"/>
      <c r="B23" s="55"/>
      <c r="C23" s="43" t="str">
        <f>'21102025 COSTEO'!E23</f>
        <v>Bilirrubina total y directa</v>
      </c>
      <c r="D23" s="125" t="str">
        <f>'21102025 COSTEO'!N23</f>
        <v/>
      </c>
      <c r="E23" s="112" t="str">
        <f>'21102025 COSTEO'!O23</f>
        <v/>
      </c>
      <c r="F23" s="55" t="str">
        <f t="shared" si="2"/>
        <v>#REF!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</row>
    <row r="24">
      <c r="A24" s="55"/>
      <c r="B24" s="55"/>
      <c r="C24" s="43" t="str">
        <f>'21102025 COSTEO'!E24</f>
        <v>Gama Glutamil transferasa</v>
      </c>
      <c r="D24" s="125" t="str">
        <f>'21102025 COSTEO'!N24</f>
        <v/>
      </c>
      <c r="E24" s="112" t="str">
        <f>'21102025 COSTEO'!O24</f>
        <v/>
      </c>
      <c r="F24" s="55" t="str">
        <f t="shared" si="2"/>
        <v>#REF!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</row>
    <row r="25">
      <c r="A25" s="55"/>
      <c r="B25" s="55"/>
      <c r="C25" s="129" t="str">
        <f>'21102025 COSTEO'!E25</f>
        <v>Perfil Renal</v>
      </c>
      <c r="D25" s="131" t="str">
        <f>'21102025 COSTEO'!N25</f>
        <v/>
      </c>
      <c r="E25" s="112" t="str">
        <f>'21102025 COSTEO'!O25</f>
        <v/>
      </c>
      <c r="F25" s="55" t="str">
        <f t="shared" si="2"/>
        <v>#REF!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</row>
    <row r="26">
      <c r="A26" s="55"/>
      <c r="B26" s="55"/>
      <c r="C26" s="43" t="str">
        <f>'21102025 COSTEO'!E26</f>
        <v>Creatinina</v>
      </c>
      <c r="D26" s="125" t="str">
        <f>'21102025 COSTEO'!N26</f>
        <v/>
      </c>
      <c r="E26" s="112" t="str">
        <f>'21102025 COSTEO'!O26</f>
        <v/>
      </c>
      <c r="F26" s="55" t="str">
        <f t="shared" si="2"/>
        <v>#REF!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</row>
    <row r="27">
      <c r="A27" s="55"/>
      <c r="B27" s="55"/>
      <c r="C27" s="43" t="str">
        <f>'21102025 COSTEO'!E27</f>
        <v>Uroanálisis</v>
      </c>
      <c r="D27" s="125" t="str">
        <f>'21102025 COSTEO'!N27</f>
        <v/>
      </c>
      <c r="E27" s="112" t="str">
        <f>'21102025 COSTEO'!O27</f>
        <v/>
      </c>
      <c r="F27" s="55" t="str">
        <f t="shared" si="2"/>
        <v>#REF!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</row>
    <row r="28">
      <c r="A28" s="55"/>
      <c r="B28" s="55"/>
      <c r="C28" s="43" t="str">
        <f>'21102025 COSTEO'!E28</f>
        <v>Nitrógeno Ureico en Sangre  (BUN)</v>
      </c>
      <c r="D28" s="125" t="str">
        <f>'21102025 COSTEO'!N28</f>
        <v/>
      </c>
      <c r="E28" s="112" t="str">
        <f>'21102025 COSTEO'!O28</f>
        <v/>
      </c>
      <c r="F28" s="55" t="str">
        <f t="shared" si="2"/>
        <v>#REF!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</row>
    <row r="29">
      <c r="A29" s="55"/>
      <c r="B29" s="55"/>
      <c r="C29" s="129" t="str">
        <f>'21102025 COSTEO'!E29</f>
        <v>Sangre</v>
      </c>
      <c r="D29" s="131" t="str">
        <f>'21102025 COSTEO'!N29</f>
        <v/>
      </c>
      <c r="E29" s="112" t="str">
        <f>'21102025 COSTEO'!O29</f>
        <v/>
      </c>
      <c r="F29" s="55" t="str">
        <f t="shared" si="2"/>
        <v>#REF!</v>
      </c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</row>
    <row r="30">
      <c r="A30" s="55"/>
      <c r="B30" s="55"/>
      <c r="C30" s="43" t="str">
        <f>'21102025 COSTEO'!E30</f>
        <v>Hemograma completo</v>
      </c>
      <c r="D30" s="125" t="str">
        <f>'21102025 COSTEO'!N30</f>
        <v/>
      </c>
      <c r="E30" s="112" t="str">
        <f>'21102025 COSTEO'!O30</f>
        <v/>
      </c>
      <c r="F30" s="55" t="str">
        <f t="shared" si="2"/>
        <v>#REF!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</row>
    <row r="31">
      <c r="A31" s="55"/>
      <c r="B31" s="55"/>
      <c r="C31" s="43" t="str">
        <f>'21102025 COSTEO'!E31</f>
        <v>Hemoglobina glicosilada</v>
      </c>
      <c r="D31" s="125" t="str">
        <f>'21102025 COSTEO'!N31</f>
        <v/>
      </c>
      <c r="E31" s="112" t="str">
        <f>'21102025 COSTEO'!O31</f>
        <v/>
      </c>
      <c r="F31" s="55" t="str">
        <f t="shared" si="2"/>
        <v>#REF!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</row>
    <row r="32">
      <c r="A32" s="55"/>
      <c r="B32" s="55"/>
      <c r="C32" s="43" t="str">
        <f>'21102025 COSTEO'!E32</f>
        <v>Ferritina</v>
      </c>
      <c r="D32" s="125" t="str">
        <f>'21102025 COSTEO'!N32</f>
        <v/>
      </c>
      <c r="E32" s="112" t="str">
        <f>'21102025 COSTEO'!O32</f>
        <v/>
      </c>
      <c r="F32" s="55" t="str">
        <f t="shared" si="2"/>
        <v>#REF!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</row>
    <row r="33">
      <c r="A33" s="55"/>
      <c r="B33" s="55"/>
      <c r="C33" s="43" t="str">
        <f>'21102025 COSTEO'!E33</f>
        <v>Glucosa sérica</v>
      </c>
      <c r="D33" s="125" t="str">
        <f>'21102025 COSTEO'!N33</f>
        <v/>
      </c>
      <c r="E33" s="112" t="str">
        <f>'21102025 COSTEO'!O33</f>
        <v/>
      </c>
      <c r="F33" s="55" t="str">
        <f t="shared" si="2"/>
        <v>#REF!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</row>
    <row r="34">
      <c r="A34" s="55"/>
      <c r="B34" s="55"/>
      <c r="C34" s="133" t="str">
        <f>'21102025 COSTEO'!E34</f>
        <v>Tipo de sangre</v>
      </c>
      <c r="D34" s="91">
        <f>'21102025 COSTEO'!N34</f>
        <v>9.009009009</v>
      </c>
      <c r="E34" s="112" t="str">
        <f>'21102025 COSTEO'!O34</f>
        <v/>
      </c>
      <c r="F34" s="55" t="str">
        <f t="shared" si="2"/>
        <v>#REF!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</row>
    <row r="35">
      <c r="A35" s="55"/>
      <c r="B35" s="55"/>
      <c r="C35" s="133" t="str">
        <f>'21102025 COSTEO'!E35</f>
        <v>Frotis de sangre periférica - (extendido de sangre periférica estudio de morfología)</v>
      </c>
      <c r="D35" s="91">
        <f>'21102025 COSTEO'!N35</f>
        <v>20.27027027</v>
      </c>
      <c r="E35" s="112" t="str">
        <f>'21102025 COSTEO'!O35</f>
        <v/>
      </c>
      <c r="F35" s="55" t="str">
        <f t="shared" si="2"/>
        <v>#REF!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</row>
    <row r="36">
      <c r="A36" s="55"/>
      <c r="B36" s="55"/>
      <c r="C36" s="133" t="str">
        <f>'21102025 COSTEO'!E36</f>
        <v>Test de sicklemia: (Células Falciformes-drepanocitosis)</v>
      </c>
      <c r="D36" s="91">
        <f>'21102025 COSTEO'!N36</f>
        <v>18.01801802</v>
      </c>
      <c r="E36" s="112" t="str">
        <f>'21102025 COSTEO'!O36</f>
        <v/>
      </c>
      <c r="F36" s="55" t="str">
        <f t="shared" si="2"/>
        <v>#REF!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</row>
    <row r="37">
      <c r="A37" s="55"/>
      <c r="B37" s="55"/>
      <c r="C37" s="129" t="str">
        <f>'21102025 COSTEO'!E37</f>
        <v>Perfil Tiroideo</v>
      </c>
      <c r="D37" s="131" t="str">
        <f>'21102025 COSTEO'!N37</f>
        <v/>
      </c>
      <c r="E37" s="112" t="str">
        <f>'21102025 COSTEO'!O37</f>
        <v/>
      </c>
      <c r="F37" s="55" t="str">
        <f t="shared" si="2"/>
        <v>#REF!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</row>
    <row r="38">
      <c r="A38" s="55"/>
      <c r="B38" s="55"/>
      <c r="C38" s="43" t="str">
        <f>'21102025 COSTEO'!E38</f>
        <v>T4 libre</v>
      </c>
      <c r="D38" s="125" t="str">
        <f>'21102025 COSTEO'!N38</f>
        <v/>
      </c>
      <c r="E38" s="112" t="str">
        <f>'21102025 COSTEO'!O38</f>
        <v/>
      </c>
      <c r="F38" s="55" t="str">
        <f t="shared" si="2"/>
        <v>#REF!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</row>
    <row r="39">
      <c r="A39" s="55"/>
      <c r="B39" s="55"/>
      <c r="C39" s="43" t="str">
        <f>'21102025 COSTEO'!E39</f>
        <v>TSH</v>
      </c>
      <c r="D39" s="125" t="str">
        <f>'21102025 COSTEO'!N39</f>
        <v/>
      </c>
      <c r="E39" s="112" t="str">
        <f>'21102025 COSTEO'!O39</f>
        <v/>
      </c>
      <c r="F39" s="55" t="str">
        <f t="shared" si="2"/>
        <v>#REF!</v>
      </c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</row>
    <row r="40">
      <c r="A40" s="55"/>
      <c r="B40" s="55"/>
      <c r="C40" s="133" t="str">
        <f>'21102025 COSTEO'!E40</f>
        <v>Paratohormona</v>
      </c>
      <c r="D40" s="91">
        <f>'21102025 COSTEO'!N40</f>
        <v>39.18918919</v>
      </c>
      <c r="E40" s="112" t="str">
        <f>'21102025 COSTEO'!O40</f>
        <v/>
      </c>
      <c r="F40" s="55" t="str">
        <f t="shared" si="2"/>
        <v>#REF!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</row>
    <row r="41">
      <c r="A41" s="55"/>
      <c r="B41" s="55"/>
      <c r="C41" s="129" t="str">
        <f>'21102025 COSTEO'!E41</f>
        <v>Enfermedades de transmisión sexual</v>
      </c>
      <c r="D41" s="131" t="str">
        <f>'21102025 COSTEO'!N41</f>
        <v/>
      </c>
      <c r="E41" s="112" t="str">
        <f>'21102025 COSTEO'!O41</f>
        <v/>
      </c>
      <c r="F41" s="55" t="str">
        <f t="shared" si="2"/>
        <v>#REF!</v>
      </c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</row>
    <row r="42">
      <c r="A42" s="55"/>
      <c r="B42" s="55"/>
      <c r="C42" s="43" t="str">
        <f>'21102025 COSTEO'!E42</f>
        <v>VDRL SEROLOGIA RPR &amp; EN SUERO </v>
      </c>
      <c r="D42" s="125" t="str">
        <f>'21102025 COSTEO'!N42</f>
        <v/>
      </c>
      <c r="E42" s="112" t="str">
        <f>'21102025 COSTEO'!O42</f>
        <v/>
      </c>
      <c r="F42" s="55" t="str">
        <f t="shared" si="2"/>
        <v>#REF!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</row>
    <row r="43">
      <c r="A43" s="55"/>
      <c r="B43" s="55"/>
      <c r="C43" s="43" t="str">
        <f>'21102025 COSTEO'!E43</f>
        <v>VIH 1 Y 2, Anticuerpos </v>
      </c>
      <c r="D43" s="125" t="str">
        <f>'21102025 COSTEO'!N43</f>
        <v/>
      </c>
      <c r="E43" s="112" t="str">
        <f>'21102025 COSTEO'!O43</f>
        <v/>
      </c>
      <c r="F43" s="55" t="str">
        <f t="shared" si="2"/>
        <v>#REF!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</row>
    <row r="44">
      <c r="A44" s="55"/>
      <c r="B44" s="55"/>
      <c r="C44" s="137" t="str">
        <f>'21102025 COSTEO'!E44</f>
        <v>Corazón</v>
      </c>
      <c r="D44" s="139" t="str">
        <f>'21102025 COSTEO'!N44</f>
        <v/>
      </c>
      <c r="E44" s="112" t="str">
        <f>'21102025 COSTEO'!O44</f>
        <v/>
      </c>
      <c r="F44" s="55" t="str">
        <f t="shared" si="2"/>
        <v>#REF!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</row>
    <row r="45">
      <c r="A45" s="55"/>
      <c r="B45" s="55"/>
      <c r="C45" s="133" t="str">
        <f>'21102025 COSTEO'!E45</f>
        <v>Homocisteína</v>
      </c>
      <c r="D45" s="91">
        <f>'21102025 COSTEO'!N45</f>
        <v>36.48648649</v>
      </c>
      <c r="E45" s="112" t="str">
        <f>'21102025 COSTEO'!O45</f>
        <v/>
      </c>
      <c r="F45" s="55" t="str">
        <f t="shared" si="2"/>
        <v>#REF!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</row>
    <row r="46">
      <c r="A46" s="55"/>
      <c r="B46" s="55"/>
      <c r="C46" s="137" t="str">
        <f>'21102025 COSTEO'!E46</f>
        <v>IMÁGENES DIAGNÓSTICAS</v>
      </c>
      <c r="D46" s="139" t="str">
        <f>'21102025 COSTEO'!N46</f>
        <v/>
      </c>
      <c r="E46" s="112" t="str">
        <f>'21102025 COSTEO'!O46</f>
        <v/>
      </c>
      <c r="F46" s="55" t="str">
        <f t="shared" si="2"/>
        <v>#REF!</v>
      </c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</row>
    <row r="47">
      <c r="A47" s="55"/>
      <c r="B47" s="55"/>
      <c r="C47" s="141" t="str">
        <f>'21102025 COSTEO'!E47</f>
        <v>Radiografía de tórax</v>
      </c>
      <c r="D47" s="117" t="str">
        <f>'21102025 COSTEO'!N47</f>
        <v/>
      </c>
      <c r="E47" s="112" t="str">
        <f>'21102025 COSTEO'!O47</f>
        <v/>
      </c>
      <c r="F47" s="55" t="str">
        <f t="shared" si="2"/>
        <v>#REF!</v>
      </c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</row>
    <row r="48">
      <c r="A48" s="55"/>
      <c r="B48" s="55"/>
      <c r="C48" s="141" t="str">
        <f>'21102025 COSTEO'!E48</f>
        <v>Ecografía de abdomen total</v>
      </c>
      <c r="D48" s="117" t="str">
        <f>'21102025 COSTEO'!N48</f>
        <v/>
      </c>
      <c r="E48" s="112" t="str">
        <f>'21102025 COSTEO'!O48</f>
        <v/>
      </c>
      <c r="F48" s="55" t="str">
        <f t="shared" si="2"/>
        <v>#REF!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</row>
    <row r="49">
      <c r="A49" s="55"/>
      <c r="B49" s="55"/>
      <c r="C49" s="141" t="str">
        <f>'21102025 COSTEO'!E49</f>
        <v>Electrocardiograma</v>
      </c>
      <c r="D49" s="117" t="str">
        <f>'21102025 COSTEO'!N49</f>
        <v/>
      </c>
      <c r="E49" s="112" t="str">
        <f>'21102025 COSTEO'!O49</f>
        <v/>
      </c>
      <c r="F49" s="55" t="str">
        <f t="shared" si="2"/>
        <v>#REF!</v>
      </c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</row>
    <row r="50">
      <c r="A50" s="55"/>
      <c r="B50" s="55"/>
      <c r="C50" s="146" t="str">
        <f>'21102025 COSTEO'!E50</f>
        <v>Electromiografía miembros INFERIORES con NCS (Nerve Conduction Studies)</v>
      </c>
      <c r="D50" s="91">
        <f>'21102025 COSTEO'!N50</f>
        <v>81.08108108</v>
      </c>
      <c r="E50" s="112" t="str">
        <f>'21102025 COSTEO'!O50</f>
        <v/>
      </c>
      <c r="F50" s="55" t="str">
        <f t="shared" si="2"/>
        <v>#REF!</v>
      </c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</row>
    <row r="51">
      <c r="A51" s="55"/>
      <c r="B51" s="55"/>
      <c r="C51" s="33" t="str">
        <f>'21102025 COSTEO'!E51</f>
        <v>Ecografía transrectal del próstata</v>
      </c>
      <c r="D51" s="91">
        <f>'21102025 COSTEO'!N51</f>
        <v>67.56756757</v>
      </c>
      <c r="E51" s="112" t="str">
        <f>'21102025 COSTEO'!O51</f>
        <v/>
      </c>
      <c r="F51" s="55" t="str">
        <f t="shared" si="2"/>
        <v>#REF!</v>
      </c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</row>
    <row r="52">
      <c r="A52" s="55"/>
      <c r="B52" s="55"/>
      <c r="C52" s="33" t="str">
        <f>'21102025 COSTEO'!E52</f>
        <v>Resonancia de columna lumbar simple</v>
      </c>
      <c r="D52" s="91">
        <f>'21102025 COSTEO'!N52</f>
        <v>234.2342342</v>
      </c>
      <c r="E52" s="112" t="str">
        <f>'21102025 COSTEO'!O52</f>
        <v/>
      </c>
      <c r="F52" s="55" t="str">
        <f t="shared" si="2"/>
        <v>#REF!</v>
      </c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</row>
    <row r="53">
      <c r="A53" s="55"/>
      <c r="B53" s="55"/>
      <c r="C53" s="155" t="str">
        <f>'21102025 COSTEO'!E53</f>
        <v>ESPECIALISTAS</v>
      </c>
      <c r="D53" s="157" t="str">
        <f>'21102025 COSTEO'!N53</f>
        <v/>
      </c>
      <c r="E53" s="112" t="str">
        <f>'21102025 COSTEO'!O53</f>
        <v/>
      </c>
      <c r="F53" s="55" t="str">
        <f t="shared" si="2"/>
        <v>#REF!</v>
      </c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</row>
    <row r="54">
      <c r="A54" s="55"/>
      <c r="B54" s="55"/>
      <c r="C54" s="158" t="str">
        <f>'21102025 COSTEO'!E54</f>
        <v>Consulta con CARDIOLOGÍA - INTERNISTA</v>
      </c>
      <c r="D54" s="160" t="str">
        <f>'21102025 COSTEO'!N54</f>
        <v/>
      </c>
      <c r="E54" s="112" t="str">
        <f>'21102025 COSTEO'!O54</f>
        <v/>
      </c>
      <c r="F54" s="55" t="str">
        <f t="shared" si="2"/>
        <v>#REF!</v>
      </c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</row>
    <row r="55">
      <c r="A55" s="55"/>
      <c r="B55" s="55"/>
      <c r="C55" s="133" t="str">
        <f>'21102025 COSTEO'!E55</f>
        <v>Consulta con FISIATRÍA</v>
      </c>
      <c r="D55" s="91">
        <f>'21102025 COSTEO'!N55</f>
        <v>84.08408408</v>
      </c>
      <c r="E55" s="112" t="str">
        <f>'21102025 COSTEO'!O55</f>
        <v/>
      </c>
      <c r="F55" s="55" t="str">
        <f t="shared" si="2"/>
        <v>#REF!</v>
      </c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</row>
    <row r="56">
      <c r="A56" s="55"/>
      <c r="B56" s="55"/>
      <c r="C56" s="133" t="str">
        <f>'21102025 COSTEO'!E56</f>
        <v>Consulta con ORTOPEDIA</v>
      </c>
      <c r="D56" s="91">
        <f>'21102025 COSTEO'!N56</f>
        <v>84.08408408</v>
      </c>
      <c r="E56" s="112" t="str">
        <f>'21102025 COSTEO'!O56</f>
        <v/>
      </c>
      <c r="F56" s="55" t="str">
        <f t="shared" si="2"/>
        <v>#REF!</v>
      </c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</row>
    <row r="57">
      <c r="A57" s="55"/>
      <c r="B57" s="55"/>
      <c r="C57" s="146" t="str">
        <f>'21102025 COSTEO'!E57</f>
        <v>Consulta con UROLOGÍA</v>
      </c>
      <c r="D57" s="91">
        <f>'21102025 COSTEO'!N57</f>
        <v>85.3485064</v>
      </c>
      <c r="E57" s="112" t="str">
        <f>'21102025 COSTEO'!O57</f>
        <v/>
      </c>
      <c r="F57" s="55" t="str">
        <f t="shared" si="2"/>
        <v>#REF!</v>
      </c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</row>
    <row r="58">
      <c r="A58" s="55"/>
      <c r="B58" s="55"/>
      <c r="C58" s="33" t="str">
        <f>'21102025 COSTEO'!E58</f>
        <v>Consulta con VIRTUAL DR Marcos Yepes </v>
      </c>
      <c r="D58" s="91">
        <f>'21102025 COSTEO'!N58</f>
        <v>41.36789851</v>
      </c>
      <c r="E58" s="112" t="str">
        <f>'21102025 COSTEO'!O58</f>
        <v/>
      </c>
      <c r="F58" s="55" t="str">
        <f t="shared" si="2"/>
        <v>#REF!</v>
      </c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</row>
    <row r="59">
      <c r="A59" s="55"/>
      <c r="B59" s="55"/>
      <c r="C59" s="33" t="str">
        <f>'21102025 COSTEO'!E59</f>
        <v>DOS Consultas iniciales  con VIRTUAL DE NUTRICIÓN Y PSICO NUTRICIÓN</v>
      </c>
      <c r="D59" s="91">
        <f>'21102025 COSTEO'!N59</f>
        <v>153.6273115</v>
      </c>
      <c r="E59" s="112" t="str">
        <f>'21102025 COSTEO'!O59</f>
        <v/>
      </c>
      <c r="F59" s="55" t="str">
        <f t="shared" si="2"/>
        <v>#REF!</v>
      </c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</row>
    <row r="60">
      <c r="A60" s="55"/>
      <c r="B60" s="55"/>
      <c r="C60" s="43" t="str">
        <f>'21102025 COSTEO'!E60</f>
        <v>Tarros para  orina y fecal</v>
      </c>
      <c r="D60" s="165" t="str">
        <f>'21102025 COSTEO'!N60</f>
        <v/>
      </c>
      <c r="E60" s="112" t="str">
        <f>'21102025 COSTEO'!O60</f>
        <v/>
      </c>
      <c r="F60" s="55" t="str">
        <f t="shared" si="2"/>
        <v>#REF!</v>
      </c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</row>
    <row r="61">
      <c r="A61" s="55"/>
      <c r="B61" s="55"/>
      <c r="C61" s="43" t="str">
        <f>'21102025 COSTEO'!E61</f>
        <v>Refrigerio día de chequeo médico</v>
      </c>
      <c r="D61" s="165" t="str">
        <f>'21102025 COSTEO'!N61</f>
        <v/>
      </c>
      <c r="E61" s="112" t="str">
        <f>'21102025 COSTEO'!O61</f>
        <v/>
      </c>
      <c r="F61" s="55" t="str">
        <f t="shared" si="2"/>
        <v>#REF!</v>
      </c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</row>
    <row r="62">
      <c r="A62" s="55"/>
      <c r="B62" s="55"/>
      <c r="C62" s="168" t="str">
        <f>'21102025 COSTEO'!E62</f>
        <v>02 Traslados adicionales para resonancia  hotel - clínica por trayecto </v>
      </c>
      <c r="D62" s="170">
        <f>'21102025 COSTEO'!N62</f>
        <v>19.91465149</v>
      </c>
      <c r="E62" s="112" t="str">
        <f>'21102025 COSTEO'!O62</f>
        <v/>
      </c>
      <c r="F62" s="55" t="str">
        <f t="shared" si="2"/>
        <v>#REF!</v>
      </c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</row>
    <row r="63">
      <c r="A63" s="55"/>
      <c r="B63" s="55"/>
      <c r="C63" s="171" t="str">
        <f>'21102025 COSTEO'!E63</f>
        <v>Servicios Medical Trip Colombia: Acompañamiento Virtual</v>
      </c>
      <c r="D63" s="170">
        <f>'21102025 COSTEO'!N63</f>
        <v>25.60455192</v>
      </c>
      <c r="E63" s="112" t="str">
        <f>'21102025 COSTEO'!O63</f>
        <v/>
      </c>
      <c r="F63" s="55" t="str">
        <f t="shared" si="2"/>
        <v>#REF!</v>
      </c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</row>
    <row r="64">
      <c r="A64" s="55"/>
      <c r="B64" s="55"/>
      <c r="C64" s="171" t="str">
        <f>'21102025 COSTEO'!E64</f>
        <v>Servicios Medical Trip Colombia: Acompañamiento presencial </v>
      </c>
      <c r="D64" s="170">
        <f>'21102025 COSTEO'!N64</f>
        <v>30.7254623</v>
      </c>
      <c r="E64" s="112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</row>
    <row r="65">
      <c r="A65" s="55"/>
      <c r="B65" s="55"/>
      <c r="C65" s="33" t="s">
        <v>200</v>
      </c>
      <c r="D65" s="154">
        <f>'21102025 COSTEO'!N68</f>
        <v>6.235102572</v>
      </c>
      <c r="E65" s="154">
        <f>'21102025 COSTEO'!O68</f>
        <v>0.1999418774</v>
      </c>
      <c r="F65" s="55" t="str">
        <f>COSTEO!P67</f>
        <v>#REF!</v>
      </c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</row>
    <row r="66">
      <c r="A66" s="55"/>
      <c r="B66" s="55"/>
      <c r="C66" s="200" t="s">
        <v>201</v>
      </c>
      <c r="D66" s="201">
        <f t="shared" ref="D66:E66" si="3">SUM(D5:D65)</f>
        <v>1564.286766</v>
      </c>
      <c r="E66" s="201">
        <f t="shared" si="3"/>
        <v>49.53109121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</row>
    <row r="67">
      <c r="A67" s="55"/>
      <c r="B67" s="55"/>
      <c r="C67" s="55" t="str">
        <f t="shared" ref="C67:C234" si="4">COSTEO!E69</f>
        <v>#REF!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</row>
    <row r="68">
      <c r="A68" s="55"/>
      <c r="B68" s="55"/>
      <c r="C68" s="55" t="str">
        <f t="shared" si="4"/>
        <v>#REF!</v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</row>
    <row r="69">
      <c r="A69" s="55"/>
      <c r="B69" s="55"/>
      <c r="C69" s="55" t="str">
        <f t="shared" si="4"/>
        <v>#REF!</v>
      </c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</row>
    <row r="70">
      <c r="A70" s="55"/>
      <c r="B70" s="55"/>
      <c r="C70" s="55" t="str">
        <f t="shared" si="4"/>
        <v>#REF!</v>
      </c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</row>
    <row r="71">
      <c r="A71" s="55"/>
      <c r="B71" s="55"/>
      <c r="C71" s="55" t="str">
        <f t="shared" si="4"/>
        <v>#REF!</v>
      </c>
      <c r="D71" s="55" t="str">
        <f t="shared" ref="D71:F71" si="5">COSTEO!N73</f>
        <v>#REF!</v>
      </c>
      <c r="E71" s="55" t="str">
        <f t="shared" si="5"/>
        <v>#REF!</v>
      </c>
      <c r="F71" s="55" t="str">
        <f t="shared" si="5"/>
        <v>#REF!</v>
      </c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</row>
    <row r="72">
      <c r="A72" s="55"/>
      <c r="B72" s="55"/>
      <c r="C72" s="55" t="str">
        <f t="shared" si="4"/>
        <v>#REF!</v>
      </c>
      <c r="D72" s="55" t="str">
        <f t="shared" ref="D72:F72" si="6">COSTEO!N74</f>
        <v>#REF!</v>
      </c>
      <c r="E72" s="55" t="str">
        <f t="shared" si="6"/>
        <v>#REF!</v>
      </c>
      <c r="F72" s="55" t="str">
        <f t="shared" si="6"/>
        <v>#REF!</v>
      </c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</row>
    <row r="73">
      <c r="A73" s="55"/>
      <c r="B73" s="55"/>
      <c r="C73" s="55" t="str">
        <f t="shared" si="4"/>
        <v>#REF!</v>
      </c>
      <c r="D73" s="55" t="str">
        <f t="shared" ref="D73:F73" si="7">COSTEO!N75</f>
        <v>#REF!</v>
      </c>
      <c r="E73" s="55" t="str">
        <f t="shared" si="7"/>
        <v>#REF!</v>
      </c>
      <c r="F73" s="55" t="str">
        <f t="shared" si="7"/>
        <v>#REF!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</row>
    <row r="74">
      <c r="A74" s="55"/>
      <c r="B74" s="55"/>
      <c r="C74" s="55" t="str">
        <f t="shared" si="4"/>
        <v>#REF!</v>
      </c>
      <c r="D74" s="55" t="str">
        <f t="shared" ref="D74:F74" si="8">COSTEO!N76</f>
        <v>#REF!</v>
      </c>
      <c r="E74" s="55" t="str">
        <f t="shared" si="8"/>
        <v>#REF!</v>
      </c>
      <c r="F74" s="55" t="str">
        <f t="shared" si="8"/>
        <v>#REF!</v>
      </c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</row>
    <row r="75">
      <c r="A75" s="55"/>
      <c r="B75" s="55"/>
      <c r="C75" s="55" t="str">
        <f t="shared" si="4"/>
        <v>#REF!</v>
      </c>
      <c r="D75" s="55" t="str">
        <f t="shared" ref="D75:F75" si="9">COSTEO!N77</f>
        <v>#REF!</v>
      </c>
      <c r="E75" s="55" t="str">
        <f t="shared" si="9"/>
        <v>#REF!</v>
      </c>
      <c r="F75" s="55" t="str">
        <f t="shared" si="9"/>
        <v>#REF!</v>
      </c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</row>
    <row r="76">
      <c r="A76" s="55"/>
      <c r="B76" s="55"/>
      <c r="C76" s="55" t="str">
        <f t="shared" si="4"/>
        <v>#REF!</v>
      </c>
      <c r="D76" s="55" t="str">
        <f t="shared" ref="D76:F76" si="10">COSTEO!N78</f>
        <v>#REF!</v>
      </c>
      <c r="E76" s="55" t="str">
        <f t="shared" si="10"/>
        <v>#REF!</v>
      </c>
      <c r="F76" s="55" t="str">
        <f t="shared" si="10"/>
        <v>#REF!</v>
      </c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</row>
    <row r="77">
      <c r="A77" s="55"/>
      <c r="B77" s="55"/>
      <c r="C77" s="55" t="str">
        <f t="shared" si="4"/>
        <v>#REF!</v>
      </c>
      <c r="D77" s="55" t="str">
        <f t="shared" ref="D77:F77" si="11">COSTEO!N79</f>
        <v>#REF!</v>
      </c>
      <c r="E77" s="55" t="str">
        <f t="shared" si="11"/>
        <v>#REF!</v>
      </c>
      <c r="F77" s="55" t="str">
        <f t="shared" si="11"/>
        <v>#REF!</v>
      </c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</row>
    <row r="78">
      <c r="A78" s="55"/>
      <c r="B78" s="55"/>
      <c r="C78" s="55" t="str">
        <f t="shared" si="4"/>
        <v>#REF!</v>
      </c>
      <c r="D78" s="55" t="str">
        <f t="shared" ref="D78:F78" si="12">COSTEO!N80</f>
        <v>#REF!</v>
      </c>
      <c r="E78" s="55" t="str">
        <f t="shared" si="12"/>
        <v>#REF!</v>
      </c>
      <c r="F78" s="55" t="str">
        <f t="shared" si="12"/>
        <v>#REF!</v>
      </c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</row>
    <row r="79">
      <c r="A79" s="55"/>
      <c r="B79" s="55"/>
      <c r="C79" s="55" t="str">
        <f t="shared" si="4"/>
        <v>#REF!</v>
      </c>
      <c r="D79" s="55" t="str">
        <f t="shared" ref="D79:F79" si="13">COSTEO!N81</f>
        <v>#REF!</v>
      </c>
      <c r="E79" s="55" t="str">
        <f t="shared" si="13"/>
        <v>#REF!</v>
      </c>
      <c r="F79" s="55" t="str">
        <f t="shared" si="13"/>
        <v>#REF!</v>
      </c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</row>
    <row r="80">
      <c r="A80" s="55"/>
      <c r="B80" s="55"/>
      <c r="C80" s="55" t="str">
        <f t="shared" si="4"/>
        <v>#REF!</v>
      </c>
      <c r="D80" s="55" t="str">
        <f t="shared" ref="D80:F80" si="14">COSTEO!N82</f>
        <v>#REF!</v>
      </c>
      <c r="E80" s="55" t="str">
        <f t="shared" si="14"/>
        <v>#REF!</v>
      </c>
      <c r="F80" s="55" t="str">
        <f t="shared" si="14"/>
        <v>#REF!</v>
      </c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</row>
    <row r="81">
      <c r="A81" s="55"/>
      <c r="B81" s="55"/>
      <c r="C81" s="55" t="str">
        <f t="shared" si="4"/>
        <v>#REF!</v>
      </c>
      <c r="D81" s="55" t="str">
        <f t="shared" ref="D81:F81" si="15">COSTEO!N83</f>
        <v>#REF!</v>
      </c>
      <c r="E81" s="55" t="str">
        <f t="shared" si="15"/>
        <v>#REF!</v>
      </c>
      <c r="F81" s="55" t="str">
        <f t="shared" si="15"/>
        <v>#REF!</v>
      </c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</row>
    <row r="82">
      <c r="A82" s="55"/>
      <c r="B82" s="55"/>
      <c r="C82" s="55" t="str">
        <f t="shared" si="4"/>
        <v>#REF!</v>
      </c>
      <c r="D82" s="55" t="str">
        <f t="shared" ref="D82:F82" si="16">COSTEO!N84</f>
        <v>#REF!</v>
      </c>
      <c r="E82" s="55" t="str">
        <f t="shared" si="16"/>
        <v>#REF!</v>
      </c>
      <c r="F82" s="55" t="str">
        <f t="shared" si="16"/>
        <v>#REF!</v>
      </c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</row>
    <row r="83">
      <c r="A83" s="55"/>
      <c r="B83" s="55"/>
      <c r="C83" s="55" t="str">
        <f t="shared" si="4"/>
        <v>#REF!</v>
      </c>
      <c r="D83" s="55" t="str">
        <f t="shared" ref="D83:F83" si="17">COSTEO!N85</f>
        <v>#REF!</v>
      </c>
      <c r="E83" s="55" t="str">
        <f t="shared" si="17"/>
        <v>#REF!</v>
      </c>
      <c r="F83" s="55" t="str">
        <f t="shared" si="17"/>
        <v>#REF!</v>
      </c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</row>
    <row r="84">
      <c r="A84" s="55"/>
      <c r="B84" s="55"/>
      <c r="C84" s="55" t="str">
        <f t="shared" si="4"/>
        <v>#REF!</v>
      </c>
      <c r="D84" s="55" t="str">
        <f t="shared" ref="D84:F84" si="18">COSTEO!N86</f>
        <v>#REF!</v>
      </c>
      <c r="E84" s="55" t="str">
        <f t="shared" si="18"/>
        <v>#REF!</v>
      </c>
      <c r="F84" s="55" t="str">
        <f t="shared" si="18"/>
        <v>#REF!</v>
      </c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</row>
    <row r="85">
      <c r="A85" s="55"/>
      <c r="B85" s="55"/>
      <c r="C85" s="55" t="str">
        <f t="shared" si="4"/>
        <v>#REF!</v>
      </c>
      <c r="D85" s="55" t="str">
        <f t="shared" ref="D85:F85" si="19">COSTEO!N87</f>
        <v>#REF!</v>
      </c>
      <c r="E85" s="55" t="str">
        <f t="shared" si="19"/>
        <v>#REF!</v>
      </c>
      <c r="F85" s="55" t="str">
        <f t="shared" si="19"/>
        <v>#REF!</v>
      </c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</row>
    <row r="86">
      <c r="A86" s="55"/>
      <c r="B86" s="55"/>
      <c r="C86" s="55" t="str">
        <f t="shared" si="4"/>
        <v>#REF!</v>
      </c>
      <c r="D86" s="55" t="str">
        <f t="shared" ref="D86:F86" si="20">COSTEO!N88</f>
        <v>#REF!</v>
      </c>
      <c r="E86" s="55" t="str">
        <f t="shared" si="20"/>
        <v>#REF!</v>
      </c>
      <c r="F86" s="55" t="str">
        <f t="shared" si="20"/>
        <v>#REF!</v>
      </c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</row>
    <row r="87">
      <c r="A87" s="55"/>
      <c r="B87" s="55"/>
      <c r="C87" s="55" t="str">
        <f t="shared" si="4"/>
        <v>#REF!</v>
      </c>
      <c r="D87" s="55" t="str">
        <f t="shared" ref="D87:F87" si="21">COSTEO!N89</f>
        <v>#REF!</v>
      </c>
      <c r="E87" s="55" t="str">
        <f t="shared" si="21"/>
        <v>#REF!</v>
      </c>
      <c r="F87" s="55" t="str">
        <f t="shared" si="21"/>
        <v>#REF!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</row>
    <row r="88">
      <c r="A88" s="55"/>
      <c r="B88" s="55"/>
      <c r="C88" s="55" t="str">
        <f t="shared" si="4"/>
        <v>#REF!</v>
      </c>
      <c r="D88" s="55" t="str">
        <f t="shared" ref="D88:F88" si="22">COSTEO!N90</f>
        <v>#REF!</v>
      </c>
      <c r="E88" s="55" t="str">
        <f t="shared" si="22"/>
        <v>#REF!</v>
      </c>
      <c r="F88" s="55" t="str">
        <f t="shared" si="22"/>
        <v>#REF!</v>
      </c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</row>
    <row r="89">
      <c r="A89" s="55"/>
      <c r="B89" s="55"/>
      <c r="C89" s="55" t="str">
        <f t="shared" si="4"/>
        <v>#REF!</v>
      </c>
      <c r="D89" s="55" t="str">
        <f t="shared" ref="D89:F89" si="23">COSTEO!N91</f>
        <v>#REF!</v>
      </c>
      <c r="E89" s="55" t="str">
        <f t="shared" si="23"/>
        <v>#REF!</v>
      </c>
      <c r="F89" s="55" t="str">
        <f t="shared" si="23"/>
        <v>#REF!</v>
      </c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</row>
    <row r="90">
      <c r="A90" s="55"/>
      <c r="B90" s="55"/>
      <c r="C90" s="55" t="str">
        <f t="shared" si="4"/>
        <v>#REF!</v>
      </c>
      <c r="D90" s="55" t="str">
        <f t="shared" ref="D90:F90" si="24">COSTEO!N92</f>
        <v>#REF!</v>
      </c>
      <c r="E90" s="55" t="str">
        <f t="shared" si="24"/>
        <v>#REF!</v>
      </c>
      <c r="F90" s="55" t="str">
        <f t="shared" si="24"/>
        <v>#REF!</v>
      </c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</row>
    <row r="91">
      <c r="A91" s="55"/>
      <c r="B91" s="55"/>
      <c r="C91" s="55" t="str">
        <f t="shared" si="4"/>
        <v>#REF!</v>
      </c>
      <c r="D91" s="55" t="str">
        <f t="shared" ref="D91:F91" si="25">COSTEO!N93</f>
        <v>#REF!</v>
      </c>
      <c r="E91" s="55" t="str">
        <f t="shared" si="25"/>
        <v>#REF!</v>
      </c>
      <c r="F91" s="55" t="str">
        <f t="shared" si="25"/>
        <v>#REF!</v>
      </c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</row>
    <row r="92">
      <c r="A92" s="55"/>
      <c r="B92" s="55"/>
      <c r="C92" s="55" t="str">
        <f t="shared" si="4"/>
        <v>#REF!</v>
      </c>
      <c r="D92" s="55" t="str">
        <f t="shared" ref="D92:F92" si="26">COSTEO!N94</f>
        <v>#REF!</v>
      </c>
      <c r="E92" s="55" t="str">
        <f t="shared" si="26"/>
        <v>#REF!</v>
      </c>
      <c r="F92" s="55" t="str">
        <f t="shared" si="26"/>
        <v>#REF!</v>
      </c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</row>
    <row r="93">
      <c r="A93" s="55"/>
      <c r="B93" s="55"/>
      <c r="C93" s="55" t="str">
        <f t="shared" si="4"/>
        <v>#REF!</v>
      </c>
      <c r="D93" s="55" t="str">
        <f t="shared" ref="D93:F93" si="27">COSTEO!N95</f>
        <v>#REF!</v>
      </c>
      <c r="E93" s="55" t="str">
        <f t="shared" si="27"/>
        <v>#REF!</v>
      </c>
      <c r="F93" s="55" t="str">
        <f t="shared" si="27"/>
        <v>#REF!</v>
      </c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</row>
    <row r="94">
      <c r="A94" s="55"/>
      <c r="B94" s="55"/>
      <c r="C94" s="55" t="str">
        <f t="shared" si="4"/>
        <v>#REF!</v>
      </c>
      <c r="D94" s="55" t="str">
        <f t="shared" ref="D94:F94" si="28">COSTEO!N96</f>
        <v>#REF!</v>
      </c>
      <c r="E94" s="55" t="str">
        <f t="shared" si="28"/>
        <v>#REF!</v>
      </c>
      <c r="F94" s="55" t="str">
        <f t="shared" si="28"/>
        <v>#REF!</v>
      </c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</row>
    <row r="95">
      <c r="A95" s="55"/>
      <c r="B95" s="55"/>
      <c r="C95" s="55" t="str">
        <f t="shared" si="4"/>
        <v>#REF!</v>
      </c>
      <c r="D95" s="55" t="str">
        <f t="shared" ref="D95:F95" si="29">COSTEO!N97</f>
        <v>#REF!</v>
      </c>
      <c r="E95" s="55" t="str">
        <f t="shared" si="29"/>
        <v>#REF!</v>
      </c>
      <c r="F95" s="55" t="str">
        <f t="shared" si="29"/>
        <v>#REF!</v>
      </c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</row>
    <row r="96">
      <c r="A96" s="55"/>
      <c r="B96" s="55"/>
      <c r="C96" s="55" t="str">
        <f t="shared" si="4"/>
        <v>#REF!</v>
      </c>
      <c r="D96" s="55" t="str">
        <f t="shared" ref="D96:F96" si="30">COSTEO!N98</f>
        <v>#REF!</v>
      </c>
      <c r="E96" s="55" t="str">
        <f t="shared" si="30"/>
        <v>#REF!</v>
      </c>
      <c r="F96" s="55" t="str">
        <f t="shared" si="30"/>
        <v>#REF!</v>
      </c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</row>
    <row r="97">
      <c r="A97" s="55"/>
      <c r="B97" s="55"/>
      <c r="C97" s="55" t="str">
        <f t="shared" si="4"/>
        <v>#REF!</v>
      </c>
      <c r="D97" s="55" t="str">
        <f t="shared" ref="D97:F97" si="31">COSTEO!N99</f>
        <v>#REF!</v>
      </c>
      <c r="E97" s="55" t="str">
        <f t="shared" si="31"/>
        <v>#REF!</v>
      </c>
      <c r="F97" s="55" t="str">
        <f t="shared" si="31"/>
        <v>#REF!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</row>
    <row r="98">
      <c r="A98" s="55"/>
      <c r="B98" s="55"/>
      <c r="C98" s="55" t="str">
        <f t="shared" si="4"/>
        <v>#REF!</v>
      </c>
      <c r="D98" s="55" t="str">
        <f t="shared" ref="D98:F98" si="32">COSTEO!N100</f>
        <v>#REF!</v>
      </c>
      <c r="E98" s="55" t="str">
        <f t="shared" si="32"/>
        <v>#REF!</v>
      </c>
      <c r="F98" s="55" t="str">
        <f t="shared" si="32"/>
        <v>#REF!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</row>
    <row r="99">
      <c r="A99" s="55"/>
      <c r="B99" s="55"/>
      <c r="C99" s="55" t="str">
        <f t="shared" si="4"/>
        <v>#REF!</v>
      </c>
      <c r="D99" s="55" t="str">
        <f t="shared" ref="D99:F99" si="33">COSTEO!N101</f>
        <v>#REF!</v>
      </c>
      <c r="E99" s="55" t="str">
        <f t="shared" si="33"/>
        <v>#REF!</v>
      </c>
      <c r="F99" s="55" t="str">
        <f t="shared" si="33"/>
        <v>#REF!</v>
      </c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</row>
    <row r="100">
      <c r="A100" s="55"/>
      <c r="B100" s="55"/>
      <c r="C100" s="55" t="str">
        <f t="shared" si="4"/>
        <v>#REF!</v>
      </c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</row>
    <row r="101">
      <c r="A101" s="55"/>
      <c r="B101" s="55"/>
      <c r="C101" s="55" t="str">
        <f t="shared" si="4"/>
        <v>#REF!</v>
      </c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>
      <c r="A102" s="55"/>
      <c r="B102" s="55"/>
      <c r="C102" s="55" t="str">
        <f t="shared" si="4"/>
        <v>#REF!</v>
      </c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</row>
    <row r="103">
      <c r="A103" s="55"/>
      <c r="B103" s="55"/>
      <c r="C103" s="55" t="str">
        <f t="shared" si="4"/>
        <v>#REF!</v>
      </c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</row>
    <row r="104">
      <c r="A104" s="55"/>
      <c r="B104" s="55"/>
      <c r="C104" s="55" t="str">
        <f t="shared" si="4"/>
        <v>#REF!</v>
      </c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</row>
    <row r="105">
      <c r="A105" s="55"/>
      <c r="B105" s="55"/>
      <c r="C105" s="55" t="str">
        <f t="shared" si="4"/>
        <v>#REF!</v>
      </c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</row>
    <row r="106">
      <c r="A106" s="55"/>
      <c r="B106" s="55"/>
      <c r="C106" s="55" t="str">
        <f t="shared" si="4"/>
        <v>#REF!</v>
      </c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</row>
    <row r="107">
      <c r="A107" s="55"/>
      <c r="B107" s="55"/>
      <c r="C107" s="55" t="str">
        <f t="shared" si="4"/>
        <v>#REF!</v>
      </c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</row>
    <row r="108">
      <c r="A108" s="55"/>
      <c r="B108" s="55"/>
      <c r="C108" s="55" t="str">
        <f t="shared" si="4"/>
        <v>#REF!</v>
      </c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</row>
    <row r="109">
      <c r="A109" s="55"/>
      <c r="B109" s="55"/>
      <c r="C109" s="55" t="str">
        <f t="shared" si="4"/>
        <v>#REF!</v>
      </c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</row>
    <row r="110">
      <c r="A110" s="55"/>
      <c r="B110" s="55"/>
      <c r="C110" s="55" t="str">
        <f t="shared" si="4"/>
        <v>#REF!</v>
      </c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</row>
    <row r="111">
      <c r="A111" s="55"/>
      <c r="B111" s="55"/>
      <c r="C111" s="55" t="str">
        <f t="shared" si="4"/>
        <v>#REF!</v>
      </c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</row>
    <row r="112">
      <c r="A112" s="55"/>
      <c r="B112" s="55"/>
      <c r="C112" s="55" t="str">
        <f t="shared" si="4"/>
        <v>#REF!</v>
      </c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</row>
    <row r="113">
      <c r="A113" s="55"/>
      <c r="B113" s="55"/>
      <c r="C113" s="55" t="str">
        <f t="shared" si="4"/>
        <v>#REF!</v>
      </c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</row>
    <row r="114">
      <c r="A114" s="55"/>
      <c r="B114" s="55"/>
      <c r="C114" s="55" t="str">
        <f t="shared" si="4"/>
        <v>#REF!</v>
      </c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</row>
    <row r="115">
      <c r="A115" s="55"/>
      <c r="B115" s="55"/>
      <c r="C115" s="55" t="str">
        <f t="shared" si="4"/>
        <v>#REF!</v>
      </c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</row>
    <row r="116">
      <c r="A116" s="55"/>
      <c r="B116" s="55"/>
      <c r="C116" s="55" t="str">
        <f t="shared" si="4"/>
        <v>#REF!</v>
      </c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</row>
    <row r="117">
      <c r="A117" s="55"/>
      <c r="B117" s="55"/>
      <c r="C117" s="55" t="str">
        <f t="shared" si="4"/>
        <v>#REF!</v>
      </c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</row>
    <row r="118">
      <c r="A118" s="55"/>
      <c r="B118" s="55"/>
      <c r="C118" s="55" t="str">
        <f t="shared" si="4"/>
        <v>#REF!</v>
      </c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</row>
    <row r="119">
      <c r="A119" s="55"/>
      <c r="B119" s="55"/>
      <c r="C119" s="55" t="str">
        <f t="shared" si="4"/>
        <v>#REF!</v>
      </c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</row>
    <row r="120">
      <c r="A120" s="55"/>
      <c r="B120" s="55"/>
      <c r="C120" s="55" t="str">
        <f t="shared" si="4"/>
        <v>#REF!</v>
      </c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</row>
    <row r="121">
      <c r="A121" s="55"/>
      <c r="B121" s="55"/>
      <c r="C121" s="55" t="str">
        <f t="shared" si="4"/>
        <v>#REF!</v>
      </c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</row>
    <row r="122">
      <c r="A122" s="55"/>
      <c r="B122" s="55"/>
      <c r="C122" s="55" t="str">
        <f t="shared" si="4"/>
        <v>#REF!</v>
      </c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</row>
    <row r="123">
      <c r="A123" s="55"/>
      <c r="B123" s="55"/>
      <c r="C123" s="55" t="str">
        <f t="shared" si="4"/>
        <v>#REF!</v>
      </c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</row>
    <row r="124">
      <c r="A124" s="55"/>
      <c r="B124" s="55"/>
      <c r="C124" s="55" t="str">
        <f t="shared" si="4"/>
        <v>#REF!</v>
      </c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</row>
    <row r="125">
      <c r="A125" s="55"/>
      <c r="B125" s="55"/>
      <c r="C125" s="55" t="str">
        <f t="shared" si="4"/>
        <v>#REF!</v>
      </c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</row>
    <row r="126">
      <c r="A126" s="55"/>
      <c r="B126" s="55"/>
      <c r="C126" s="55" t="str">
        <f t="shared" si="4"/>
        <v>#REF!</v>
      </c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</row>
    <row r="127">
      <c r="A127" s="55"/>
      <c r="B127" s="55"/>
      <c r="C127" s="55" t="str">
        <f t="shared" si="4"/>
        <v>#REF!</v>
      </c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</row>
    <row r="128">
      <c r="A128" s="55"/>
      <c r="B128" s="55"/>
      <c r="C128" s="55" t="str">
        <f t="shared" si="4"/>
        <v>#REF!</v>
      </c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</row>
    <row r="129">
      <c r="A129" s="55"/>
      <c r="B129" s="55"/>
      <c r="C129" s="55" t="str">
        <f t="shared" si="4"/>
        <v>#REF!</v>
      </c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</row>
    <row r="130">
      <c r="A130" s="55"/>
      <c r="B130" s="55"/>
      <c r="C130" s="55" t="str">
        <f t="shared" si="4"/>
        <v>#REF!</v>
      </c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</row>
    <row r="131">
      <c r="A131" s="55"/>
      <c r="B131" s="55"/>
      <c r="C131" s="55" t="str">
        <f t="shared" si="4"/>
        <v>#REF!</v>
      </c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</row>
    <row r="132">
      <c r="A132" s="55"/>
      <c r="B132" s="55"/>
      <c r="C132" s="55" t="str">
        <f t="shared" si="4"/>
        <v>#REF!</v>
      </c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</row>
    <row r="133">
      <c r="A133" s="55"/>
      <c r="B133" s="55"/>
      <c r="C133" s="55" t="str">
        <f t="shared" si="4"/>
        <v>#REF!</v>
      </c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</row>
    <row r="134">
      <c r="A134" s="55"/>
      <c r="B134" s="55"/>
      <c r="C134" s="55" t="str">
        <f t="shared" si="4"/>
        <v>#REF!</v>
      </c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</row>
    <row r="135">
      <c r="A135" s="55"/>
      <c r="B135" s="55"/>
      <c r="C135" s="55" t="str">
        <f t="shared" si="4"/>
        <v>#REF!</v>
      </c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</row>
    <row r="136">
      <c r="A136" s="55"/>
      <c r="B136" s="55"/>
      <c r="C136" s="55" t="str">
        <f t="shared" si="4"/>
        <v>#REF!</v>
      </c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</row>
    <row r="137">
      <c r="A137" s="55"/>
      <c r="B137" s="55"/>
      <c r="C137" s="55" t="str">
        <f t="shared" si="4"/>
        <v>#REF!</v>
      </c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</row>
    <row r="138">
      <c r="A138" s="55"/>
      <c r="B138" s="55"/>
      <c r="C138" s="55" t="str">
        <f t="shared" si="4"/>
        <v>#REF!</v>
      </c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</row>
    <row r="139">
      <c r="A139" s="55"/>
      <c r="B139" s="55"/>
      <c r="C139" s="55" t="str">
        <f t="shared" si="4"/>
        <v>#REF!</v>
      </c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</row>
    <row r="140">
      <c r="A140" s="55"/>
      <c r="B140" s="55"/>
      <c r="C140" s="55" t="str">
        <f t="shared" si="4"/>
        <v>#REF!</v>
      </c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</row>
    <row r="141">
      <c r="A141" s="55"/>
      <c r="B141" s="55"/>
      <c r="C141" s="55" t="str">
        <f t="shared" si="4"/>
        <v>#REF!</v>
      </c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</row>
    <row r="142">
      <c r="A142" s="55"/>
      <c r="B142" s="55"/>
      <c r="C142" s="55" t="str">
        <f t="shared" si="4"/>
        <v>#REF!</v>
      </c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</row>
    <row r="143">
      <c r="A143" s="55"/>
      <c r="B143" s="55"/>
      <c r="C143" s="55" t="str">
        <f t="shared" si="4"/>
        <v>#REF!</v>
      </c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</row>
    <row r="144">
      <c r="A144" s="55"/>
      <c r="B144" s="55"/>
      <c r="C144" s="55" t="str">
        <f t="shared" si="4"/>
        <v>#REF!</v>
      </c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</row>
    <row r="145">
      <c r="A145" s="55"/>
      <c r="B145" s="55"/>
      <c r="C145" s="55" t="str">
        <f t="shared" si="4"/>
        <v>#REF!</v>
      </c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</row>
    <row r="146">
      <c r="A146" s="55"/>
      <c r="B146" s="55"/>
      <c r="C146" s="55" t="str">
        <f t="shared" si="4"/>
        <v>#REF!</v>
      </c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</row>
    <row r="147">
      <c r="A147" s="55"/>
      <c r="B147" s="55"/>
      <c r="C147" s="55" t="str">
        <f t="shared" si="4"/>
        <v>#REF!</v>
      </c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</row>
    <row r="148">
      <c r="A148" s="55"/>
      <c r="B148" s="55"/>
      <c r="C148" s="55" t="str">
        <f t="shared" si="4"/>
        <v>#REF!</v>
      </c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</row>
    <row r="149">
      <c r="A149" s="55"/>
      <c r="B149" s="55"/>
      <c r="C149" s="55" t="str">
        <f t="shared" si="4"/>
        <v>#REF!</v>
      </c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</row>
    <row r="150">
      <c r="A150" s="55"/>
      <c r="B150" s="55"/>
      <c r="C150" s="55" t="str">
        <f t="shared" si="4"/>
        <v>#REF!</v>
      </c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</row>
    <row r="151">
      <c r="A151" s="55"/>
      <c r="B151" s="55"/>
      <c r="C151" s="55" t="str">
        <f t="shared" si="4"/>
        <v>#REF!</v>
      </c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</row>
    <row r="152">
      <c r="A152" s="55"/>
      <c r="B152" s="55"/>
      <c r="C152" s="55" t="str">
        <f t="shared" si="4"/>
        <v>#REF!</v>
      </c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</row>
    <row r="153">
      <c r="A153" s="55"/>
      <c r="B153" s="55"/>
      <c r="C153" s="55" t="str">
        <f t="shared" si="4"/>
        <v>#REF!</v>
      </c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</row>
    <row r="154">
      <c r="A154" s="55"/>
      <c r="B154" s="55"/>
      <c r="C154" s="55" t="str">
        <f t="shared" si="4"/>
        <v>#REF!</v>
      </c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</row>
    <row r="155">
      <c r="A155" s="55"/>
      <c r="B155" s="55"/>
      <c r="C155" s="55" t="str">
        <f t="shared" si="4"/>
        <v>#REF!</v>
      </c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</row>
    <row r="156">
      <c r="A156" s="55"/>
      <c r="B156" s="55"/>
      <c r="C156" s="55" t="str">
        <f t="shared" si="4"/>
        <v>#REF!</v>
      </c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</row>
    <row r="157">
      <c r="A157" s="55"/>
      <c r="B157" s="55"/>
      <c r="C157" s="55" t="str">
        <f t="shared" si="4"/>
        <v>#REF!</v>
      </c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</row>
    <row r="158">
      <c r="A158" s="55"/>
      <c r="B158" s="55"/>
      <c r="C158" s="55" t="str">
        <f t="shared" si="4"/>
        <v>#REF!</v>
      </c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</row>
    <row r="159">
      <c r="A159" s="55"/>
      <c r="B159" s="55"/>
      <c r="C159" s="55" t="str">
        <f t="shared" si="4"/>
        <v>#REF!</v>
      </c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</row>
    <row r="160">
      <c r="A160" s="55"/>
      <c r="B160" s="55"/>
      <c r="C160" s="55" t="str">
        <f t="shared" si="4"/>
        <v>#REF!</v>
      </c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</row>
    <row r="161">
      <c r="A161" s="55"/>
      <c r="B161" s="55"/>
      <c r="C161" s="55" t="str">
        <f t="shared" si="4"/>
        <v>#REF!</v>
      </c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</row>
    <row r="162">
      <c r="A162" s="55"/>
      <c r="B162" s="55"/>
      <c r="C162" s="55" t="str">
        <f t="shared" si="4"/>
        <v>#REF!</v>
      </c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</row>
    <row r="163">
      <c r="A163" s="55"/>
      <c r="B163" s="55"/>
      <c r="C163" s="55" t="str">
        <f t="shared" si="4"/>
        <v>#REF!</v>
      </c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</row>
    <row r="164">
      <c r="A164" s="55"/>
      <c r="B164" s="55"/>
      <c r="C164" s="55" t="str">
        <f t="shared" si="4"/>
        <v>#REF!</v>
      </c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</row>
    <row r="165">
      <c r="A165" s="55"/>
      <c r="B165" s="55"/>
      <c r="C165" s="55" t="str">
        <f t="shared" si="4"/>
        <v>#REF!</v>
      </c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</row>
    <row r="166">
      <c r="A166" s="55"/>
      <c r="B166" s="55"/>
      <c r="C166" s="55" t="str">
        <f t="shared" si="4"/>
        <v>#REF!</v>
      </c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</row>
    <row r="167">
      <c r="A167" s="55"/>
      <c r="B167" s="55"/>
      <c r="C167" s="55" t="str">
        <f t="shared" si="4"/>
        <v>#REF!</v>
      </c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</row>
    <row r="168">
      <c r="A168" s="55"/>
      <c r="B168" s="55"/>
      <c r="C168" s="55" t="str">
        <f t="shared" si="4"/>
        <v>#REF!</v>
      </c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</row>
    <row r="169">
      <c r="A169" s="55"/>
      <c r="B169" s="55"/>
      <c r="C169" s="55" t="str">
        <f t="shared" si="4"/>
        <v>#REF!</v>
      </c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</row>
    <row r="170">
      <c r="A170" s="55"/>
      <c r="B170" s="55"/>
      <c r="C170" s="55" t="str">
        <f t="shared" si="4"/>
        <v>#REF!</v>
      </c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</row>
    <row r="171">
      <c r="A171" s="55"/>
      <c r="B171" s="55"/>
      <c r="C171" s="55" t="str">
        <f t="shared" si="4"/>
        <v>#REF!</v>
      </c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</row>
    <row r="172">
      <c r="A172" s="55"/>
      <c r="B172" s="55"/>
      <c r="C172" s="55" t="str">
        <f t="shared" si="4"/>
        <v>#REF!</v>
      </c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</row>
    <row r="173">
      <c r="A173" s="55"/>
      <c r="B173" s="55"/>
      <c r="C173" s="55" t="str">
        <f t="shared" si="4"/>
        <v>#REF!</v>
      </c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</row>
    <row r="174">
      <c r="A174" s="55"/>
      <c r="B174" s="55"/>
      <c r="C174" s="55" t="str">
        <f t="shared" si="4"/>
        <v>#REF!</v>
      </c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</row>
    <row r="175">
      <c r="A175" s="55"/>
      <c r="B175" s="55"/>
      <c r="C175" s="55" t="str">
        <f t="shared" si="4"/>
        <v>#REF!</v>
      </c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</row>
    <row r="176">
      <c r="A176" s="55"/>
      <c r="B176" s="55"/>
      <c r="C176" s="55" t="str">
        <f t="shared" si="4"/>
        <v>#REF!</v>
      </c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</row>
    <row r="177">
      <c r="A177" s="55"/>
      <c r="B177" s="55"/>
      <c r="C177" s="55" t="str">
        <f t="shared" si="4"/>
        <v>#REF!</v>
      </c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</row>
    <row r="178">
      <c r="A178" s="55"/>
      <c r="B178" s="55"/>
      <c r="C178" s="55" t="str">
        <f t="shared" si="4"/>
        <v>#REF!</v>
      </c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</row>
    <row r="179">
      <c r="A179" s="55"/>
      <c r="B179" s="55"/>
      <c r="C179" s="55" t="str">
        <f t="shared" si="4"/>
        <v>#REF!</v>
      </c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</row>
    <row r="180">
      <c r="A180" s="55"/>
      <c r="B180" s="55"/>
      <c r="C180" s="55" t="str">
        <f t="shared" si="4"/>
        <v>#REF!</v>
      </c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</row>
    <row r="181">
      <c r="A181" s="55"/>
      <c r="B181" s="55"/>
      <c r="C181" s="55" t="str">
        <f t="shared" si="4"/>
        <v>#REF!</v>
      </c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</row>
    <row r="182">
      <c r="A182" s="55"/>
      <c r="B182" s="55"/>
      <c r="C182" s="55" t="str">
        <f t="shared" si="4"/>
        <v>#REF!</v>
      </c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</row>
    <row r="183">
      <c r="A183" s="55"/>
      <c r="B183" s="55"/>
      <c r="C183" s="55" t="str">
        <f t="shared" si="4"/>
        <v>#REF!</v>
      </c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</row>
    <row r="184">
      <c r="A184" s="55"/>
      <c r="B184" s="55"/>
      <c r="C184" s="55" t="str">
        <f t="shared" si="4"/>
        <v>#REF!</v>
      </c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</row>
    <row r="185">
      <c r="A185" s="55"/>
      <c r="B185" s="55"/>
      <c r="C185" s="55" t="str">
        <f t="shared" si="4"/>
        <v>#REF!</v>
      </c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</row>
    <row r="186">
      <c r="A186" s="55"/>
      <c r="B186" s="55"/>
      <c r="C186" s="55" t="str">
        <f t="shared" si="4"/>
        <v>#REF!</v>
      </c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</row>
    <row r="187">
      <c r="A187" s="55"/>
      <c r="B187" s="55"/>
      <c r="C187" s="55" t="str">
        <f t="shared" si="4"/>
        <v>#REF!</v>
      </c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</row>
    <row r="188">
      <c r="A188" s="55"/>
      <c r="B188" s="55"/>
      <c r="C188" s="55" t="str">
        <f t="shared" si="4"/>
        <v>#REF!</v>
      </c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</row>
    <row r="189">
      <c r="A189" s="55"/>
      <c r="B189" s="55"/>
      <c r="C189" s="55" t="str">
        <f t="shared" si="4"/>
        <v>#REF!</v>
      </c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</row>
    <row r="190">
      <c r="A190" s="55"/>
      <c r="B190" s="55"/>
      <c r="C190" s="55" t="str">
        <f t="shared" si="4"/>
        <v>#REF!</v>
      </c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</row>
    <row r="191">
      <c r="A191" s="55"/>
      <c r="B191" s="55"/>
      <c r="C191" s="55" t="str">
        <f t="shared" si="4"/>
        <v>#REF!</v>
      </c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</row>
    <row r="192">
      <c r="A192" s="55"/>
      <c r="B192" s="55"/>
      <c r="C192" s="55" t="str">
        <f t="shared" si="4"/>
        <v>#REF!</v>
      </c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</row>
    <row r="193">
      <c r="A193" s="55"/>
      <c r="B193" s="55"/>
      <c r="C193" s="55" t="str">
        <f t="shared" si="4"/>
        <v>#REF!</v>
      </c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</row>
    <row r="194">
      <c r="A194" s="55"/>
      <c r="B194" s="55"/>
      <c r="C194" s="55" t="str">
        <f t="shared" si="4"/>
        <v>#REF!</v>
      </c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</row>
    <row r="195">
      <c r="A195" s="55"/>
      <c r="B195" s="55"/>
      <c r="C195" s="55" t="str">
        <f t="shared" si="4"/>
        <v>#REF!</v>
      </c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</row>
    <row r="196">
      <c r="A196" s="55"/>
      <c r="B196" s="55"/>
      <c r="C196" s="55" t="str">
        <f t="shared" si="4"/>
        <v>#REF!</v>
      </c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</row>
    <row r="197">
      <c r="A197" s="55"/>
      <c r="B197" s="55"/>
      <c r="C197" s="55" t="str">
        <f t="shared" si="4"/>
        <v>#REF!</v>
      </c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</row>
    <row r="198">
      <c r="A198" s="55"/>
      <c r="B198" s="55"/>
      <c r="C198" s="55" t="str">
        <f t="shared" si="4"/>
        <v>#REF!</v>
      </c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</row>
    <row r="199">
      <c r="A199" s="55"/>
      <c r="B199" s="55"/>
      <c r="C199" s="55" t="str">
        <f t="shared" si="4"/>
        <v>#REF!</v>
      </c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</row>
    <row r="200">
      <c r="A200" s="55"/>
      <c r="B200" s="55"/>
      <c r="C200" s="55" t="str">
        <f t="shared" si="4"/>
        <v>#REF!</v>
      </c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</row>
    <row r="201">
      <c r="A201" s="55"/>
      <c r="B201" s="55"/>
      <c r="C201" s="55" t="str">
        <f t="shared" si="4"/>
        <v>#REF!</v>
      </c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</row>
    <row r="202">
      <c r="A202" s="55"/>
      <c r="B202" s="55"/>
      <c r="C202" s="55" t="str">
        <f t="shared" si="4"/>
        <v>#REF!</v>
      </c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</row>
    <row r="203">
      <c r="A203" s="55"/>
      <c r="B203" s="55"/>
      <c r="C203" s="55" t="str">
        <f t="shared" si="4"/>
        <v>#REF!</v>
      </c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</row>
    <row r="204">
      <c r="A204" s="55"/>
      <c r="B204" s="55"/>
      <c r="C204" s="55" t="str">
        <f t="shared" si="4"/>
        <v>#REF!</v>
      </c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</row>
    <row r="205">
      <c r="A205" s="55"/>
      <c r="B205" s="55"/>
      <c r="C205" s="55" t="str">
        <f t="shared" si="4"/>
        <v>#REF!</v>
      </c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</row>
    <row r="206">
      <c r="A206" s="55"/>
      <c r="B206" s="55"/>
      <c r="C206" s="55" t="str">
        <f t="shared" si="4"/>
        <v>#REF!</v>
      </c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</row>
    <row r="207">
      <c r="A207" s="55"/>
      <c r="B207" s="55"/>
      <c r="C207" s="55" t="str">
        <f t="shared" si="4"/>
        <v>#REF!</v>
      </c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</row>
    <row r="208">
      <c r="A208" s="55"/>
      <c r="B208" s="55"/>
      <c r="C208" s="55" t="str">
        <f t="shared" si="4"/>
        <v>#REF!</v>
      </c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</row>
    <row r="209">
      <c r="A209" s="55"/>
      <c r="B209" s="55"/>
      <c r="C209" s="55" t="str">
        <f t="shared" si="4"/>
        <v>#REF!</v>
      </c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</row>
    <row r="210">
      <c r="A210" s="55"/>
      <c r="B210" s="55"/>
      <c r="C210" s="55" t="str">
        <f t="shared" si="4"/>
        <v>#REF!</v>
      </c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</row>
    <row r="211">
      <c r="A211" s="55"/>
      <c r="B211" s="55"/>
      <c r="C211" s="55" t="str">
        <f t="shared" si="4"/>
        <v>#REF!</v>
      </c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</row>
    <row r="212">
      <c r="A212" s="55"/>
      <c r="B212" s="55"/>
      <c r="C212" s="55" t="str">
        <f t="shared" si="4"/>
        <v>#REF!</v>
      </c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</row>
    <row r="213">
      <c r="A213" s="55"/>
      <c r="B213" s="55"/>
      <c r="C213" s="55" t="str">
        <f t="shared" si="4"/>
        <v>#REF!</v>
      </c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</row>
    <row r="214">
      <c r="A214" s="55"/>
      <c r="B214" s="55"/>
      <c r="C214" s="55" t="str">
        <f t="shared" si="4"/>
        <v>#REF!</v>
      </c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</row>
    <row r="215">
      <c r="A215" s="55"/>
      <c r="B215" s="55"/>
      <c r="C215" s="55" t="str">
        <f t="shared" si="4"/>
        <v>#REF!</v>
      </c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</row>
    <row r="216">
      <c r="A216" s="55"/>
      <c r="B216" s="55"/>
      <c r="C216" s="55" t="str">
        <f t="shared" si="4"/>
        <v>#REF!</v>
      </c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</row>
    <row r="217">
      <c r="A217" s="55"/>
      <c r="B217" s="55"/>
      <c r="C217" s="55" t="str">
        <f t="shared" si="4"/>
        <v>#REF!</v>
      </c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</row>
    <row r="218">
      <c r="A218" s="55"/>
      <c r="B218" s="55"/>
      <c r="C218" s="55" t="str">
        <f t="shared" si="4"/>
        <v>#REF!</v>
      </c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</row>
    <row r="219">
      <c r="A219" s="55"/>
      <c r="B219" s="55"/>
      <c r="C219" s="55" t="str">
        <f t="shared" si="4"/>
        <v>#REF!</v>
      </c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</row>
    <row r="220">
      <c r="A220" s="55"/>
      <c r="B220" s="55"/>
      <c r="C220" s="55" t="str">
        <f t="shared" si="4"/>
        <v>#REF!</v>
      </c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</row>
    <row r="221">
      <c r="A221" s="55"/>
      <c r="B221" s="55"/>
      <c r="C221" s="55" t="str">
        <f t="shared" si="4"/>
        <v>#REF!</v>
      </c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</row>
    <row r="222">
      <c r="A222" s="55"/>
      <c r="B222" s="55"/>
      <c r="C222" s="55" t="str">
        <f t="shared" si="4"/>
        <v>#REF!</v>
      </c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</row>
    <row r="223">
      <c r="A223" s="55"/>
      <c r="B223" s="55"/>
      <c r="C223" s="55" t="str">
        <f t="shared" si="4"/>
        <v>#REF!</v>
      </c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</row>
    <row r="224">
      <c r="A224" s="55"/>
      <c r="B224" s="55"/>
      <c r="C224" s="55" t="str">
        <f t="shared" si="4"/>
        <v>#REF!</v>
      </c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</row>
    <row r="225">
      <c r="A225" s="55"/>
      <c r="B225" s="55"/>
      <c r="C225" s="55" t="str">
        <f t="shared" si="4"/>
        <v>#REF!</v>
      </c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</row>
    <row r="226">
      <c r="A226" s="55"/>
      <c r="B226" s="55"/>
      <c r="C226" s="55" t="str">
        <f t="shared" si="4"/>
        <v>#REF!</v>
      </c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</row>
    <row r="227">
      <c r="A227" s="55"/>
      <c r="B227" s="55"/>
      <c r="C227" s="55" t="str">
        <f t="shared" si="4"/>
        <v>#REF!</v>
      </c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</row>
    <row r="228">
      <c r="A228" s="55"/>
      <c r="B228" s="55"/>
      <c r="C228" s="55" t="str">
        <f t="shared" si="4"/>
        <v>#REF!</v>
      </c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</row>
    <row r="229">
      <c r="A229" s="55"/>
      <c r="B229" s="55"/>
      <c r="C229" s="55" t="str">
        <f t="shared" si="4"/>
        <v>#REF!</v>
      </c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</row>
    <row r="230">
      <c r="A230" s="55"/>
      <c r="B230" s="55"/>
      <c r="C230" s="55" t="str">
        <f t="shared" si="4"/>
        <v>#REF!</v>
      </c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</row>
    <row r="231">
      <c r="A231" s="55"/>
      <c r="B231" s="55"/>
      <c r="C231" s="55" t="str">
        <f t="shared" si="4"/>
        <v>#REF!</v>
      </c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</row>
    <row r="232">
      <c r="A232" s="55"/>
      <c r="B232" s="55"/>
      <c r="C232" s="55" t="str">
        <f t="shared" si="4"/>
        <v>#REF!</v>
      </c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</row>
    <row r="233">
      <c r="A233" s="55"/>
      <c r="B233" s="55"/>
      <c r="C233" s="55" t="str">
        <f t="shared" si="4"/>
        <v>#REF!</v>
      </c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</row>
    <row r="234">
      <c r="A234" s="55"/>
      <c r="B234" s="55"/>
      <c r="C234" s="55" t="str">
        <f t="shared" si="4"/>
        <v>#REF!</v>
      </c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</row>
  </sheetData>
  <drawing r:id="rId1"/>
</worksheet>
</file>