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CARPETA - ARCHIVO" sheetId="2" r:id="rId5"/>
    <sheet state="visible" name="ITINERARIO" sheetId="3" r:id="rId6"/>
    <sheet state="visible" name="PROXIMO VIAJE" sheetId="4" r:id="rId7"/>
    <sheet state="visible" name="RVA011-7-COSTEO" sheetId="5" r:id="rId8"/>
    <sheet state="visible" name="RVA011-8-COSTEO" sheetId="6" r:id="rId9"/>
    <sheet state="visible" name="DETALLE DE LOS SERVICIOS" sheetId="7" r:id="rId10"/>
    <sheet state="visible" name="CONFIRMACIÓN DE SERVICIOS" sheetId="8" r:id="rId11"/>
    <sheet state="visible" name="Hoja 26" sheetId="9" r:id="rId12"/>
    <sheet state="visible" name="HOTEL" sheetId="10" r:id="rId13"/>
    <sheet state="visible" name="VUELOS" sheetId="11" r:id="rId14"/>
  </sheets>
  <definedNames/>
  <calcPr/>
  <extLst>
    <ext uri="GoogleSheetsCustomDataVersion2">
      <go:sheetsCustomData xmlns:go="http://customooxmlschemas.google.com/" r:id="rId15" roundtripDataChecksum="at4F8F7CjEO/HVorXl/liDunLmFN7LgWr/wyxEMXggI="/>
    </ext>
  </extLst>
</workbook>
</file>

<file path=xl/sharedStrings.xml><?xml version="1.0" encoding="utf-8"?>
<sst xmlns="http://schemas.openxmlformats.org/spreadsheetml/2006/main" count="1158" uniqueCount="377">
  <si>
    <t>Nombre 1</t>
  </si>
  <si>
    <t>REEMY</t>
  </si>
  <si>
    <t>Pasaporte</t>
  </si>
  <si>
    <t>NU8RDD5P0</t>
  </si>
  <si>
    <t>ANTHONY</t>
  </si>
  <si>
    <t>NO VIAJO</t>
  </si>
  <si>
    <t>Nombre 2</t>
  </si>
  <si>
    <t>BREDLEY</t>
  </si>
  <si>
    <t>Fecha de nacimiento</t>
  </si>
  <si>
    <t>LORETO</t>
  </si>
  <si>
    <t>WILLET</t>
  </si>
  <si>
    <t>NY2CD34L2</t>
  </si>
  <si>
    <t>Apellido</t>
  </si>
  <si>
    <t>POPPEN</t>
  </si>
  <si>
    <t>Edad</t>
  </si>
  <si>
    <t>BRAAFHART</t>
  </si>
  <si>
    <t>País</t>
  </si>
  <si>
    <t>Curazao</t>
  </si>
  <si>
    <t>CURAZAO</t>
  </si>
  <si>
    <t>PETERNELLA</t>
  </si>
  <si>
    <t>Email:</t>
  </si>
  <si>
    <t>r.poppen@gmail.com</t>
  </si>
  <si>
    <t>NY5KHJH23</t>
  </si>
  <si>
    <t>Teléfono</t>
  </si>
  <si>
    <t>aulinepeternella@gmail.com</t>
  </si>
  <si>
    <t>langetpouwpouw@gmail.com</t>
  </si>
  <si>
    <t>599 9 521 0899</t>
  </si>
  <si>
    <t>Peso</t>
  </si>
  <si>
    <t>Altura</t>
  </si>
  <si>
    <t xml:space="preserve">Padre </t>
  </si>
  <si>
    <t>General Maduro</t>
  </si>
  <si>
    <t>Madre</t>
  </si>
  <si>
    <t>Fallecida</t>
  </si>
  <si>
    <t>RAISON</t>
  </si>
  <si>
    <t>NUK8RP3R5</t>
  </si>
  <si>
    <t>MARCELO</t>
  </si>
  <si>
    <t>GURIBALDI</t>
  </si>
  <si>
    <t>raisonguribaldi@gmail.com</t>
  </si>
  <si>
    <t>ARCHIVO DIGITAL</t>
  </si>
  <si>
    <t>LABORATORIOS CLÍNICOS</t>
  </si>
  <si>
    <t>IMÁGENES DIAGNÓSTICAS</t>
  </si>
  <si>
    <t>Especialista</t>
  </si>
  <si>
    <t>ok</t>
  </si>
  <si>
    <t>Antígeno de próstata</t>
  </si>
  <si>
    <t>Tomografía de abdomen y pélvis</t>
  </si>
  <si>
    <t>Cardiologo</t>
  </si>
  <si>
    <t xml:space="preserve">Procedimiento de flasma de rodillas </t>
  </si>
  <si>
    <t>Especialista en Músculo esquelético</t>
  </si>
  <si>
    <t>Coprológico</t>
  </si>
  <si>
    <t>Radiografía de tórax</t>
  </si>
  <si>
    <t>Gastroenterologo</t>
  </si>
  <si>
    <t>Vitamina D25</t>
  </si>
  <si>
    <t>Ecocardiografía</t>
  </si>
  <si>
    <t>Neurologo</t>
  </si>
  <si>
    <t>Vitamina B12</t>
  </si>
  <si>
    <t>Prueba de esfuerzo</t>
  </si>
  <si>
    <t>Fisiatra</t>
  </si>
  <si>
    <t>Perfil lipídico</t>
  </si>
  <si>
    <t>Electrocardiograma</t>
  </si>
  <si>
    <t>Urologo</t>
  </si>
  <si>
    <t>Colesterol HDL</t>
  </si>
  <si>
    <t>Ecografía prostática Trasrectal</t>
  </si>
  <si>
    <t>Medico Funcional</t>
  </si>
  <si>
    <t>Colesterol LDL</t>
  </si>
  <si>
    <t>Esofagogastroduodenoscopia preferiblemente bajo sedación</t>
  </si>
  <si>
    <t>Colesterol total</t>
  </si>
  <si>
    <t>Electromiografía y velocidad de conducción nerviosa de los músculos faciales y nervios faciales</t>
  </si>
  <si>
    <t>Triglicéridos</t>
  </si>
  <si>
    <t>Resultado de Biopsia</t>
  </si>
  <si>
    <t>Perfil Hepático</t>
  </si>
  <si>
    <t>ALT- Alanina transferasa</t>
  </si>
  <si>
    <t>AST - aspartato transferasa</t>
  </si>
  <si>
    <t>Bilirrubina total y directa</t>
  </si>
  <si>
    <t>Gamma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</si>
  <si>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</si>
  <si>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</si>
  <si>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</si>
  <si>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</si>
  <si>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</si>
  <si>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</si>
  <si>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</si>
  <si>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</si>
  <si>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</si>
  <si>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</si>
  <si>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</si>
  <si>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</si>
  <si>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</si>
  <si>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</si>
  <si>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Hemoglobina Glicosilada</t>
  </si>
  <si>
    <t>Ionograma: calcio - sodio - fósforo - potasio</t>
  </si>
  <si>
    <t>Homocisteína</t>
  </si>
  <si>
    <t>Parathormona</t>
  </si>
  <si>
    <t>HEPATITIS A ANTICUERPOS TOTALES SEMIAUTOMATIZADO O AUTOMATIZADO</t>
  </si>
  <si>
    <t>HEPATITIS B ANTICUERPOS CENTRAL TOTALES [ANTI-CORE HBC] SEMIAUTOMATIZADO O AUTOMAT1</t>
  </si>
  <si>
    <t>HEPATITIS B ANTICUERPOS S [ANTI-HBS] SEMIAUTOMATIZADO O AUTOMATIZADO</t>
  </si>
  <si>
    <t>HEPATITIS B ANTÍGENO DE SUPERFICIE [AG HBS]</t>
  </si>
  <si>
    <t xml:space="preserve">HEPATITIS C, ANTICUERPO [ANTI-HVC] </t>
  </si>
  <si>
    <t>ITINERARIO:</t>
  </si>
  <si>
    <t>SÁBADO</t>
  </si>
  <si>
    <t>ACP REEMY</t>
  </si>
  <si>
    <t>TRASLADOS REEMY</t>
  </si>
  <si>
    <t>ACP ANTHONY</t>
  </si>
  <si>
    <t>TRASLADOS ANTHONY CERCA</t>
  </si>
  <si>
    <t>TRASLADOS ANTHONY LEJOS</t>
  </si>
  <si>
    <t>07:00 pm</t>
  </si>
  <si>
    <t>Llegada vuelo internacional Curazao - Medellín</t>
  </si>
  <si>
    <t>TAXI VAN</t>
  </si>
  <si>
    <t>confirmada</t>
  </si>
  <si>
    <t>Traslado aeropuerto - hotel Minivan</t>
  </si>
  <si>
    <t>Hotel Novelty</t>
  </si>
  <si>
    <t>Alojamiento</t>
  </si>
  <si>
    <t>DOMINGO</t>
  </si>
  <si>
    <t>NO DESAYUNAR</t>
  </si>
  <si>
    <t>AEROTUREX</t>
  </si>
  <si>
    <t>09:00 am</t>
  </si>
  <si>
    <t>Traslado hotel - clínica</t>
  </si>
  <si>
    <t>Calle 80</t>
  </si>
  <si>
    <t>IVS</t>
  </si>
  <si>
    <t>Anthony</t>
  </si>
  <si>
    <t>10:00 am</t>
  </si>
  <si>
    <t>10:30 am</t>
  </si>
  <si>
    <t>11:00 am</t>
  </si>
  <si>
    <t>Traslado clínica - clínica</t>
  </si>
  <si>
    <t>Desayuno en el hotel</t>
  </si>
  <si>
    <t>DÍA LIBRE</t>
  </si>
  <si>
    <t>LUNES</t>
  </si>
  <si>
    <t>06:00 am</t>
  </si>
  <si>
    <t>Comer fruta - jugo - caldo comida ligera</t>
  </si>
  <si>
    <t>Las Vegas</t>
  </si>
  <si>
    <t>Incare</t>
  </si>
  <si>
    <t>09:30 am</t>
  </si>
  <si>
    <t>09:45 am</t>
  </si>
  <si>
    <t>11:30 am</t>
  </si>
  <si>
    <t>Consulta con especialista en CARDIOLOGÍA</t>
  </si>
  <si>
    <t>Toma de muestras de sangre para laboratorios</t>
  </si>
  <si>
    <t>Carolina</t>
  </si>
  <si>
    <t>01:20 pm</t>
  </si>
  <si>
    <t>Traslado clínica - hotel</t>
  </si>
  <si>
    <t>TARDE LIBRE</t>
  </si>
  <si>
    <t>MARTES</t>
  </si>
  <si>
    <t>NO DESAYUNAR - NO AGUA</t>
  </si>
  <si>
    <t>Yenny</t>
  </si>
  <si>
    <t>Confirmado</t>
  </si>
  <si>
    <t>08:00 am</t>
  </si>
  <si>
    <t>Echavarria</t>
  </si>
  <si>
    <t>08:30 am</t>
  </si>
  <si>
    <t>Traslado centro médico - centro médico</t>
  </si>
  <si>
    <t>Calle 80 las américas</t>
  </si>
  <si>
    <t>Unidad Gastroenterológica</t>
  </si>
  <si>
    <t>Endoscopia con sedación</t>
  </si>
  <si>
    <t>Traslado clínica hotel</t>
  </si>
  <si>
    <t>Tiempo para comer</t>
  </si>
  <si>
    <t xml:space="preserve">No comer nada más </t>
  </si>
  <si>
    <t>Tiempo para descansar</t>
  </si>
  <si>
    <t>02:00 pm</t>
  </si>
  <si>
    <t>Tiempo para hacer limpieza con enema</t>
  </si>
  <si>
    <t>Reemy</t>
  </si>
  <si>
    <t>01:30 pm</t>
  </si>
  <si>
    <t xml:space="preserve"> Poblado sector  Patio Bonito</t>
  </si>
  <si>
    <t>Resonancia especializada Cra 46 #7-211</t>
  </si>
  <si>
    <t>confirmado</t>
  </si>
  <si>
    <t>02:20 pm</t>
  </si>
  <si>
    <t>Resonancia de dos rodillas</t>
  </si>
  <si>
    <t>03:30 pm</t>
  </si>
  <si>
    <t>05:00 pm</t>
  </si>
  <si>
    <t>05:30 pm</t>
  </si>
  <si>
    <t>Ecografía prostática</t>
  </si>
  <si>
    <t>06:30 pm</t>
  </si>
  <si>
    <t>MIÉRCOLES</t>
  </si>
  <si>
    <t>HPTU</t>
  </si>
  <si>
    <t>07:00 am</t>
  </si>
  <si>
    <t>Electromiografía  y  velocidad  de  conducción  nerviosa  de  los  músculos  faciales  y  nervios  faciales.</t>
  </si>
  <si>
    <t>DR SOTO</t>
  </si>
  <si>
    <t xml:space="preserve">Carrera 80A # 32 ee-72 edif. offix 33
Consultorio 1015
Laureles la 33 </t>
  </si>
  <si>
    <t xml:space="preserve">Cita con especialista en Músculo esquelético </t>
  </si>
  <si>
    <t>12:00 pm</t>
  </si>
  <si>
    <t>12:30 am</t>
  </si>
  <si>
    <t>01:15 pm</t>
  </si>
  <si>
    <t>Consulta con especialista en GASTROENTEROLOGÍA</t>
  </si>
  <si>
    <t>03:00 pm</t>
  </si>
  <si>
    <t>Cita con especialista en NEUROLOGÍA</t>
  </si>
  <si>
    <t xml:space="preserve">JUEVES </t>
  </si>
  <si>
    <t>Aeroturex</t>
  </si>
  <si>
    <t>Cita con especialista en FISIATRÍA</t>
  </si>
  <si>
    <t>12:20 pm</t>
  </si>
  <si>
    <t>Cita especialista en UROLOGÍA</t>
  </si>
  <si>
    <t>VIERNES - día libre</t>
  </si>
  <si>
    <t>Traslado hotel - aeropuerto</t>
  </si>
  <si>
    <t>09:15 am</t>
  </si>
  <si>
    <t>Vuelo internacional Medellín - Curazao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</si>
  <si>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</si>
  <si>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</si>
  <si>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</si>
  <si>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</si>
  <si>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</si>
  <si>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</si>
  <si>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</si>
  <si>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</si>
  <si>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</si>
  <si>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</si>
  <si>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Empresa</t>
  </si>
  <si>
    <t>Raison</t>
  </si>
  <si>
    <t>Comisionable</t>
  </si>
  <si>
    <t xml:space="preserve">Reemy 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</si>
  <si>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</si>
  <si>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</si>
  <si>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</si>
  <si>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</si>
  <si>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</si>
  <si>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</si>
  <si>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</si>
  <si>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</si>
  <si>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</si>
  <si>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</si>
  <si>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</si>
  <si>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e-mail</t>
  </si>
  <si>
    <t>Facturado</t>
  </si>
  <si>
    <t>Comprado</t>
  </si>
  <si>
    <t>Compra de  50  bolsos</t>
  </si>
  <si>
    <t>Costo de envío de los bolsos desde Bogotá a Medellín</t>
  </si>
  <si>
    <t>Medical Trip Colombia - servicios de cotización , compra de los bolsos</t>
  </si>
  <si>
    <t>DSM 125</t>
  </si>
  <si>
    <t>Emitido</t>
  </si>
  <si>
    <t>Tres tiquetes aéreo vía wingo en tarifa economica full</t>
  </si>
  <si>
    <t>Copa Airlines</t>
  </si>
  <si>
    <t>Tarifa administrativa emisión de tiquetes</t>
  </si>
  <si>
    <t>DSM 126</t>
  </si>
  <si>
    <t>Cambio de nombre del pasajero</t>
  </si>
  <si>
    <t>Wingo</t>
  </si>
  <si>
    <t>Póliza de asistencia médica al viajero</t>
  </si>
  <si>
    <t>Colasistencia</t>
  </si>
  <si>
    <t>COLASISTENCIA</t>
  </si>
  <si>
    <t>JURIDICA BANCOLOMBIA</t>
  </si>
  <si>
    <t>TRANSFERENCIA</t>
  </si>
  <si>
    <t>DSM</t>
  </si>
  <si>
    <t>Comprada</t>
  </si>
  <si>
    <t>Sim card física</t>
  </si>
  <si>
    <t>Claro</t>
  </si>
  <si>
    <t>YENNY ROBERTO</t>
  </si>
  <si>
    <t>Recargada</t>
  </si>
  <si>
    <t>Recarga de 10 gigas de datos</t>
  </si>
  <si>
    <t>CLARO</t>
  </si>
  <si>
    <t>PSE</t>
  </si>
  <si>
    <t>REVISAR SALDO A FAVOR</t>
  </si>
  <si>
    <t>Traslado aeropuerto - hotel - aeropuerto en MINIVAN</t>
  </si>
  <si>
    <t>Taxi van</t>
  </si>
  <si>
    <t>TAXIVAN</t>
  </si>
  <si>
    <t>reserva: NOV4267/NCT2025</t>
  </si>
  <si>
    <t>Alojamiento en suite Deluxe  Reemy Poppen</t>
  </si>
  <si>
    <t>Novelty</t>
  </si>
  <si>
    <t>reserva: NOV4264/NCT2025</t>
  </si>
  <si>
    <t>Habitación Individual para una persona Anthony</t>
  </si>
  <si>
    <t>NOVELTY SUITES</t>
  </si>
  <si>
    <t>reserva: NOV4266/NCT2025</t>
  </si>
  <si>
    <t>Habitación Individual para una persona Raison Guribaldi</t>
  </si>
  <si>
    <t>RTE RVA011-5</t>
  </si>
  <si>
    <t>SALDO A FAVOR 45.506</t>
  </si>
  <si>
    <t>PAQUETE DE CHEQUEO MÉDICO</t>
  </si>
  <si>
    <t>Archivado</t>
  </si>
  <si>
    <t>DMS</t>
  </si>
  <si>
    <t>Entrevista con médico funcional virtual</t>
  </si>
  <si>
    <t>Marcos Yepes</t>
  </si>
  <si>
    <t>MARCOS YEPES</t>
  </si>
  <si>
    <t>YENNY CAMBIO DOLARES</t>
  </si>
  <si>
    <t>DEPOSITO EN BANCO</t>
  </si>
  <si>
    <t>NO</t>
  </si>
  <si>
    <t>Domicilio</t>
  </si>
  <si>
    <t>ECHAVRRIA</t>
  </si>
  <si>
    <t xml:space="preserve"> HEPATITIS A ANTICUERPOS TOTALES SEMIAUTOMATIZADO O AUTOMATIZADO</t>
  </si>
  <si>
    <t>G6PD (glucosa-6-fosfato deshidrogenasa) Prueba cualitativa</t>
  </si>
  <si>
    <t>NO LA HACEN</t>
  </si>
  <si>
    <t>G6PD (glucosa-6-fosfato deshidrogenasa) Prueba cuantitativa</t>
  </si>
  <si>
    <t>Imágenes diagnósticas</t>
  </si>
  <si>
    <t>ESTUDIOS PERSONALIZADOS</t>
  </si>
  <si>
    <t>Ecografía de próstata transrectal</t>
  </si>
  <si>
    <t>LAS VEGAS</t>
  </si>
  <si>
    <t>CAROLINA / LAS VEGAS</t>
  </si>
  <si>
    <t>SE ENVIO EL DINERO A CAROLINA Y ELLA PAGO CON SU TARJETA DEBITO</t>
  </si>
  <si>
    <t>Cita con especialista en UROLOGÍA</t>
  </si>
  <si>
    <t>HPTU - DOCTOR</t>
  </si>
  <si>
    <t>INCARE</t>
  </si>
  <si>
    <t xml:space="preserve">Ecocardiograma </t>
  </si>
  <si>
    <t>Cita con especialista en CARDIOLOGÍA</t>
  </si>
  <si>
    <t>Electromiografía facial</t>
  </si>
  <si>
    <t>Cita con especialista en GASTROENTEROLOGÍA</t>
  </si>
  <si>
    <t>SALDO A FAVOR SE APLICA PARA RVA201</t>
  </si>
  <si>
    <t>Esofagoduo endoscopia con sedación</t>
  </si>
  <si>
    <t>UNIDAD GASTROENTEROLOGICA</t>
  </si>
  <si>
    <t>Una biopsia</t>
  </si>
  <si>
    <t xml:space="preserve">NO </t>
  </si>
  <si>
    <t>Resonancia de rodilla simple rodilla derecha</t>
  </si>
  <si>
    <t>Resonancia de rodilla simple rodilla izquierda</t>
  </si>
  <si>
    <t>MEDIALFA</t>
  </si>
  <si>
    <t>Consulta con especialista en Ortopedia</t>
  </si>
  <si>
    <t>SOTO</t>
  </si>
  <si>
    <t>RVA180-1 Y RVA011-7</t>
  </si>
  <si>
    <t>04 Traslados hotel - clínica - Hotel Reemy</t>
  </si>
  <si>
    <t>RICHARD PRESTAMO BANCOLOMBIA</t>
  </si>
  <si>
    <t>06 Traslados hotel - clínica - Hotel Anthony</t>
  </si>
  <si>
    <t>Acompañamiento presencial en español para citas y exámenes Reemy</t>
  </si>
  <si>
    <t>Acompañamiento presencial en español para citas y exámenes Anthony</t>
  </si>
  <si>
    <t xml:space="preserve"> Acompañamiento virtual permanente en Español</t>
  </si>
  <si>
    <t>Medical Trip Colombia SAS - Acompañamiento virtual permanente en ESPAÑOL</t>
  </si>
  <si>
    <t>Caja menor</t>
  </si>
  <si>
    <t>Total NETO</t>
  </si>
  <si>
    <t>Total comisionable</t>
  </si>
  <si>
    <t>LIQUIDACIÓN GBIZ</t>
  </si>
  <si>
    <t>4 * 1000</t>
  </si>
  <si>
    <t>Transferencias nacionales</t>
  </si>
  <si>
    <t>Transferencia internacional</t>
  </si>
  <si>
    <t>TOTAL COMISION</t>
  </si>
  <si>
    <t xml:space="preserve">TOTAL A PAGAR EN COP </t>
  </si>
  <si>
    <t>TOTAL A PAGAR EN USD</t>
  </si>
  <si>
    <t>Aplicación de Plasma en dos rodillas con traslados</t>
  </si>
  <si>
    <t>DR. JUAN CAMILO SOTO</t>
  </si>
  <si>
    <t>JENNY BANCOLOMBIA</t>
  </si>
  <si>
    <t>Servicios de aplicación de inyección + Medicamentos</t>
  </si>
  <si>
    <t>Servicios de enfermería 12 horas + fajas</t>
  </si>
  <si>
    <t>Productos Millicent</t>
  </si>
  <si>
    <t>Medicamento amiga</t>
  </si>
  <si>
    <t>TOTAL A PAGAR</t>
  </si>
  <si>
    <t>Saldo a favor</t>
  </si>
  <si>
    <t>Liquidación</t>
  </si>
  <si>
    <t>RVA011-8</t>
  </si>
  <si>
    <t>Servicios</t>
  </si>
  <si>
    <t>RVA011-7</t>
  </si>
  <si>
    <t>Saldo a favor servicios</t>
  </si>
  <si>
    <t>Valor mayor pagado</t>
  </si>
  <si>
    <t>Saldo por pagar</t>
  </si>
  <si>
    <t>Tour Comuna trece</t>
  </si>
  <si>
    <t>Traslados hotel-parque-hotel</t>
  </si>
  <si>
    <t>Saldo por pagar en pesos</t>
  </si>
  <si>
    <t>USD en dólares</t>
  </si>
  <si>
    <t>Habitación Individual para una persona Willet Peternella</t>
  </si>
  <si>
    <t>T4 libre</t>
  </si>
  <si>
    <t xml:space="preserve">MEDICAL </t>
  </si>
  <si>
    <t>CASH</t>
  </si>
  <si>
    <t xml:space="preserve">Total </t>
  </si>
  <si>
    <t>SALDO A FAVOR</t>
  </si>
  <si>
    <t>Medialfa</t>
  </si>
  <si>
    <t>TAC ABDOMEN Y PELVIS</t>
  </si>
  <si>
    <t>RX TÓRAX</t>
  </si>
  <si>
    <t>ECOCARDIOGRAFÍA</t>
  </si>
  <si>
    <t>PRUEBA DE ESFUERZO</t>
  </si>
  <si>
    <t>ELECTROCARDIOGRAMA</t>
  </si>
  <si>
    <t>ECOGRAFÍA PROSTÁTICA</t>
  </si>
  <si>
    <t>CARDIOLOGÍA</t>
  </si>
  <si>
    <t>ENDOSCOPIA</t>
  </si>
  <si>
    <t>ÓRDENES MÉDICAS</t>
  </si>
  <si>
    <t>Tratamiento de aplicación de ácido hialurónico para rodilla izquierda</t>
  </si>
  <si>
    <t>Tratamiento de aplicación de ácido hialurónico para rodilla derecha</t>
  </si>
  <si>
    <t>Tratamiento de aplicación de plasma rico en plaquetas para rodilla izquierda</t>
  </si>
  <si>
    <t>Tratamiento de aplicación de plasma rico en plaquetas para rodilla derecha</t>
  </si>
  <si>
    <t xml:space="preserve"> Acompañamiento virtual permanente en Español Reemy</t>
  </si>
  <si>
    <t>Medical Trip Colombia SAS - Acompañamiento virtual permanente en español Anthony</t>
  </si>
  <si>
    <t>Impuesto bancario 4 * 1000</t>
  </si>
  <si>
    <t>Gastos bancarios transferencias nacionales</t>
  </si>
  <si>
    <t>Gastos bancarios transferencias internacionales</t>
  </si>
  <si>
    <t xml:space="preserve">TOTAL </t>
  </si>
  <si>
    <t>GRAN TOTAL</t>
  </si>
  <si>
    <t>Tarifa con Iva comisionable</t>
  </si>
  <si>
    <t>IVA 19 %</t>
  </si>
  <si>
    <t>IVA</t>
  </si>
  <si>
    <t>RESERVO Y PRE PAGO</t>
  </si>
  <si>
    <t>X NOCHE</t>
  </si>
  <si>
    <t>COBRAN</t>
  </si>
  <si>
    <t>x NOCHE</t>
  </si>
  <si>
    <t>TOTAL</t>
  </si>
  <si>
    <t>DIFERENCIA</t>
  </si>
  <si>
    <t>7 NOCHES</t>
  </si>
  <si>
    <t>353250.57 2,472,754.00 2472754.00 11/08/2025 7 Restaurante incluido en tarifa 48900.00</t>
  </si>
  <si>
    <t>RETENCIÓN 3.5%</t>
  </si>
  <si>
    <t>VALOR A PAGAR</t>
  </si>
  <si>
    <t>DEPÓSITO</t>
  </si>
  <si>
    <t>SALDO A PAGAR</t>
  </si>
  <si>
    <t>HT61EF</t>
  </si>
  <si>
    <t>ACU00W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</si>
</sst>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 yyyy"/>
    <numFmt numFmtId="165" formatCode="d mmm yyyy"/>
    <numFmt numFmtId="166" formatCode="d-m-yyyy"/>
    <numFmt numFmtId="167" formatCode="d mmmm yyyy"/>
    <numFmt numFmtId="168" formatCode="dd mmmm"/>
    <numFmt numFmtId="169" formatCode="[$$]#,##0"/>
    <numFmt numFmtId="170" formatCode="&quot;$&quot;#,##0.00"/>
    <numFmt numFmtId="171" formatCode="&quot;$&quot;#,##0"/>
    <numFmt numFmtId="172" formatCode="[$cop]#,##0"/>
    <numFmt numFmtId="173" formatCode="d/MM/yyyy"/>
    <numFmt numFmtId="174" formatCode="dd-mm-yyyy"/>
    <numFmt numFmtId="175" formatCode="d-m-yy"/>
    <numFmt numFmtId="176" formatCode="0.0%"/>
  </numFmts>
  <fonts count="33">
    <font>
      <sz val="10.0"/>
      <color rgb="FF000000"/>
      <name val="Arial"/>
      <scheme val="minor"/>
    </font>
    <font>
      <sz val="10.0"/>
      <color theme="1"/>
      <name val="Lexend"/>
    </font>
    <font>
      <b/>
      <sz val="10.0"/>
      <color theme="1"/>
      <name val="Lexend"/>
    </font>
    <font>
      <sz val="10.0"/>
      <color theme="1"/>
      <name val="Arial"/>
      <scheme val="minor"/>
    </font>
    <font>
      <sz val="10.0"/>
      <color rgb="FFFFFFFF"/>
      <name val="Lexend"/>
    </font>
    <font>
      <u/>
      <sz val="10.0"/>
      <color rgb="FF1155CC"/>
      <name val="Lexend"/>
    </font>
    <font>
      <sz val="8.0"/>
      <color theme="1"/>
      <name val="Lexend"/>
    </font>
    <font>
      <b/>
      <sz val="8.0"/>
      <color rgb="FFFFFFFF"/>
      <name val="Lexend"/>
    </font>
    <font>
      <b/>
      <sz val="8.0"/>
      <color theme="1"/>
      <name val="Lexend"/>
    </font>
    <font>
      <color theme="1"/>
      <name val="Lexend"/>
    </font>
    <font>
      <b/>
      <sz val="15.0"/>
      <color rgb="FFFFFFFF"/>
      <name val="Lexend"/>
    </font>
    <font>
      <sz val="12.0"/>
      <color theme="1"/>
      <name val="Lexend"/>
    </font>
    <font>
      <b/>
      <sz val="6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9.0"/>
      <color theme="1"/>
      <name val="Lexend"/>
    </font>
    <font>
      <b/>
      <sz val="7.0"/>
      <color theme="1"/>
      <name val="Lexend"/>
    </font>
    <font>
      <color theme="1"/>
      <name val="Arial"/>
      <scheme val="minor"/>
    </font>
    <font>
      <sz val="10.0"/>
      <color rgb="FF0000FF"/>
      <name val="Lexend"/>
    </font>
    <font>
      <sz val="10.0"/>
      <color rgb="FFFF0000"/>
      <name val="Lexend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b/>
      <sz val="12.0"/>
      <color rgb="FFFFFFFF"/>
      <name val="Lexend"/>
    </font>
    <font>
      <b/>
      <color theme="1"/>
      <name val="Lexend"/>
    </font>
  </fonts>
  <fills count="2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Font="1"/>
    <xf borderId="0" fillId="3" fontId="4" numFmtId="0" xfId="0" applyAlignment="1" applyFill="1" applyFont="1">
      <alignment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4" fontId="7" numFmtId="0" xfId="0" applyAlignment="1" applyFill="1" applyFont="1">
      <alignment horizontal="center" readingOrder="0"/>
    </xf>
    <xf borderId="1" fillId="5" fontId="8" numFmtId="0" xfId="0" applyAlignment="1" applyBorder="1" applyFill="1" applyFont="1">
      <alignment horizontal="center" shrinkToFit="0" wrapText="1"/>
    </xf>
    <xf borderId="1" fillId="5" fontId="8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  <xf borderId="1" fillId="6" fontId="6" numFmtId="0" xfId="0" applyAlignment="1" applyBorder="1" applyFill="1" applyFont="1">
      <alignment readingOrder="0" shrinkToFit="0" vertical="center" wrapText="1"/>
    </xf>
    <xf borderId="1" fillId="6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readingOrder="0"/>
    </xf>
    <xf borderId="2" fillId="6" fontId="6" numFmtId="0" xfId="0" applyAlignment="1" applyBorder="1" applyFont="1">
      <alignment horizontal="left" readingOrder="0" shrinkToFit="0" wrapText="1"/>
    </xf>
    <xf borderId="1" fillId="6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/>
    </xf>
    <xf borderId="3" fillId="0" fontId="6" numFmtId="0" xfId="0" applyBorder="1" applyFont="1"/>
    <xf borderId="3" fillId="0" fontId="6" numFmtId="0" xfId="0" applyAlignment="1" applyBorder="1" applyFont="1">
      <alignment horizontal="center"/>
    </xf>
    <xf borderId="1" fillId="6" fontId="8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6" fontId="8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1" fillId="7" fontId="9" numFmtId="0" xfId="0" applyAlignment="1" applyBorder="1" applyFill="1" applyFont="1">
      <alignment horizontal="center"/>
    </xf>
    <xf borderId="4" fillId="7" fontId="10" numFmtId="0" xfId="0" applyAlignment="1" applyBorder="1" applyFont="1">
      <alignment horizontal="center" vertical="center"/>
    </xf>
    <xf borderId="5" fillId="7" fontId="10" numFmtId="0" xfId="0" applyAlignment="1" applyBorder="1" applyFont="1">
      <alignment horizontal="center" vertical="center"/>
    </xf>
    <xf borderId="6" fillId="7" fontId="10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168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8" fontId="9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9" fontId="11" numFmtId="0" xfId="0" applyAlignment="1" applyBorder="1" applyFill="1" applyFont="1">
      <alignment horizontal="left" readingOrder="0" vertical="center"/>
    </xf>
    <xf borderId="1" fillId="10" fontId="11" numFmtId="0" xfId="0" applyAlignment="1" applyBorder="1" applyFill="1" applyFont="1">
      <alignment horizontal="left" readingOrder="0" vertical="center"/>
    </xf>
    <xf borderId="1" fillId="5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1" fillId="11" fontId="11" numFmtId="0" xfId="0" applyAlignment="1" applyBorder="1" applyFill="1" applyFont="1">
      <alignment horizontal="left" readingOrder="0" vertical="center"/>
    </xf>
    <xf borderId="1" fillId="10" fontId="1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11" fontId="11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  <xf borderId="0" fillId="0" fontId="1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9" xfId="0" applyAlignment="1" applyFont="1" applyNumberFormat="1">
      <alignment shrinkToFit="0" vertical="center" wrapText="1"/>
    </xf>
    <xf borderId="0" fillId="0" fontId="1" numFmtId="170" xfId="0" applyAlignment="1" applyFont="1" applyNumberFormat="1">
      <alignment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7" fontId="15" numFmtId="0" xfId="0" applyAlignment="1" applyFont="1">
      <alignment shrinkToFit="0" vertical="center" wrapText="1"/>
    </xf>
    <xf borderId="1" fillId="7" fontId="15" numFmtId="0" xfId="0" applyAlignment="1" applyBorder="1" applyFont="1">
      <alignment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7" fontId="15" numFmtId="3" xfId="0" applyAlignment="1" applyBorder="1" applyFont="1" applyNumberFormat="1">
      <alignment horizontal="center" shrinkToFit="0" vertical="center" wrapText="1"/>
    </xf>
    <xf borderId="7" fillId="7" fontId="15" numFmtId="0" xfId="0" applyAlignment="1" applyBorder="1" applyFont="1">
      <alignment horizontal="center" shrinkToFit="0" vertical="center" wrapText="1"/>
    </xf>
    <xf borderId="7" fillId="7" fontId="15" numFmtId="171" xfId="0" applyAlignment="1" applyBorder="1" applyFont="1" applyNumberFormat="1">
      <alignment horizontal="center" readingOrder="0" shrinkToFit="0" vertical="center" wrapText="1"/>
    </xf>
    <xf borderId="7" fillId="7" fontId="15" numFmtId="170" xfId="0" applyAlignment="1" applyBorder="1" applyFont="1" applyNumberFormat="1">
      <alignment shrinkToFit="0" vertical="center" wrapText="1"/>
    </xf>
    <xf borderId="1" fillId="7" fontId="16" numFmtId="0" xfId="0" applyAlignment="1" applyBorder="1" applyFont="1">
      <alignment shrinkToFit="0" vertical="center" wrapText="1"/>
    </xf>
    <xf borderId="1" fillId="7" fontId="13" numFmtId="172" xfId="0" applyAlignment="1" applyBorder="1" applyFont="1" applyNumberFormat="1">
      <alignment shrinkToFit="0" vertical="center" wrapText="1"/>
    </xf>
    <xf borderId="1" fillId="7" fontId="13" numFmtId="0" xfId="0" applyAlignment="1" applyBorder="1" applyFont="1">
      <alignment shrinkToFit="0" vertical="center" wrapText="1"/>
    </xf>
    <xf borderId="7" fillId="7" fontId="15" numFmtId="0" xfId="0" applyAlignment="1" applyBorder="1" applyFont="1">
      <alignment shrinkToFit="0" vertical="center" wrapText="0"/>
    </xf>
    <xf borderId="7" fillId="7" fontId="1" numFmtId="169" xfId="0" applyAlignment="1" applyBorder="1" applyFont="1" applyNumberFormat="1">
      <alignment shrinkToFit="0" vertical="center" wrapText="1"/>
    </xf>
    <xf borderId="7" fillId="0" fontId="17" numFmtId="0" xfId="0" applyBorder="1" applyFont="1"/>
    <xf borderId="2" fillId="5" fontId="1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2" numFmtId="3" xfId="0" applyAlignment="1" applyBorder="1" applyFont="1" applyNumberFormat="1">
      <alignment horizontal="center" shrinkToFit="0" vertical="center" wrapText="1"/>
    </xf>
    <xf borderId="8" fillId="5" fontId="2" numFmtId="0" xfId="0" applyAlignment="1" applyBorder="1" applyFont="1">
      <alignment horizontal="center" readingOrder="0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12" fontId="18" numFmtId="0" xfId="0" applyAlignment="1" applyBorder="1" applyFill="1" applyFont="1">
      <alignment horizontal="center" shrinkToFit="0" vertical="center" wrapText="1"/>
    </xf>
    <xf borderId="1" fillId="12" fontId="18" numFmtId="0" xfId="0" applyAlignment="1" applyBorder="1" applyFont="1">
      <alignment horizontal="center" readingOrder="0" shrinkToFit="0" vertical="center" wrapText="1"/>
    </xf>
    <xf borderId="1" fillId="13" fontId="19" numFmtId="172" xfId="0" applyAlignment="1" applyBorder="1" applyFill="1" applyFont="1" applyNumberFormat="1">
      <alignment horizontal="center" shrinkToFit="0" vertical="center" wrapText="1"/>
    </xf>
    <xf borderId="1" fillId="13" fontId="18" numFmtId="172" xfId="0" applyAlignment="1" applyBorder="1" applyFont="1" applyNumberFormat="1">
      <alignment horizontal="center" shrinkToFit="0" vertical="center" wrapText="1"/>
    </xf>
    <xf borderId="1" fillId="5" fontId="19" numFmtId="172" xfId="0" applyAlignment="1" applyBorder="1" applyFont="1" applyNumberFormat="1">
      <alignment horizontal="center" shrinkToFit="0" vertical="center" wrapText="1"/>
    </xf>
    <xf borderId="1" fillId="5" fontId="1" numFmtId="169" xfId="0" applyAlignment="1" applyBorder="1" applyFont="1" applyNumberForma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4" fontId="15" numFmtId="173" xfId="0" applyAlignment="1" applyBorder="1" applyFont="1" applyNumberFormat="1">
      <alignment horizontal="center" shrinkToFit="0" vertical="center" wrapText="1"/>
    </xf>
    <xf borderId="0" fillId="15" fontId="1" numFmtId="0" xfId="0" applyAlignment="1" applyFill="1" applyFont="1">
      <alignment readingOrder="0" shrinkToFit="0" vertical="center" wrapText="1"/>
    </xf>
    <xf borderId="9" fillId="15" fontId="13" numFmtId="0" xfId="0" applyAlignment="1" applyBorder="1" applyFont="1">
      <alignment readingOrder="0" shrinkToFit="0" vertical="center" wrapText="1"/>
    </xf>
    <xf borderId="6" fillId="16" fontId="1" numFmtId="0" xfId="0" applyAlignment="1" applyBorder="1" applyFill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8" fillId="0" fontId="1" numFmtId="171" xfId="0" applyAlignment="1" applyBorder="1" applyFont="1" applyNumberFormat="1">
      <alignment horizontal="center" readingOrder="0" shrinkToFit="0" vertical="center" wrapText="1"/>
    </xf>
    <xf borderId="8" fillId="0" fontId="1" numFmtId="3" xfId="0" applyAlignment="1" applyBorder="1" applyFont="1" applyNumberFormat="1">
      <alignment horizontal="center" readingOrder="0" shrinkToFit="0" vertical="center" wrapText="1"/>
    </xf>
    <xf borderId="1" fillId="0" fontId="1" numFmtId="171" xfId="0" applyAlignment="1" applyBorder="1" applyFont="1" applyNumberFormat="1">
      <alignment horizontal="center" readingOrder="0" shrinkToFit="0" vertical="center" wrapText="1"/>
    </xf>
    <xf borderId="1" fillId="0" fontId="20" numFmtId="0" xfId="0" applyBorder="1" applyFont="1"/>
    <xf borderId="1" fillId="5" fontId="1" numFmtId="171" xfId="0" applyAlignment="1" applyBorder="1" applyFont="1" applyNumberFormat="1">
      <alignment horizontal="center" shrinkToFit="0" vertical="center" wrapText="1"/>
    </xf>
    <xf borderId="1" fillId="0" fontId="1" numFmtId="170" xfId="0" applyAlignment="1" applyBorder="1" applyFont="1" applyNumberFormat="1">
      <alignment horizontal="center" shrinkToFit="0" vertical="center" wrapText="1"/>
    </xf>
    <xf borderId="1" fillId="13" fontId="13" numFmtId="172" xfId="0" applyAlignment="1" applyBorder="1" applyFont="1" applyNumberFormat="1">
      <alignment horizontal="center" shrinkToFit="0" vertical="center" wrapText="1"/>
    </xf>
    <xf borderId="1" fillId="5" fontId="1" numFmtId="172" xfId="0" applyAlignment="1" applyBorder="1" applyFont="1" applyNumberFormat="1">
      <alignment horizontal="center" shrinkToFit="0" vertical="center" wrapText="1"/>
    </xf>
    <xf borderId="1" fillId="5" fontId="21" numFmtId="16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74" xfId="0" applyAlignment="1" applyBorder="1" applyFont="1" applyNumberFormat="1">
      <alignment horizontal="center" shrinkToFit="0" vertical="center" wrapText="1"/>
    </xf>
    <xf borderId="1" fillId="0" fontId="1" numFmtId="171" xfId="0" applyAlignment="1" applyBorder="1" applyFont="1" applyNumberFormat="1">
      <alignment horizontal="center" shrinkToFit="0" vertical="center" wrapText="1"/>
    </xf>
    <xf borderId="0" fillId="17" fontId="1" numFmtId="0" xfId="0" applyAlignment="1" applyFill="1" applyFont="1">
      <alignment readingOrder="0" shrinkToFit="0" vertical="center" wrapText="1"/>
    </xf>
    <xf borderId="8" fillId="15" fontId="1" numFmtId="0" xfId="0" applyAlignment="1" applyBorder="1" applyFont="1">
      <alignment readingOrder="0" shrinkToFit="0" vertical="center" wrapText="1"/>
    </xf>
    <xf borderId="1" fillId="5" fontId="1" numFmtId="171" xfId="0" applyAlignment="1" applyBorder="1" applyFont="1" applyNumberFormat="1">
      <alignment horizontal="center" readingOrder="0" shrinkToFit="0" vertical="center" wrapText="1"/>
    </xf>
    <xf borderId="1" fillId="13" fontId="13" numFmtId="172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74" xfId="0" applyAlignment="1" applyBorder="1" applyFont="1" applyNumberFormat="1">
      <alignment horizontal="center" readingOrder="0" shrinkToFit="0" vertical="center" wrapText="1"/>
    </xf>
    <xf borderId="1" fillId="17" fontId="13" numFmtId="171" xfId="0" applyAlignment="1" applyBorder="1" applyFont="1" applyNumberFormat="1">
      <alignment vertical="center"/>
    </xf>
    <xf borderId="9" fillId="15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6" fillId="15" fontId="1" numFmtId="0" xfId="0" applyAlignment="1" applyBorder="1" applyFont="1">
      <alignment readingOrder="0" shrinkToFit="0" vertical="center" wrapText="1"/>
    </xf>
    <xf borderId="8" fillId="0" fontId="1" numFmtId="171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0" fillId="0" fontId="1" numFmtId="171" xfId="0" applyAlignment="1" applyFont="1" applyNumberFormat="1">
      <alignment horizontal="center" shrinkToFit="0" vertical="center" wrapText="1"/>
    </xf>
    <xf borderId="0" fillId="17" fontId="1" numFmtId="0" xfId="0" applyAlignment="1" applyFont="1">
      <alignment vertical="center"/>
    </xf>
    <xf borderId="0" fillId="17" fontId="1" numFmtId="0" xfId="0" applyAlignment="1" applyFont="1">
      <alignment vertical="center"/>
    </xf>
    <xf borderId="9" fillId="17" fontId="13" numFmtId="0" xfId="0" applyAlignment="1" applyBorder="1" applyFont="1">
      <alignment vertical="center"/>
    </xf>
    <xf borderId="6" fillId="18" fontId="2" numFmtId="0" xfId="0" applyAlignment="1" applyBorder="1" applyFill="1" applyFont="1">
      <alignment shrinkToFit="0" vertical="center" wrapText="1"/>
    </xf>
    <xf borderId="1" fillId="18" fontId="6" numFmtId="0" xfId="0" applyAlignment="1" applyBorder="1" applyFont="1">
      <alignment vertical="center"/>
    </xf>
    <xf borderId="1" fillId="18" fontId="1" numFmtId="171" xfId="0" applyAlignment="1" applyBorder="1" applyFont="1" applyNumberFormat="1">
      <alignment vertical="center"/>
    </xf>
    <xf borderId="1" fillId="18" fontId="1" numFmtId="3" xfId="0" applyAlignment="1" applyBorder="1" applyFont="1" applyNumberFormat="1">
      <alignment vertical="center"/>
    </xf>
    <xf borderId="1" fillId="18" fontId="1" numFmtId="171" xfId="0" applyAlignment="1" applyBorder="1" applyFont="1" applyNumberFormat="1">
      <alignment readingOrder="0" vertical="center"/>
    </xf>
    <xf borderId="0" fillId="0" fontId="3" numFmtId="0" xfId="0" applyAlignment="1" applyFont="1">
      <alignment vertical="center"/>
    </xf>
    <xf borderId="1" fillId="17" fontId="1" numFmtId="0" xfId="0" applyAlignment="1" applyBorder="1" applyFont="1">
      <alignment vertical="center"/>
    </xf>
    <xf borderId="6" fillId="19" fontId="1" numFmtId="0" xfId="0" applyAlignment="1" applyBorder="1" applyFill="1" applyFont="1">
      <alignment readingOrder="0" shrinkToFit="0" vertical="center" wrapText="1"/>
    </xf>
    <xf borderId="1" fillId="13" fontId="6" numFmtId="0" xfId="0" applyAlignment="1" applyBorder="1" applyFont="1">
      <alignment shrinkToFit="0" vertical="center" wrapText="1"/>
    </xf>
    <xf borderId="1" fillId="13" fontId="1" numFmtId="171" xfId="0" applyAlignment="1" applyBorder="1" applyFont="1" applyNumberFormat="1">
      <alignment horizontal="center" shrinkToFit="0" vertical="center" wrapText="1"/>
    </xf>
    <xf borderId="1" fillId="13" fontId="1" numFmtId="3" xfId="0" applyAlignment="1" applyBorder="1" applyFont="1" applyNumberFormat="1">
      <alignment horizontal="center" shrinkToFit="0" vertical="center" wrapText="1"/>
    </xf>
    <xf borderId="9" fillId="17" fontId="13" numFmtId="0" xfId="0" applyAlignment="1" applyBorder="1" applyFont="1">
      <alignment readingOrder="0" vertical="center"/>
    </xf>
    <xf borderId="6" fillId="13" fontId="1" numFmtId="0" xfId="0" applyAlignment="1" applyBorder="1" applyFont="1">
      <alignment readingOrder="0" shrinkToFit="0" vertical="center" wrapText="1"/>
    </xf>
    <xf borderId="1" fillId="13" fontId="6" numFmtId="0" xfId="0" applyAlignment="1" applyBorder="1" applyFont="1">
      <alignment readingOrder="0"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1" fillId="13" fontId="1" numFmtId="0" xfId="0" applyAlignment="1" applyBorder="1" applyFont="1">
      <alignment shrinkToFit="0" vertical="center" wrapText="1"/>
    </xf>
    <xf borderId="1" fillId="18" fontId="2" numFmtId="0" xfId="0" applyAlignment="1" applyBorder="1" applyFont="1">
      <alignment readingOrder="0" shrinkToFit="0" vertical="center" wrapText="1"/>
    </xf>
    <xf borderId="1" fillId="18" fontId="1" numFmtId="0" xfId="0" applyAlignment="1" applyBorder="1" applyFont="1">
      <alignment horizontal="center" vertical="center"/>
    </xf>
    <xf borderId="1" fillId="18" fontId="2" numFmtId="0" xfId="0" applyAlignment="1" applyBorder="1" applyFont="1">
      <alignment shrinkToFit="0" vertical="center" wrapText="1"/>
    </xf>
    <xf borderId="1" fillId="20" fontId="1" numFmtId="0" xfId="0" applyAlignment="1" applyBorder="1" applyFill="1" applyFont="1">
      <alignment shrinkToFit="0" vertical="center" wrapText="1"/>
    </xf>
    <xf borderId="1" fillId="20" fontId="6" numFmtId="171" xfId="0" applyAlignment="1" applyBorder="1" applyFont="1" applyNumberFormat="1">
      <alignment readingOrder="0" shrinkToFit="0" vertical="center" wrapText="1"/>
    </xf>
    <xf borderId="1" fillId="20" fontId="1" numFmtId="171" xfId="0" applyAlignment="1" applyBorder="1" applyFont="1" applyNumberFormat="1">
      <alignment readingOrder="0" shrinkToFit="0" vertical="center" wrapText="1"/>
    </xf>
    <xf borderId="1" fillId="20" fontId="1" numFmtId="3" xfId="0" applyAlignment="1" applyBorder="1" applyFont="1" applyNumberFormat="1">
      <alignment horizontal="center" shrinkToFit="0" vertical="center" wrapText="1"/>
    </xf>
    <xf borderId="1" fillId="20" fontId="1" numFmtId="171" xfId="0" applyAlignment="1" applyBorder="1" applyFont="1" applyNumberFormat="1">
      <alignment horizontal="center" shrinkToFit="0" vertical="center" wrapText="1"/>
    </xf>
    <xf borderId="1" fillId="21" fontId="1" numFmtId="0" xfId="0" applyAlignment="1" applyBorder="1" applyFill="1" applyFont="1">
      <alignment vertical="center"/>
    </xf>
    <xf borderId="1" fillId="21" fontId="1" numFmtId="171" xfId="0" applyAlignment="1" applyBorder="1" applyFont="1" applyNumberFormat="1">
      <alignment vertical="center"/>
    </xf>
    <xf borderId="1" fillId="20" fontId="1" numFmtId="0" xfId="0" applyAlignment="1" applyBorder="1" applyFont="1">
      <alignment readingOrder="0" shrinkToFit="0" vertical="center" wrapText="1"/>
    </xf>
    <xf borderId="0" fillId="17" fontId="13" numFmtId="0" xfId="0" applyAlignment="1" applyFont="1">
      <alignment readingOrder="0" vertical="center"/>
    </xf>
    <xf borderId="0" fillId="17" fontId="1" numFmtId="0" xfId="0" applyAlignment="1" applyFont="1">
      <alignment readingOrder="0" vertical="center"/>
    </xf>
    <xf borderId="0" fillId="17" fontId="13" numFmtId="0" xfId="0" applyAlignment="1" applyFont="1">
      <alignment vertical="center"/>
    </xf>
    <xf borderId="1" fillId="17" fontId="13" numFmtId="0" xfId="0" applyAlignment="1" applyBorder="1" applyFont="1">
      <alignment vertical="center"/>
    </xf>
    <xf borderId="1" fillId="17" fontId="13" numFmtId="172" xfId="0" applyAlignment="1" applyBorder="1" applyFont="1" applyNumberFormat="1">
      <alignment vertical="center"/>
    </xf>
    <xf borderId="1" fillId="13" fontId="1" numFmtId="171" xfId="0" applyAlignment="1" applyBorder="1" applyFont="1" applyNumberFormat="1">
      <alignment horizontal="center" readingOrder="0" shrinkToFit="0" vertical="center" wrapText="1"/>
    </xf>
    <xf borderId="1" fillId="13" fontId="13" numFmtId="172" xfId="0" applyAlignment="1" applyBorder="1" applyFont="1" applyNumberFormat="1">
      <alignment horizontal="right" readingOrder="0" vertical="center"/>
    </xf>
    <xf borderId="1" fillId="13" fontId="13" numFmtId="172" xfId="0" applyAlignment="1" applyBorder="1" applyFont="1" applyNumberFormat="1">
      <alignment horizontal="right" vertical="center"/>
    </xf>
    <xf borderId="1" fillId="13" fontId="6" numFmtId="171" xfId="0" applyAlignment="1" applyBorder="1" applyFont="1" applyNumberFormat="1">
      <alignment readingOrder="0" shrinkToFit="0" vertical="center" wrapText="1"/>
    </xf>
    <xf borderId="1" fillId="13" fontId="1" numFmtId="171" xfId="0" applyAlignment="1" applyBorder="1" applyFont="1" applyNumberFormat="1">
      <alignment readingOrder="0" shrinkToFit="0" vertical="center" wrapText="1"/>
    </xf>
    <xf borderId="1" fillId="9" fontId="2" numFmtId="0" xfId="0" applyAlignment="1" applyBorder="1" applyFont="1">
      <alignment shrinkToFit="0" vertical="center" wrapText="1"/>
    </xf>
    <xf borderId="1" fillId="9" fontId="6" numFmtId="0" xfId="0" applyAlignment="1" applyBorder="1" applyFont="1">
      <alignment vertical="center"/>
    </xf>
    <xf borderId="1" fillId="9" fontId="1" numFmtId="171" xfId="0" applyAlignment="1" applyBorder="1" applyFont="1" applyNumberFormat="1">
      <alignment vertical="center"/>
    </xf>
    <xf borderId="1" fillId="9" fontId="1" numFmtId="3" xfId="0" applyAlignment="1" applyBorder="1" applyFont="1" applyNumberFormat="1">
      <alignment vertical="center"/>
    </xf>
    <xf borderId="1" fillId="9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vertical="center"/>
    </xf>
    <xf borderId="1" fillId="21" fontId="13" numFmtId="171" xfId="0" applyAlignment="1" applyBorder="1" applyFont="1" applyNumberFormat="1">
      <alignment vertical="center"/>
    </xf>
    <xf borderId="1" fillId="21" fontId="13" numFmtId="0" xfId="0" applyAlignment="1" applyBorder="1" applyFont="1">
      <alignment vertical="center"/>
    </xf>
    <xf borderId="0" fillId="0" fontId="13" numFmtId="172" xfId="0" applyAlignment="1" applyFont="1" applyNumberFormat="1">
      <alignment vertical="center"/>
    </xf>
    <xf borderId="1" fillId="21" fontId="13" numFmtId="17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1" fillId="0" fontId="14" numFmtId="0" xfId="0" applyAlignment="1" applyBorder="1" applyFont="1">
      <alignment readingOrder="0"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16" fontId="6" numFmtId="171" xfId="0" applyAlignment="1" applyBorder="1" applyFont="1" applyNumberFormat="1">
      <alignment readingOrder="0" shrinkToFit="0" vertical="center" wrapText="1"/>
    </xf>
    <xf borderId="1" fillId="5" fontId="22" numFmtId="169" xfId="0" applyAlignment="1" applyBorder="1" applyFont="1" applyNumberFormat="1">
      <alignment horizontal="center" shrinkToFit="0" vertical="center" wrapText="1"/>
    </xf>
    <xf borderId="1" fillId="16" fontId="1" numFmtId="171" xfId="0" applyAlignment="1" applyBorder="1" applyFont="1" applyNumberFormat="1">
      <alignment readingOrder="0" shrinkToFit="0" vertical="center" wrapText="1"/>
    </xf>
    <xf borderId="1" fillId="16" fontId="1" numFmtId="3" xfId="0" applyAlignment="1" applyBorder="1" applyFont="1" applyNumberFormat="1">
      <alignment horizontal="center" shrinkToFit="0" vertical="center" wrapText="1"/>
    </xf>
    <xf borderId="1" fillId="16" fontId="1" numFmtId="171" xfId="0" applyAlignment="1" applyBorder="1" applyFont="1" applyNumberFormat="1">
      <alignment horizontal="center" shrinkToFit="0" vertical="center" wrapText="1"/>
    </xf>
    <xf borderId="1" fillId="22" fontId="1" numFmtId="0" xfId="0" applyAlignment="1" applyBorder="1" applyFill="1" applyFont="1">
      <alignment readingOrder="0" shrinkToFit="0" vertical="center" wrapText="1"/>
    </xf>
    <xf borderId="1" fillId="22" fontId="6" numFmtId="171" xfId="0" applyAlignment="1" applyBorder="1" applyFont="1" applyNumberFormat="1">
      <alignment readingOrder="0" shrinkToFit="0" vertical="center" wrapText="1"/>
    </xf>
    <xf borderId="1" fillId="22" fontId="1" numFmtId="171" xfId="0" applyAlignment="1" applyBorder="1" applyFont="1" applyNumberFormat="1">
      <alignment readingOrder="0" shrinkToFit="0" vertical="center" wrapText="1"/>
    </xf>
    <xf borderId="1" fillId="22" fontId="1" numFmtId="3" xfId="0" applyAlignment="1" applyBorder="1" applyFont="1" applyNumberFormat="1">
      <alignment horizontal="center" shrinkToFit="0" vertical="center" wrapText="1"/>
    </xf>
    <xf borderId="1" fillId="22" fontId="1" numFmtId="171" xfId="0" applyAlignment="1" applyBorder="1" applyFont="1" applyNumberFormat="1">
      <alignment horizontal="center" shrinkToFit="0" vertical="center" wrapText="1"/>
    </xf>
    <xf borderId="1" fillId="23" fontId="1" numFmtId="0" xfId="0" applyAlignment="1" applyBorder="1" applyFill="1" applyFont="1">
      <alignment readingOrder="0" shrinkToFit="0" vertical="center" wrapText="1"/>
    </xf>
    <xf borderId="1" fillId="23" fontId="6" numFmtId="171" xfId="0" applyAlignment="1" applyBorder="1" applyFont="1" applyNumberFormat="1">
      <alignment readingOrder="0" shrinkToFit="0" vertical="center" wrapText="1"/>
    </xf>
    <xf borderId="1" fillId="23" fontId="1" numFmtId="171" xfId="0" applyAlignment="1" applyBorder="1" applyFont="1" applyNumberFormat="1">
      <alignment readingOrder="0" shrinkToFit="0" vertical="center" wrapText="1"/>
    </xf>
    <xf borderId="1" fillId="23" fontId="1" numFmtId="3" xfId="0" applyAlignment="1" applyBorder="1" applyFont="1" applyNumberFormat="1">
      <alignment horizontal="center" shrinkToFit="0" vertical="center" wrapText="1"/>
    </xf>
    <xf borderId="1" fillId="23" fontId="1" numFmtId="171" xfId="0" applyAlignment="1" applyBorder="1" applyFont="1" applyNumberFormat="1">
      <alignment horizontal="center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shrinkToFit="0" vertical="center" wrapText="1"/>
    </xf>
    <xf borderId="1" fillId="13" fontId="1" numFmtId="17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24" fontId="1" numFmtId="0" xfId="0" applyAlignment="1" applyBorder="1" applyFill="1" applyFont="1">
      <alignment readingOrder="0" shrinkToFit="0" vertical="center" wrapText="1"/>
    </xf>
    <xf borderId="1" fillId="24" fontId="6" numFmtId="171" xfId="0" applyAlignment="1" applyBorder="1" applyFont="1" applyNumberFormat="1">
      <alignment readingOrder="0" shrinkToFit="0" vertical="center" wrapText="1"/>
    </xf>
    <xf borderId="1" fillId="24" fontId="1" numFmtId="171" xfId="0" applyAlignment="1" applyBorder="1" applyFont="1" applyNumberFormat="1">
      <alignment readingOrder="0" shrinkToFit="0" vertical="center" wrapText="1"/>
    </xf>
    <xf borderId="1" fillId="24" fontId="1" numFmtId="3" xfId="0" applyAlignment="1" applyBorder="1" applyFont="1" applyNumberFormat="1">
      <alignment horizontal="center" shrinkToFit="0" vertical="center" wrapText="1"/>
    </xf>
    <xf borderId="1" fillId="24" fontId="1" numFmtId="171" xfId="0" applyAlignment="1" applyBorder="1" applyFont="1" applyNumberFormat="1">
      <alignment horizontal="center" shrinkToFit="0" vertical="center" wrapText="1"/>
    </xf>
    <xf borderId="1" fillId="0" fontId="13" numFmtId="17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10" fontId="1" numFmtId="0" xfId="0" applyAlignment="1" applyBorder="1" applyFont="1">
      <alignment readingOrder="0" shrinkToFit="0" vertical="center" wrapText="1"/>
    </xf>
    <xf borderId="0" fillId="0" fontId="13" numFmtId="172" xfId="0" applyAlignment="1" applyFont="1" applyNumberFormat="1">
      <alignment horizontal="center" shrinkToFit="0" vertical="center" wrapText="1"/>
    </xf>
    <xf borderId="0" fillId="0" fontId="1" numFmtId="175" xfId="0" applyAlignment="1" applyFont="1" applyNumberForma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1" fillId="10" fontId="1" numFmtId="0" xfId="0" applyAlignment="1" applyBorder="1" applyFont="1">
      <alignment shrinkToFit="0" vertical="center" wrapText="1"/>
    </xf>
    <xf borderId="1" fillId="17" fontId="1" numFmtId="171" xfId="0" applyAlignment="1" applyBorder="1" applyFont="1" applyNumberFormat="1">
      <alignment horizontal="center" readingOrder="0" shrinkToFit="0" vertical="center" wrapText="1"/>
    </xf>
    <xf borderId="1" fillId="17" fontId="1" numFmtId="171" xfId="0" applyAlignment="1" applyBorder="1" applyFont="1" applyNumberFormat="1">
      <alignment horizontal="center" shrinkToFit="0" vertical="center" wrapText="1"/>
    </xf>
    <xf borderId="1" fillId="21" fontId="13" numFmtId="17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3" xfId="0" applyAlignment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shrinkToFit="0" vertical="center" wrapText="1"/>
    </xf>
    <xf borderId="0" fillId="0" fontId="1" numFmtId="172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left" readingOrder="0" shrinkToFit="0" vertical="center" wrapText="0"/>
    </xf>
    <xf borderId="0" fillId="0" fontId="13" numFmtId="171" xfId="0" applyAlignment="1" applyFont="1" applyNumberFormat="1">
      <alignment horizontal="center" shrinkToFit="0" vertical="center" wrapText="1"/>
    </xf>
    <xf borderId="0" fillId="0" fontId="13" numFmtId="171" xfId="0" applyAlignment="1" applyFont="1" applyNumberFormat="1">
      <alignment horizontal="center" readingOrder="0" shrinkToFit="0" vertical="center" wrapText="1"/>
    </xf>
    <xf borderId="0" fillId="0" fontId="18" numFmtId="172" xfId="0" applyAlignment="1" applyFont="1" applyNumberFormat="1">
      <alignment horizontal="center" readingOrder="0" shrinkToFit="0" vertical="center" wrapText="1"/>
    </xf>
    <xf borderId="0" fillId="13" fontId="6" numFmtId="3" xfId="0" applyAlignment="1" applyFont="1" applyNumberFormat="1">
      <alignment horizontal="center" readingOrder="0" shrinkToFit="0" vertical="center" wrapText="1"/>
    </xf>
    <xf borderId="0" fillId="0" fontId="18" numFmtId="171" xfId="0" applyAlignment="1" applyFont="1" applyNumberFormat="1">
      <alignment horizontal="center" shrinkToFit="0" vertical="center" wrapText="1"/>
    </xf>
    <xf borderId="0" fillId="25" fontId="6" numFmtId="3" xfId="0" applyAlignment="1" applyFill="1" applyFont="1" applyNumberFormat="1">
      <alignment horizontal="center" readingOrder="0" shrinkToFit="0" vertical="center" wrapText="1"/>
    </xf>
    <xf borderId="1" fillId="25" fontId="1" numFmtId="171" xfId="0" applyAlignment="1" applyBorder="1" applyFont="1" applyNumberFormat="1">
      <alignment horizontal="center" readingOrder="0" shrinkToFit="0" vertical="center" wrapText="1"/>
    </xf>
    <xf borderId="0" fillId="25" fontId="1" numFmtId="171" xfId="0" applyAlignment="1" applyFont="1" applyNumberFormat="1">
      <alignment horizontal="center" shrinkToFit="0" vertical="center" wrapText="1"/>
    </xf>
    <xf borderId="0" fillId="25" fontId="13" numFmtId="172" xfId="0" applyAlignment="1" applyFont="1" applyNumberFormat="1">
      <alignment horizontal="center" shrinkToFit="0" vertical="center" wrapText="1"/>
    </xf>
    <xf borderId="0" fillId="0" fontId="1" numFmtId="176" xfId="0" applyAlignment="1" applyFont="1" applyNumberFormat="1">
      <alignment horizontal="center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0" fillId="7" fontId="1" numFmtId="171" xfId="0" applyAlignment="1" applyFont="1" applyNumberFormat="1">
      <alignment horizontal="center" shrinkToFit="0" vertical="center" wrapText="1"/>
    </xf>
    <xf borderId="0" fillId="0" fontId="23" numFmtId="0" xfId="0" applyFont="1"/>
    <xf borderId="0" fillId="0" fontId="24" numFmtId="0" xfId="0" applyFont="1"/>
    <xf borderId="0" fillId="0" fontId="20" numFmtId="171" xfId="0" applyFont="1" applyNumberFormat="1"/>
    <xf borderId="0" fillId="0" fontId="13" numFmtId="171" xfId="0" applyAlignment="1" applyFont="1" applyNumberFormat="1">
      <alignment shrinkToFit="0" vertical="center" wrapText="1"/>
    </xf>
    <xf borderId="0" fillId="0" fontId="1" numFmtId="171" xfId="0" applyAlignment="1" applyFont="1" applyNumberFormat="1">
      <alignment shrinkToFit="0" vertical="center" wrapText="1"/>
    </xf>
    <xf borderId="1" fillId="0" fontId="6" numFmtId="171" xfId="0" applyAlignment="1" applyBorder="1" applyFont="1" applyNumberFormat="1">
      <alignment readingOrder="0" shrinkToFit="0" vertical="center" wrapText="1"/>
    </xf>
    <xf borderId="1" fillId="0" fontId="1" numFmtId="171" xfId="0" applyAlignment="1" applyBorder="1" applyFont="1" applyNumberFormat="1">
      <alignment readingOrder="0" shrinkToFit="0" vertical="center" wrapText="1"/>
    </xf>
    <xf borderId="1" fillId="0" fontId="1" numFmtId="174" xfId="0" applyAlignment="1" applyBorder="1" applyFont="1" applyNumberFormat="1">
      <alignment readingOrder="0" vertical="center"/>
    </xf>
    <xf borderId="1" fillId="0" fontId="1" numFmtId="171" xfId="0" applyAlignment="1" applyBorder="1" applyFont="1" applyNumberFormat="1">
      <alignment readingOrder="0" vertical="center"/>
    </xf>
    <xf borderId="0" fillId="25" fontId="8" numFmtId="0" xfId="0" applyAlignment="1" applyFont="1">
      <alignment readingOrder="0" shrinkToFit="0" vertical="center" wrapText="1"/>
    </xf>
    <xf borderId="1" fillId="25" fontId="2" numFmtId="171" xfId="0" applyAlignment="1" applyBorder="1" applyFont="1" applyNumberFormat="1">
      <alignment horizontal="center" shrinkToFit="0" vertical="center" wrapText="1"/>
    </xf>
    <xf borderId="1" fillId="24" fontId="2" numFmtId="0" xfId="0" applyAlignment="1" applyBorder="1" applyFont="1">
      <alignment readingOrder="0" shrinkToFit="0" vertical="center" wrapText="1"/>
    </xf>
    <xf borderId="1" fillId="24" fontId="1" numFmtId="174" xfId="0" applyAlignment="1" applyBorder="1" applyFont="1" applyNumberFormat="1">
      <alignment readingOrder="0" shrinkToFit="0" vertical="center" wrapText="1"/>
    </xf>
    <xf borderId="1" fillId="0" fontId="1" numFmtId="171" xfId="0" applyAlignment="1" applyBorder="1" applyFont="1" applyNumberFormat="1">
      <alignment shrinkToFit="0" vertical="center" wrapText="1"/>
    </xf>
    <xf borderId="0" fillId="0" fontId="13" numFmtId="172" xfId="0" applyAlignment="1" applyFont="1" applyNumberFormat="1">
      <alignment horizontal="center" readingOrder="0" shrinkToFit="0" vertical="center" wrapText="1"/>
    </xf>
    <xf borderId="1" fillId="0" fontId="1" numFmtId="171" xfId="0" applyAlignment="1" applyBorder="1" applyFont="1" applyNumberFormat="1">
      <alignment readingOrder="0" shrinkToFit="0" vertical="center" wrapText="1"/>
    </xf>
    <xf borderId="1" fillId="25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0" fillId="0" fontId="20" numFmtId="0" xfId="0" applyFont="1"/>
    <xf borderId="0" fillId="0" fontId="9" numFmtId="171" xfId="0" applyAlignment="1" applyFont="1" applyNumberFormat="1">
      <alignment horizontal="center" shrinkToFit="0" wrapText="1"/>
    </xf>
    <xf borderId="0" fillId="0" fontId="25" numFmtId="171" xfId="0" applyFont="1" applyNumberFormat="1"/>
    <xf borderId="0" fillId="25" fontId="9" numFmtId="171" xfId="0" applyAlignment="1" applyFont="1" applyNumberFormat="1">
      <alignment horizontal="center" shrinkToFit="0" wrapText="1"/>
    </xf>
    <xf borderId="0" fillId="7" fontId="9" numFmtId="171" xfId="0" applyAlignment="1" applyFont="1" applyNumberFormat="1">
      <alignment horizontal="center" shrinkToFit="0" wrapText="1"/>
    </xf>
    <xf borderId="0" fillId="0" fontId="25" numFmtId="0" xfId="0" applyFont="1"/>
    <xf borderId="0" fillId="0" fontId="26" numFmtId="0" xfId="0" applyFont="1"/>
    <xf borderId="0" fillId="0" fontId="9" numFmtId="171" xfId="0" applyAlignment="1" applyFont="1" applyNumberFormat="1">
      <alignment horizontal="center" readingOrder="0" shrinkToFit="0" wrapText="1"/>
    </xf>
    <xf borderId="0" fillId="5" fontId="9" numFmtId="171" xfId="0" applyAlignment="1" applyFont="1" applyNumberFormat="1">
      <alignment horizontal="center" shrinkToFit="0" wrapText="1"/>
    </xf>
    <xf borderId="0" fillId="0" fontId="20" numFmtId="0" xfId="0" applyAlignment="1" applyFont="1">
      <alignment readingOrder="0"/>
    </xf>
    <xf borderId="1" fillId="6" fontId="13" numFmtId="0" xfId="0" applyAlignment="1" applyBorder="1" applyFont="1">
      <alignment horizontal="center" readingOrder="0" vertical="center"/>
    </xf>
    <xf borderId="0" fillId="0" fontId="27" numFmtId="0" xfId="0" applyFont="1"/>
    <xf borderId="0" fillId="25" fontId="28" numFmtId="0" xfId="0" applyAlignment="1" applyFont="1">
      <alignment readingOrder="0"/>
    </xf>
    <xf borderId="0" fillId="25" fontId="27" numFmtId="0" xfId="0" applyFont="1"/>
    <xf borderId="0" fillId="0" fontId="27" numFmtId="0" xfId="0" applyAlignment="1" applyFont="1">
      <alignment readingOrder="0"/>
    </xf>
    <xf borderId="0" fillId="0" fontId="27" numFmtId="0" xfId="0" applyFont="1"/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left" vertical="center"/>
    </xf>
    <xf borderId="1" fillId="10" fontId="30" numFmtId="0" xfId="0" applyAlignment="1" applyBorder="1" applyFont="1">
      <alignment horizontal="center" shrinkToFit="0" vertical="center" wrapText="1"/>
    </xf>
    <xf borderId="1" fillId="10" fontId="30" numFmtId="0" xfId="0" applyAlignment="1" applyBorder="1" applyFont="1">
      <alignment horizontal="center" readingOrder="0" shrinkToFit="0" vertical="center" wrapText="1"/>
    </xf>
    <xf borderId="1" fillId="16" fontId="29" numFmtId="0" xfId="0" applyAlignment="1" applyBorder="1" applyFont="1">
      <alignment horizontal="left" readingOrder="0" shrinkToFit="0" vertical="center" wrapText="1"/>
    </xf>
    <xf borderId="1" fillId="5" fontId="29" numFmtId="171" xfId="0" applyAlignment="1" applyBorder="1" applyFont="1" applyNumberFormat="1">
      <alignment horizontal="center" shrinkToFit="0" vertical="center" wrapText="1"/>
    </xf>
    <xf borderId="1" fillId="0" fontId="29" numFmtId="170" xfId="0" applyAlignment="1" applyBorder="1" applyFont="1" applyNumberFormat="1">
      <alignment horizontal="center" shrinkToFit="0" vertical="center" wrapText="1"/>
    </xf>
    <xf borderId="1" fillId="15" fontId="29" numFmtId="0" xfId="0" applyAlignment="1" applyBorder="1" applyFont="1">
      <alignment horizontal="left" readingOrder="0" shrinkToFit="0" vertical="center" wrapText="1"/>
    </xf>
    <xf borderId="1" fillId="5" fontId="29" numFmtId="171" xfId="0" applyAlignment="1" applyBorder="1" applyFont="1" applyNumberFormat="1">
      <alignment horizontal="center" readingOrder="0" shrinkToFit="0" vertical="center" wrapText="1"/>
    </xf>
    <xf borderId="1" fillId="0" fontId="29" numFmtId="0" xfId="0" applyAlignment="1" applyBorder="1" applyFont="1">
      <alignment horizontal="center" vertical="center"/>
    </xf>
    <xf borderId="1" fillId="18" fontId="30" numFmtId="0" xfId="0" applyAlignment="1" applyBorder="1" applyFont="1">
      <alignment horizontal="left" shrinkToFit="0" vertical="center" wrapText="1"/>
    </xf>
    <xf borderId="1" fillId="13" fontId="29" numFmtId="0" xfId="0" applyAlignment="1" applyBorder="1" applyFont="1">
      <alignment horizontal="left" readingOrder="0" shrinkToFit="0" vertical="center" wrapText="1"/>
    </xf>
    <xf borderId="1" fillId="13" fontId="29" numFmtId="0" xfId="0" applyAlignment="1" applyBorder="1" applyFont="1">
      <alignment horizontal="left" shrinkToFit="0" vertical="center" wrapText="1"/>
    </xf>
    <xf borderId="1" fillId="18" fontId="30" numFmtId="0" xfId="0" applyAlignment="1" applyBorder="1" applyFont="1">
      <alignment horizontal="left" readingOrder="0" shrinkToFit="0" vertical="center" wrapText="1"/>
    </xf>
    <xf borderId="1" fillId="9" fontId="30" numFmtId="0" xfId="0" applyAlignment="1" applyBorder="1" applyFont="1">
      <alignment horizontal="left" readingOrder="0" shrinkToFit="0" vertical="center" wrapText="1"/>
    </xf>
    <xf borderId="1" fillId="9" fontId="29" numFmtId="0" xfId="0" applyAlignment="1" applyBorder="1" applyFont="1">
      <alignment horizontal="center" vertical="center"/>
    </xf>
    <xf borderId="1" fillId="20" fontId="29" numFmtId="0" xfId="0" applyAlignment="1" applyBorder="1" applyFont="1">
      <alignment horizontal="left" shrinkToFit="0" vertical="center" wrapText="1"/>
    </xf>
    <xf borderId="1" fillId="20" fontId="29" numFmtId="0" xfId="0" applyAlignment="1" applyBorder="1" applyFont="1">
      <alignment horizontal="left" readingOrder="0" shrinkToFit="0" vertical="center" wrapText="1"/>
    </xf>
    <xf borderId="1" fillId="22" fontId="29" numFmtId="0" xfId="0" applyAlignment="1" applyBorder="1" applyFont="1">
      <alignment horizontal="left" readingOrder="0" shrinkToFit="0" vertical="center" wrapText="1"/>
    </xf>
    <xf borderId="1" fillId="23" fontId="29" numFmtId="0" xfId="0" applyAlignment="1" applyBorder="1" applyFont="1">
      <alignment horizontal="left" readingOrder="0" shrinkToFit="0" vertical="center" wrapText="1"/>
    </xf>
    <xf borderId="1" fillId="24" fontId="29" numFmtId="0" xfId="0" applyAlignment="1" applyBorder="1" applyFont="1">
      <alignment horizontal="left" readingOrder="0" shrinkToFit="0" vertical="center" wrapText="1"/>
    </xf>
    <xf borderId="1" fillId="10" fontId="29" numFmtId="0" xfId="0" applyAlignment="1" applyBorder="1" applyFont="1">
      <alignment horizontal="left" readingOrder="0" shrinkToFit="0" vertical="center" wrapText="1"/>
    </xf>
    <xf borderId="1" fillId="0" fontId="29" numFmtId="0" xfId="0" applyAlignment="1" applyBorder="1" applyFont="1">
      <alignment horizontal="left" readingOrder="0" shrinkToFit="0" vertical="center" wrapText="1"/>
    </xf>
    <xf borderId="1" fillId="0" fontId="29" numFmtId="171" xfId="0" applyAlignment="1" applyBorder="1" applyFont="1" applyNumberFormat="1">
      <alignment horizontal="center" shrinkToFit="0" vertical="center" wrapText="1"/>
    </xf>
    <xf borderId="1" fillId="26" fontId="29" numFmtId="0" xfId="0" applyAlignment="1" applyBorder="1" applyFill="1" applyFont="1">
      <alignment horizontal="left" readingOrder="0" shrinkToFit="0" vertical="center" wrapText="1"/>
    </xf>
    <xf borderId="1" fillId="26" fontId="29" numFmtId="171" xfId="0" applyAlignment="1" applyBorder="1" applyFont="1" applyNumberFormat="1">
      <alignment horizontal="center" shrinkToFit="0" vertical="center" wrapText="1"/>
    </xf>
    <xf borderId="0" fillId="25" fontId="29" numFmtId="0" xfId="0" applyAlignment="1" applyFont="1">
      <alignment horizontal="left" readingOrder="0" shrinkToFit="0" vertical="center" wrapText="1"/>
    </xf>
    <xf borderId="0" fillId="25" fontId="30" numFmtId="171" xfId="0" applyAlignment="1" applyFont="1" applyNumberFormat="1">
      <alignment horizontal="center" shrinkToFit="0" vertical="center" wrapText="1"/>
    </xf>
    <xf borderId="0" fillId="0" fontId="29" numFmtId="171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0" fillId="27" fontId="1" numFmtId="0" xfId="0" applyAlignment="1" applyFill="1" applyFont="1">
      <alignment readingOrder="0" shrinkToFit="0" vertical="center" wrapText="1"/>
    </xf>
    <xf borderId="0" fillId="27" fontId="1" numFmtId="0" xfId="0" applyAlignment="1" applyFont="1">
      <alignment readingOrder="0" vertical="center"/>
    </xf>
    <xf borderId="0" fillId="27" fontId="1" numFmtId="171" xfId="0" applyAlignment="1" applyFont="1" applyNumberFormat="1">
      <alignment shrinkToFit="0" vertical="center" wrapText="1"/>
    </xf>
    <xf borderId="0" fillId="25" fontId="1" numFmtId="0" xfId="0" applyAlignment="1" applyFont="1">
      <alignment readingOrder="0" shrinkToFit="0" vertical="center" wrapText="1"/>
    </xf>
    <xf borderId="0" fillId="25" fontId="1" numFmtId="0" xfId="0" applyAlignment="1" applyFont="1">
      <alignment readingOrder="0" vertical="center"/>
    </xf>
    <xf borderId="0" fillId="25" fontId="1" numFmtId="171" xfId="0" applyAlignment="1" applyFont="1" applyNumberFormat="1">
      <alignment readingOrder="0" shrinkToFit="0" vertical="center" wrapText="1"/>
    </xf>
    <xf borderId="0" fillId="28" fontId="1" numFmtId="170" xfId="0" applyAlignment="1" applyFill="1" applyFont="1" applyNumberFormat="1">
      <alignment horizontal="center"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9" numFmtId="171" xfId="0" applyFont="1" applyNumberFormat="1"/>
    <xf borderId="0" fillId="26" fontId="31" numFmtId="0" xfId="0" applyAlignment="1" applyFont="1">
      <alignment horizontal="center" readingOrder="0" shrinkToFit="0" vertical="center" wrapText="1"/>
    </xf>
    <xf borderId="0" fillId="28" fontId="1" numFmtId="0" xfId="0" applyAlignment="1" applyFont="1">
      <alignment readingOrder="0" vertical="center"/>
    </xf>
    <xf borderId="0" fillId="28" fontId="9" numFmtId="171" xfId="0" applyFont="1" applyNumberFormat="1"/>
    <xf borderId="0" fillId="26" fontId="31" numFmtId="171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readingOrder="0" shrinkToFit="0" vertical="center" wrapText="1"/>
    </xf>
    <xf borderId="0" fillId="0" fontId="1" numFmtId="9" xfId="0" applyAlignment="1" applyFont="1" applyNumberFormat="1">
      <alignment horizontal="center" shrinkToFit="0" vertical="center" wrapText="1"/>
    </xf>
    <xf borderId="0" fillId="0" fontId="1" numFmtId="175" xfId="0" applyAlignment="1" applyFont="1" applyNumberFormat="1">
      <alignment shrinkToFit="0" vertical="center" wrapText="1"/>
    </xf>
    <xf borderId="0" fillId="0" fontId="1" numFmtId="171" xfId="0" applyAlignment="1" applyFont="1" applyNumberFormat="1">
      <alignment shrinkToFit="0" vertical="center" wrapText="1"/>
    </xf>
    <xf borderId="0" fillId="0" fontId="1" numFmtId="174" xfId="0" applyAlignment="1" applyFont="1" applyNumberFormat="1">
      <alignment shrinkToFit="0" vertical="center" wrapText="1"/>
    </xf>
    <xf borderId="0" fillId="0" fontId="20" numFmtId="170" xfId="0" applyAlignment="1" applyFont="1" applyNumberFormat="1">
      <alignment readingOrder="0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center" readingOrder="0"/>
    </xf>
    <xf borderId="0" fillId="0" fontId="9" numFmtId="171" xfId="0" applyAlignment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25" fontId="32" numFmtId="171" xfId="0" applyFont="1" applyNumberFormat="1"/>
    <xf borderId="0" fillId="25" fontId="32" numFmtId="0" xfId="0" applyAlignment="1" applyFont="1">
      <alignment horizontal="center" readingOrder="0"/>
    </xf>
    <xf borderId="0" fillId="0" fontId="20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11.png"/><Relationship Id="rId13" Type="http://schemas.openxmlformats.org/officeDocument/2006/relationships/image" Target="../media/image20.png"/><Relationship Id="rId12" Type="http://schemas.openxmlformats.org/officeDocument/2006/relationships/image" Target="../media/image19.png"/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9" Type="http://schemas.openxmlformats.org/officeDocument/2006/relationships/image" Target="../media/image13.png"/><Relationship Id="rId14" Type="http://schemas.openxmlformats.org/officeDocument/2006/relationships/image" Target="../media/image29.png"/><Relationship Id="rId5" Type="http://schemas.openxmlformats.org/officeDocument/2006/relationships/image" Target="../media/image10.png"/><Relationship Id="rId6" Type="http://schemas.openxmlformats.org/officeDocument/2006/relationships/image" Target="../media/image18.png"/><Relationship Id="rId7" Type="http://schemas.openxmlformats.org/officeDocument/2006/relationships/image" Target="../media/image21.png"/><Relationship Id="rId8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Relationship Id="rId3" Type="http://schemas.openxmlformats.org/officeDocument/2006/relationships/image" Target="../media/image27.png"/><Relationship Id="rId4" Type="http://schemas.openxmlformats.org/officeDocument/2006/relationships/image" Target="../media/image25.png"/><Relationship Id="rId5" Type="http://schemas.openxmlformats.org/officeDocument/2006/relationships/image" Target="../media/image26.png"/><Relationship Id="rId6" Type="http://schemas.openxmlformats.org/officeDocument/2006/relationships/image" Target="../media/image24.png"/><Relationship Id="rId7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Relationship Id="rId3" Type="http://schemas.openxmlformats.org/officeDocument/2006/relationships/image" Target="../media/image33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4857750" cy="3429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</xdr:colOff>
      <xdr:row>0</xdr:row>
      <xdr:rowOff>0</xdr:rowOff>
    </xdr:from>
    <xdr:ext cx="5181600" cy="34766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24</xdr:row>
      <xdr:rowOff>161925</xdr:rowOff>
    </xdr:from>
    <xdr:ext cx="4781550" cy="33813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0</xdr:row>
      <xdr:rowOff>0</xdr:rowOff>
    </xdr:from>
    <xdr:ext cx="5372100" cy="3381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27622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0</xdr:row>
      <xdr:rowOff>0</xdr:rowOff>
    </xdr:from>
    <xdr:ext cx="3838575" cy="261937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0</xdr:row>
      <xdr:rowOff>0</xdr:rowOff>
    </xdr:from>
    <xdr:ext cx="4733925" cy="309562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</xdr:row>
      <xdr:rowOff>123825</xdr:rowOff>
    </xdr:from>
    <xdr:ext cx="4867275" cy="3048000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-19050</xdr:rowOff>
    </xdr:from>
    <xdr:ext cx="5410200" cy="32575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</xdr:row>
      <xdr:rowOff>171450</xdr:rowOff>
    </xdr:from>
    <xdr:ext cx="6991350" cy="274320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21</xdr:row>
      <xdr:rowOff>85725</xdr:rowOff>
    </xdr:from>
    <xdr:ext cx="5095875" cy="3467100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19</xdr:row>
      <xdr:rowOff>85725</xdr:rowOff>
    </xdr:from>
    <xdr:ext cx="6562725" cy="3571875"/>
    <xdr:pic>
      <xdr:nvPicPr>
        <xdr:cNvPr id="0" name="image1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42</xdr:row>
      <xdr:rowOff>190500</xdr:rowOff>
    </xdr:from>
    <xdr:ext cx="6115050" cy="3400425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43</xdr:row>
      <xdr:rowOff>38100</xdr:rowOff>
    </xdr:from>
    <xdr:ext cx="6305550" cy="3314700"/>
    <xdr:pic>
      <xdr:nvPicPr>
        <xdr:cNvPr id="0" name="image1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43</xdr:row>
      <xdr:rowOff>200025</xdr:rowOff>
    </xdr:from>
    <xdr:ext cx="6381750" cy="3190875"/>
    <xdr:pic>
      <xdr:nvPicPr>
        <xdr:cNvPr id="0" name="image2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106</xdr:row>
      <xdr:rowOff>190500</xdr:rowOff>
    </xdr:from>
    <xdr:ext cx="5476875" cy="3057525"/>
    <xdr:pic>
      <xdr:nvPicPr>
        <xdr:cNvPr id="0" name="image1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107</xdr:row>
      <xdr:rowOff>0</xdr:rowOff>
    </xdr:from>
    <xdr:ext cx="7134225" cy="2733675"/>
    <xdr:pic>
      <xdr:nvPicPr>
        <xdr:cNvPr id="0" name="image1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4867275" cy="5257800"/>
    <xdr:pic>
      <xdr:nvPicPr>
        <xdr:cNvPr id="0" name="image1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152</xdr:row>
      <xdr:rowOff>-85725</xdr:rowOff>
    </xdr:from>
    <xdr:ext cx="17202150" cy="931545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89</xdr:row>
      <xdr:rowOff>190500</xdr:rowOff>
    </xdr:from>
    <xdr:ext cx="6305550" cy="3190875"/>
    <xdr:pic>
      <xdr:nvPicPr>
        <xdr:cNvPr id="0" name="image19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63</xdr:row>
      <xdr:rowOff>19050</xdr:rowOff>
    </xdr:from>
    <xdr:ext cx="5667375" cy="4695825"/>
    <xdr:pic>
      <xdr:nvPicPr>
        <xdr:cNvPr id="0" name="image20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1</xdr:row>
      <xdr:rowOff>171450</xdr:rowOff>
    </xdr:from>
    <xdr:ext cx="10734675" cy="8143875"/>
    <xdr:pic>
      <xdr:nvPicPr>
        <xdr:cNvPr id="0" name="image29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0</xdr:row>
      <xdr:rowOff>0</xdr:rowOff>
    </xdr:from>
    <xdr:ext cx="7058025" cy="6896100"/>
    <xdr:pic>
      <xdr:nvPicPr>
        <xdr:cNvPr id="0" name="image2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0</xdr:rowOff>
    </xdr:from>
    <xdr:ext cx="2533650" cy="2009775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0</xdr:row>
      <xdr:rowOff>0</xdr:rowOff>
    </xdr:from>
    <xdr:ext cx="4591050" cy="3752850"/>
    <xdr:pic>
      <xdr:nvPicPr>
        <xdr:cNvPr id="0" name="image2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190500</xdr:rowOff>
    </xdr:from>
    <xdr:ext cx="7877175" cy="5857875"/>
    <xdr:pic>
      <xdr:nvPicPr>
        <xdr:cNvPr id="0" name="image2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742950</xdr:colOff>
      <xdr:row>32</xdr:row>
      <xdr:rowOff>-114300</xdr:rowOff>
    </xdr:from>
    <xdr:ext cx="8696325" cy="6353175"/>
    <xdr:pic>
      <xdr:nvPicPr>
        <xdr:cNvPr id="0" name="image2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64</xdr:row>
      <xdr:rowOff>38100</xdr:rowOff>
    </xdr:from>
    <xdr:ext cx="5029200" cy="1495425"/>
    <xdr:pic>
      <xdr:nvPicPr>
        <xdr:cNvPr id="0" name="image24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69</xdr:row>
      <xdr:rowOff>38100</xdr:rowOff>
    </xdr:from>
    <xdr:ext cx="7934325" cy="2876550"/>
    <xdr:pic>
      <xdr:nvPicPr>
        <xdr:cNvPr id="0" name="image2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715250" cy="3781425"/>
    <xdr:pic>
      <xdr:nvPicPr>
        <xdr:cNvPr id="0" name="image3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0</xdr:row>
      <xdr:rowOff>38100</xdr:rowOff>
    </xdr:from>
    <xdr:ext cx="9077325" cy="4067175"/>
    <xdr:pic>
      <xdr:nvPicPr>
        <xdr:cNvPr id="0" name="image3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152400</xdr:rowOff>
    </xdr:from>
    <xdr:ext cx="4648200" cy="3648075"/>
    <xdr:pic>
      <xdr:nvPicPr>
        <xdr:cNvPr id="0" name="image3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20</xdr:row>
      <xdr:rowOff>-95250</xdr:rowOff>
    </xdr:from>
    <xdr:ext cx="6515100" cy="5838825"/>
    <xdr:pic>
      <xdr:nvPicPr>
        <xdr:cNvPr id="0" name="image3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867275" cy="3276600"/>
    <xdr:pic>
      <xdr:nvPicPr>
        <xdr:cNvPr id="0" name="image3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7.63"/>
    <col customWidth="1" min="3" max="3" width="21.25"/>
    <col customWidth="1" min="4" max="4" width="14.13"/>
    <col customWidth="1" min="5" max="5" width="3.75"/>
    <col customWidth="1" min="6" max="6" width="1.63"/>
    <col customWidth="1" min="7" max="7" width="14.25"/>
    <col customWidth="1" min="8" max="8" width="25.0"/>
    <col customWidth="1" min="9" max="9" width="21.25"/>
  </cols>
  <sheetData>
    <row r="1">
      <c r="A1" s="1"/>
      <c r="B1" s="2"/>
      <c r="C1" s="1"/>
      <c r="D1" s="2"/>
      <c r="E1" s="1"/>
      <c r="F1" s="3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2"/>
      <c r="C2" s="1"/>
      <c r="D2" s="2"/>
      <c r="E2" s="1"/>
      <c r="F2" s="3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2"/>
      <c r="C3" s="1"/>
      <c r="D3" s="2"/>
      <c r="E3" s="1"/>
      <c r="F3" s="3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2"/>
      <c r="C4" s="1"/>
      <c r="D4" s="2"/>
      <c r="E4" s="1"/>
      <c r="F4" s="3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2"/>
      <c r="C5" s="1"/>
      <c r="D5" s="2"/>
      <c r="E5" s="4"/>
      <c r="F5" s="3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2"/>
      <c r="C6" s="1"/>
      <c r="D6" s="2"/>
      <c r="F6" s="3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2"/>
      <c r="C7" s="1"/>
      <c r="D7" s="2"/>
      <c r="E7" s="1"/>
      <c r="F7" s="3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2"/>
      <c r="C8" s="1"/>
      <c r="D8" s="2"/>
      <c r="E8" s="1"/>
      <c r="F8" s="3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2"/>
      <c r="C9" s="1"/>
      <c r="D9" s="2"/>
      <c r="E9" s="1"/>
      <c r="F9" s="3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2"/>
      <c r="C10" s="1"/>
      <c r="D10" s="2"/>
      <c r="E10" s="1"/>
      <c r="F10" s="3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2"/>
      <c r="C11" s="1"/>
      <c r="D11" s="2"/>
      <c r="E11" s="1"/>
      <c r="F11" s="3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2"/>
      <c r="C12" s="1"/>
      <c r="D12" s="2"/>
      <c r="E12" s="1"/>
      <c r="F12" s="3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2"/>
      <c r="C13" s="1"/>
      <c r="D13" s="2"/>
      <c r="E13" s="1"/>
      <c r="F13" s="3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2"/>
      <c r="C14" s="1"/>
      <c r="D14" s="2"/>
      <c r="E14" s="1"/>
      <c r="F14" s="3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2"/>
      <c r="C15" s="1"/>
      <c r="D15" s="2"/>
      <c r="E15" s="1"/>
      <c r="F15" s="3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2"/>
      <c r="C16" s="1"/>
      <c r="D16" s="2"/>
      <c r="E16" s="1"/>
      <c r="F16" s="3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2"/>
      <c r="C17" s="1"/>
      <c r="D17" s="2"/>
      <c r="E17" s="1"/>
      <c r="F17" s="3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30.75" customHeight="1">
      <c r="A18" s="1"/>
      <c r="B18" s="2"/>
      <c r="C18" s="1"/>
      <c r="D18" s="2"/>
      <c r="E18" s="1"/>
      <c r="F18" s="3"/>
      <c r="G18" s="5"/>
      <c r="H18" s="6"/>
      <c r="I18" s="1"/>
      <c r="J18" s="1"/>
      <c r="K18" s="1"/>
      <c r="L18" s="1"/>
      <c r="M18" s="7"/>
      <c r="N18" s="1"/>
      <c r="O18" s="1"/>
      <c r="P18" s="1"/>
      <c r="Q18" s="1"/>
      <c r="R18" s="1"/>
      <c r="S18" s="1"/>
      <c r="T18" s="1"/>
      <c r="U18" s="1"/>
    </row>
    <row r="19">
      <c r="A19" s="8" t="s">
        <v>0</v>
      </c>
      <c r="B19" s="2" t="s">
        <v>1</v>
      </c>
      <c r="C19" s="5" t="s">
        <v>2</v>
      </c>
      <c r="D19" s="2" t="s">
        <v>3</v>
      </c>
      <c r="E19" s="1"/>
      <c r="F19" s="3"/>
      <c r="G19" s="8" t="s">
        <v>0</v>
      </c>
      <c r="H19" s="6" t="s">
        <v>4</v>
      </c>
      <c r="I19" s="9"/>
      <c r="J19" s="9"/>
      <c r="K19" s="1"/>
      <c r="L19" s="1"/>
      <c r="M19" s="10" t="s">
        <v>5</v>
      </c>
      <c r="N19" s="1"/>
      <c r="O19" s="1"/>
      <c r="P19" s="1"/>
      <c r="Q19" s="1"/>
      <c r="R19" s="1"/>
      <c r="S19" s="1"/>
      <c r="T19" s="1"/>
      <c r="U19" s="1"/>
    </row>
    <row r="20">
      <c r="A20" s="8" t="s">
        <v>6</v>
      </c>
      <c r="B20" s="2" t="s">
        <v>7</v>
      </c>
      <c r="C20" s="5" t="s">
        <v>8</v>
      </c>
      <c r="D20" s="11">
        <v>27917.0</v>
      </c>
      <c r="E20" s="1"/>
      <c r="F20" s="3"/>
      <c r="G20" s="8" t="s">
        <v>6</v>
      </c>
      <c r="H20" s="6" t="s">
        <v>9</v>
      </c>
      <c r="I20" s="9"/>
      <c r="J20" s="9"/>
      <c r="K20" s="1"/>
      <c r="L20" s="1"/>
      <c r="M20" s="8" t="s">
        <v>0</v>
      </c>
      <c r="N20" s="2" t="s">
        <v>10</v>
      </c>
      <c r="O20" s="5" t="s">
        <v>2</v>
      </c>
      <c r="P20" s="5" t="s">
        <v>11</v>
      </c>
      <c r="Q20" s="1"/>
      <c r="R20" s="1"/>
      <c r="S20" s="1"/>
      <c r="T20" s="1"/>
      <c r="U20" s="1"/>
    </row>
    <row r="21">
      <c r="A21" s="5" t="s">
        <v>12</v>
      </c>
      <c r="B21" s="2" t="s">
        <v>13</v>
      </c>
      <c r="C21" s="5" t="s">
        <v>14</v>
      </c>
      <c r="D21" s="6">
        <f>2025-1976</f>
        <v>49</v>
      </c>
      <c r="E21" s="1"/>
      <c r="F21" s="3"/>
      <c r="G21" s="5" t="s">
        <v>12</v>
      </c>
      <c r="H21" s="6" t="s">
        <v>15</v>
      </c>
      <c r="I21" s="9"/>
      <c r="J21" s="9"/>
      <c r="K21" s="1"/>
      <c r="L21" s="1"/>
      <c r="M21" s="8" t="s">
        <v>6</v>
      </c>
      <c r="N21" s="2"/>
      <c r="O21" s="5" t="s">
        <v>8</v>
      </c>
      <c r="P21" s="12">
        <v>27427.0</v>
      </c>
      <c r="Q21" s="1"/>
      <c r="R21" s="1"/>
      <c r="S21" s="1"/>
      <c r="T21" s="1"/>
      <c r="U21" s="1"/>
    </row>
    <row r="22">
      <c r="A22" s="5" t="s">
        <v>16</v>
      </c>
      <c r="B22" s="6" t="s">
        <v>17</v>
      </c>
      <c r="C22" s="1"/>
      <c r="D22" s="2"/>
      <c r="E22" s="1"/>
      <c r="F22" s="3"/>
      <c r="G22" s="5" t="s">
        <v>16</v>
      </c>
      <c r="H22" s="6" t="s">
        <v>18</v>
      </c>
      <c r="I22" s="13"/>
      <c r="J22" s="13"/>
      <c r="K22" s="1"/>
      <c r="L22" s="1"/>
      <c r="M22" s="5" t="s">
        <v>12</v>
      </c>
      <c r="N22" s="2" t="s">
        <v>19</v>
      </c>
      <c r="O22" s="5" t="s">
        <v>14</v>
      </c>
      <c r="P22" s="2">
        <v>50.0</v>
      </c>
      <c r="Q22" s="1"/>
      <c r="R22" s="1"/>
      <c r="S22" s="1"/>
      <c r="T22" s="1"/>
      <c r="U22" s="1"/>
    </row>
    <row r="23">
      <c r="A23" s="5" t="s">
        <v>20</v>
      </c>
      <c r="B23" s="14" t="s">
        <v>21</v>
      </c>
      <c r="C23" s="1"/>
      <c r="D23" s="2"/>
      <c r="E23" s="1"/>
      <c r="F23" s="3"/>
      <c r="G23" s="5" t="s">
        <v>2</v>
      </c>
      <c r="H23" s="6" t="s">
        <v>22</v>
      </c>
      <c r="I23" s="13"/>
      <c r="J23" s="13"/>
      <c r="K23" s="1"/>
      <c r="L23" s="1"/>
      <c r="M23" s="5" t="s">
        <v>16</v>
      </c>
      <c r="N23" s="6" t="s">
        <v>17</v>
      </c>
      <c r="O23" s="1"/>
      <c r="P23" s="1"/>
      <c r="Q23" s="1"/>
      <c r="R23" s="1"/>
      <c r="S23" s="1"/>
      <c r="T23" s="1"/>
      <c r="U23" s="1"/>
    </row>
    <row r="24">
      <c r="A24" s="5" t="s">
        <v>23</v>
      </c>
      <c r="B24" s="2">
        <v>5.9995230179E10</v>
      </c>
      <c r="C24" s="1"/>
      <c r="D24" s="2"/>
      <c r="E24" s="1"/>
      <c r="F24" s="3"/>
      <c r="G24" s="5" t="s">
        <v>8</v>
      </c>
      <c r="H24" s="15">
        <v>22625.0</v>
      </c>
      <c r="I24" s="13"/>
      <c r="J24" s="13"/>
      <c r="K24" s="1"/>
      <c r="L24" s="1"/>
      <c r="M24" s="5" t="s">
        <v>20</v>
      </c>
      <c r="N24" s="6" t="s">
        <v>24</v>
      </c>
      <c r="O24" s="1"/>
      <c r="P24" s="1"/>
      <c r="Q24" s="1"/>
      <c r="R24" s="1"/>
      <c r="S24" s="1"/>
      <c r="T24" s="1"/>
      <c r="U24" s="1"/>
    </row>
    <row r="25">
      <c r="A25" s="1"/>
      <c r="B25" s="2"/>
      <c r="C25" s="1"/>
      <c r="D25" s="2"/>
      <c r="E25" s="1"/>
      <c r="F25" s="3"/>
      <c r="G25" s="5" t="s">
        <v>14</v>
      </c>
      <c r="H25" s="6">
        <v>63.0</v>
      </c>
      <c r="I25" s="13"/>
      <c r="J25" s="13"/>
      <c r="K25" s="1"/>
      <c r="L25" s="1"/>
      <c r="M25" s="5" t="s">
        <v>23</v>
      </c>
      <c r="N25" s="2">
        <v>5.9995652026E10</v>
      </c>
      <c r="O25" s="1"/>
      <c r="P25" s="1"/>
      <c r="Q25" s="1"/>
      <c r="R25" s="1"/>
      <c r="S25" s="1"/>
      <c r="T25" s="1"/>
      <c r="U25" s="1"/>
    </row>
    <row r="26">
      <c r="A26" s="1"/>
      <c r="B26" s="2"/>
      <c r="C26" s="1"/>
      <c r="D26" s="2"/>
      <c r="E26" s="1"/>
      <c r="F26" s="3"/>
      <c r="G26" s="5" t="s">
        <v>20</v>
      </c>
      <c r="H26" s="6" t="s">
        <v>25</v>
      </c>
      <c r="I26" s="1"/>
      <c r="J26" s="1"/>
      <c r="K26" s="1"/>
      <c r="L26" s="1"/>
      <c r="M26" s="1"/>
      <c r="N26" s="2"/>
      <c r="O26" s="1"/>
      <c r="P26" s="1"/>
      <c r="Q26" s="1"/>
      <c r="R26" s="1"/>
      <c r="S26" s="1"/>
      <c r="T26" s="1"/>
      <c r="U26" s="1"/>
    </row>
    <row r="27">
      <c r="A27" s="1"/>
      <c r="B27" s="2"/>
      <c r="C27" s="1"/>
      <c r="D27" s="2"/>
      <c r="E27" s="1"/>
      <c r="F27" s="3"/>
      <c r="G27" s="5" t="s">
        <v>23</v>
      </c>
      <c r="H27" s="6" t="s">
        <v>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2"/>
      <c r="C28" s="1"/>
      <c r="D28" s="2"/>
      <c r="E28" s="1"/>
      <c r="F28" s="3"/>
      <c r="G28" s="7" t="s">
        <v>27</v>
      </c>
      <c r="H28" s="6">
        <v>87.0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2"/>
      <c r="C29" s="1"/>
      <c r="D29" s="2"/>
      <c r="E29" s="1"/>
      <c r="F29" s="3"/>
      <c r="G29" s="8" t="s">
        <v>28</v>
      </c>
      <c r="H29" s="6">
        <v>174.0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2"/>
      <c r="C30" s="1"/>
      <c r="D30" s="2"/>
      <c r="E30" s="1"/>
      <c r="F30" s="3"/>
      <c r="G30" s="7" t="s">
        <v>29</v>
      </c>
      <c r="H30" s="6" t="s">
        <v>30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2"/>
      <c r="C31" s="1"/>
      <c r="D31" s="2"/>
      <c r="E31" s="1"/>
      <c r="F31" s="3"/>
      <c r="G31" s="7" t="s">
        <v>31</v>
      </c>
      <c r="H31" s="6" t="s">
        <v>32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2"/>
      <c r="C32" s="1"/>
      <c r="D32" s="2"/>
      <c r="E32" s="1"/>
      <c r="F32" s="3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2"/>
      <c r="C33" s="1"/>
      <c r="D33" s="2"/>
      <c r="E33" s="1"/>
      <c r="F33" s="3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2"/>
      <c r="C34" s="1"/>
      <c r="D34" s="2"/>
      <c r="E34" s="1"/>
      <c r="F34" s="3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2"/>
      <c r="C35" s="1"/>
      <c r="D35" s="2"/>
      <c r="E35" s="1"/>
      <c r="F35" s="3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2"/>
      <c r="C36" s="1"/>
      <c r="D36" s="2"/>
      <c r="E36" s="1"/>
      <c r="F36" s="3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2"/>
      <c r="C37" s="1"/>
      <c r="D37" s="2"/>
      <c r="E37" s="1"/>
      <c r="F37" s="3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2"/>
      <c r="C38" s="1"/>
      <c r="D38" s="2"/>
      <c r="E38" s="1"/>
      <c r="F38" s="3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2"/>
      <c r="C39" s="1"/>
      <c r="D39" s="2"/>
      <c r="E39" s="1"/>
      <c r="F39" s="3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2"/>
      <c r="C40" s="1"/>
      <c r="D40" s="2"/>
      <c r="E40" s="1"/>
      <c r="F40" s="3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2"/>
      <c r="C41" s="1"/>
      <c r="D41" s="2"/>
      <c r="E41" s="1"/>
      <c r="F41" s="3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2"/>
      <c r="C42" s="1"/>
      <c r="D42" s="2"/>
      <c r="E42" s="1"/>
      <c r="F42" s="3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2"/>
      <c r="C43" s="1"/>
      <c r="D43" s="2"/>
      <c r="E43" s="1"/>
      <c r="F43" s="3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2"/>
      <c r="C44" s="1"/>
      <c r="D44" s="2"/>
      <c r="E44" s="1"/>
      <c r="F44" s="3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8" t="s">
        <v>0</v>
      </c>
      <c r="B45" s="6" t="s">
        <v>33</v>
      </c>
      <c r="C45" s="5" t="s">
        <v>2</v>
      </c>
      <c r="D45" s="2" t="s">
        <v>34</v>
      </c>
      <c r="E45" s="1"/>
      <c r="F45" s="3"/>
      <c r="G45" s="8" t="s">
        <v>0</v>
      </c>
      <c r="H45" s="2"/>
      <c r="I45" s="5" t="s">
        <v>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8" t="s">
        <v>6</v>
      </c>
      <c r="B46" s="6" t="s">
        <v>35</v>
      </c>
      <c r="C46" s="5" t="s">
        <v>8</v>
      </c>
      <c r="D46" s="16">
        <v>30332.0</v>
      </c>
      <c r="E46" s="1"/>
      <c r="F46" s="3"/>
      <c r="G46" s="8" t="s">
        <v>6</v>
      </c>
      <c r="H46" s="2"/>
      <c r="I46" s="5" t="s">
        <v>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5" t="s">
        <v>12</v>
      </c>
      <c r="B47" s="6" t="s">
        <v>36</v>
      </c>
      <c r="C47" s="5" t="s">
        <v>14</v>
      </c>
      <c r="D47" s="2">
        <v>42.0</v>
      </c>
      <c r="E47" s="1"/>
      <c r="F47" s="3"/>
      <c r="G47" s="5" t="s">
        <v>12</v>
      </c>
      <c r="H47" s="2"/>
      <c r="I47" s="5" t="s">
        <v>14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5" t="s">
        <v>16</v>
      </c>
      <c r="B48" s="6" t="s">
        <v>17</v>
      </c>
      <c r="C48" s="1"/>
      <c r="D48" s="2"/>
      <c r="E48" s="1"/>
      <c r="F48" s="3"/>
      <c r="G48" s="5" t="s">
        <v>16</v>
      </c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5" t="s">
        <v>20</v>
      </c>
      <c r="B49" s="6" t="s">
        <v>37</v>
      </c>
      <c r="C49" s="1"/>
      <c r="D49" s="2"/>
      <c r="E49" s="1"/>
      <c r="F49" s="3"/>
      <c r="G49" s="5" t="s">
        <v>20</v>
      </c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5" t="s">
        <v>23</v>
      </c>
      <c r="B50" s="6">
        <v>5.9995183047E10</v>
      </c>
      <c r="C50" s="1"/>
      <c r="D50" s="2"/>
      <c r="E50" s="1"/>
      <c r="F50" s="3"/>
      <c r="G50" s="5" t="s">
        <v>23</v>
      </c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5"/>
      <c r="B51" s="2"/>
      <c r="C51" s="1"/>
      <c r="D51" s="2"/>
      <c r="E51" s="1"/>
      <c r="F51" s="3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5"/>
      <c r="B52" s="2"/>
      <c r="C52" s="1"/>
      <c r="D52" s="2"/>
      <c r="E52" s="1"/>
      <c r="F52" s="3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5"/>
      <c r="B53" s="2"/>
      <c r="C53" s="1"/>
      <c r="D53" s="2"/>
      <c r="E53" s="1"/>
      <c r="F53" s="3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5"/>
      <c r="B54" s="2"/>
      <c r="C54" s="1"/>
      <c r="D54" s="2"/>
      <c r="E54" s="1"/>
      <c r="F54" s="3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5"/>
      <c r="B55" s="2"/>
      <c r="C55" s="1"/>
      <c r="D55" s="2"/>
      <c r="E55" s="1"/>
      <c r="F55" s="3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5"/>
      <c r="B56" s="2"/>
      <c r="C56" s="1"/>
      <c r="D56" s="2"/>
      <c r="E56" s="1"/>
      <c r="F56" s="3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2"/>
      <c r="C57" s="1"/>
      <c r="D57" s="2"/>
      <c r="E57" s="1"/>
      <c r="F57" s="3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2"/>
      <c r="C58" s="1"/>
      <c r="D58" s="2"/>
      <c r="E58" s="1"/>
      <c r="F58" s="3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2"/>
      <c r="C59" s="1"/>
      <c r="D59" s="2"/>
      <c r="E59" s="1"/>
      <c r="F59" s="3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2"/>
      <c r="C60" s="1"/>
      <c r="D60" s="2"/>
      <c r="E60" s="1"/>
      <c r="F60" s="3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2"/>
      <c r="C61" s="1"/>
      <c r="D61" s="2"/>
      <c r="E61" s="1"/>
      <c r="F61" s="3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2"/>
      <c r="C62" s="1"/>
      <c r="D62" s="2"/>
      <c r="E62" s="1"/>
      <c r="F62" s="3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2"/>
      <c r="C63" s="1"/>
      <c r="D63" s="2"/>
      <c r="E63" s="1"/>
      <c r="F63" s="3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2"/>
      <c r="C64" s="1"/>
      <c r="D64" s="2"/>
      <c r="E64" s="1"/>
      <c r="F64" s="3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2"/>
      <c r="C65" s="1"/>
      <c r="D65" s="2"/>
      <c r="E65" s="1"/>
      <c r="F65" s="3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2"/>
      <c r="C66" s="1"/>
      <c r="D66" s="2"/>
      <c r="E66" s="1"/>
      <c r="F66" s="3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2"/>
      <c r="C67" s="1"/>
      <c r="D67" s="2"/>
      <c r="E67" s="1"/>
      <c r="F67" s="3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2"/>
      <c r="C68" s="1"/>
      <c r="D68" s="2"/>
      <c r="E68" s="1"/>
      <c r="F68" s="3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2"/>
      <c r="C69" s="1"/>
      <c r="D69" s="2"/>
      <c r="E69" s="1"/>
      <c r="F69" s="3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2"/>
      <c r="C70" s="1"/>
      <c r="D70" s="2"/>
      <c r="E70" s="1"/>
      <c r="F70" s="3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2"/>
      <c r="C71" s="1"/>
      <c r="D71" s="2"/>
      <c r="E71" s="1"/>
      <c r="F71" s="3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2"/>
      <c r="C72" s="1"/>
      <c r="D72" s="2"/>
      <c r="E72" s="1"/>
      <c r="F72" s="3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2"/>
      <c r="C73" s="1"/>
      <c r="D73" s="2"/>
      <c r="E73" s="1"/>
      <c r="F73" s="3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2"/>
      <c r="C74" s="1"/>
      <c r="D74" s="2"/>
      <c r="E74" s="1"/>
      <c r="F74" s="3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2"/>
      <c r="C75" s="1"/>
      <c r="D75" s="2"/>
      <c r="E75" s="1"/>
      <c r="F75" s="3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2"/>
      <c r="C76" s="1"/>
      <c r="D76" s="2"/>
      <c r="E76" s="1"/>
      <c r="F76" s="3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2"/>
      <c r="C77" s="1"/>
      <c r="D77" s="2"/>
      <c r="E77" s="1"/>
      <c r="F77" s="3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2"/>
      <c r="C78" s="1"/>
      <c r="D78" s="2"/>
      <c r="E78" s="1"/>
      <c r="F78" s="3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2"/>
      <c r="C79" s="1"/>
      <c r="D79" s="2"/>
      <c r="E79" s="1"/>
      <c r="F79" s="3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2"/>
      <c r="C80" s="1"/>
      <c r="D80" s="2"/>
      <c r="E80" s="1"/>
      <c r="F80" s="3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2"/>
      <c r="C81" s="1"/>
      <c r="D81" s="2"/>
      <c r="E81" s="1"/>
      <c r="F81" s="3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2"/>
      <c r="C82" s="1"/>
      <c r="D82" s="2"/>
      <c r="E82" s="1"/>
      <c r="F82" s="3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2"/>
      <c r="C83" s="1"/>
      <c r="D83" s="2"/>
      <c r="E83" s="1"/>
      <c r="F83" s="3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2"/>
      <c r="C84" s="1"/>
      <c r="D84" s="2"/>
      <c r="E84" s="1"/>
      <c r="F84" s="3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2"/>
      <c r="C85" s="1"/>
      <c r="D85" s="2"/>
      <c r="E85" s="1"/>
      <c r="F85" s="3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2"/>
      <c r="C86" s="1"/>
      <c r="D86" s="2"/>
      <c r="E86" s="1"/>
      <c r="F86" s="3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2"/>
      <c r="C87" s="1"/>
      <c r="D87" s="2"/>
      <c r="E87" s="1"/>
      <c r="F87" s="3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2"/>
      <c r="C88" s="1"/>
      <c r="D88" s="2"/>
      <c r="E88" s="1"/>
      <c r="F88" s="3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2"/>
      <c r="C89" s="1"/>
      <c r="D89" s="2"/>
      <c r="E89" s="1"/>
      <c r="F89" s="3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2"/>
      <c r="C90" s="1"/>
      <c r="D90" s="2"/>
      <c r="E90" s="1"/>
      <c r="F90" s="3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2"/>
      <c r="C91" s="1"/>
      <c r="D91" s="2"/>
      <c r="E91" s="1"/>
      <c r="F91" s="3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2"/>
      <c r="C92" s="1"/>
      <c r="D92" s="2"/>
      <c r="E92" s="1"/>
      <c r="F92" s="3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2"/>
      <c r="C93" s="1"/>
      <c r="D93" s="2"/>
      <c r="E93" s="1"/>
      <c r="F93" s="3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2"/>
      <c r="C94" s="1"/>
      <c r="D94" s="2"/>
      <c r="E94" s="1"/>
      <c r="F94" s="3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2"/>
      <c r="C95" s="1"/>
      <c r="D95" s="2"/>
      <c r="E95" s="1"/>
      <c r="F95" s="3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2"/>
      <c r="C96" s="1"/>
      <c r="D96" s="2"/>
      <c r="E96" s="1"/>
      <c r="F96" s="3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2"/>
      <c r="C97" s="1"/>
      <c r="D97" s="2"/>
      <c r="E97" s="1"/>
      <c r="F97" s="3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2"/>
      <c r="C98" s="1"/>
      <c r="D98" s="2"/>
      <c r="E98" s="1"/>
      <c r="F98" s="3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2"/>
      <c r="C99" s="1"/>
      <c r="D99" s="2"/>
      <c r="E99" s="1"/>
      <c r="F99" s="3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2"/>
      <c r="C100" s="1"/>
      <c r="D100" s="2"/>
      <c r="E100" s="1"/>
      <c r="F100" s="3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2"/>
      <c r="C101" s="1"/>
      <c r="D101" s="2"/>
      <c r="E101" s="1"/>
      <c r="F101" s="3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2"/>
      <c r="C102" s="1"/>
      <c r="D102" s="2"/>
      <c r="E102" s="1"/>
      <c r="F102" s="3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2"/>
      <c r="C103" s="1"/>
      <c r="D103" s="2"/>
      <c r="E103" s="1"/>
      <c r="F103" s="3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2"/>
      <c r="C104" s="1"/>
      <c r="D104" s="2"/>
      <c r="E104" s="1"/>
      <c r="F104" s="3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2"/>
      <c r="C105" s="1"/>
      <c r="D105" s="2"/>
      <c r="E105" s="1"/>
      <c r="F105" s="3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2"/>
      <c r="C106" s="1"/>
      <c r="D106" s="2"/>
      <c r="E106" s="1"/>
      <c r="F106" s="3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2"/>
      <c r="C107" s="1"/>
      <c r="D107" s="2"/>
      <c r="E107" s="1"/>
      <c r="F107" s="3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2"/>
      <c r="C108" s="1"/>
      <c r="D108" s="2"/>
      <c r="E108" s="1"/>
      <c r="F108" s="3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2"/>
      <c r="C109" s="1"/>
      <c r="D109" s="2"/>
      <c r="E109" s="1"/>
      <c r="F109" s="3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2"/>
      <c r="C110" s="1"/>
      <c r="D110" s="2"/>
      <c r="E110" s="1"/>
      <c r="F110" s="3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2"/>
      <c r="C111" s="1"/>
      <c r="D111" s="2"/>
      <c r="E111" s="1"/>
      <c r="F111" s="3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2"/>
      <c r="C112" s="1"/>
      <c r="D112" s="2"/>
      <c r="E112" s="1"/>
      <c r="F112" s="3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2"/>
      <c r="C113" s="1"/>
      <c r="D113" s="2"/>
      <c r="E113" s="1"/>
      <c r="F113" s="3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2"/>
      <c r="C114" s="1"/>
      <c r="D114" s="2"/>
      <c r="E114" s="1"/>
      <c r="F114" s="3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2"/>
      <c r="C115" s="1"/>
      <c r="D115" s="2"/>
      <c r="E115" s="1"/>
      <c r="F115" s="3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2"/>
      <c r="C116" s="1"/>
      <c r="D116" s="2"/>
      <c r="E116" s="1"/>
      <c r="F116" s="3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2"/>
      <c r="C117" s="1"/>
      <c r="D117" s="2"/>
      <c r="E117" s="1"/>
      <c r="F117" s="3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2"/>
      <c r="C118" s="1"/>
      <c r="D118" s="2"/>
      <c r="E118" s="1"/>
      <c r="F118" s="3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2"/>
      <c r="C119" s="1"/>
      <c r="D119" s="2"/>
      <c r="E119" s="1"/>
      <c r="F119" s="3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2"/>
      <c r="C120" s="1"/>
      <c r="D120" s="2"/>
      <c r="E120" s="1"/>
      <c r="F120" s="3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2"/>
      <c r="C121" s="1"/>
      <c r="D121" s="2"/>
      <c r="E121" s="1"/>
      <c r="F121" s="3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2"/>
      <c r="C122" s="1"/>
      <c r="D122" s="2"/>
      <c r="E122" s="1"/>
      <c r="F122" s="3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2"/>
      <c r="C123" s="1"/>
      <c r="D123" s="2"/>
      <c r="E123" s="1"/>
      <c r="F123" s="3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2"/>
      <c r="C124" s="1"/>
      <c r="D124" s="2"/>
      <c r="E124" s="1"/>
      <c r="F124" s="3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2"/>
      <c r="C125" s="1"/>
      <c r="D125" s="2"/>
      <c r="E125" s="1"/>
      <c r="F125" s="3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2"/>
      <c r="C126" s="1"/>
      <c r="D126" s="2"/>
      <c r="E126" s="1"/>
      <c r="F126" s="3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2"/>
      <c r="C127" s="1"/>
      <c r="D127" s="2"/>
      <c r="E127" s="1"/>
      <c r="F127" s="3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2"/>
      <c r="C128" s="1"/>
      <c r="D128" s="2"/>
      <c r="E128" s="1"/>
      <c r="F128" s="3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2"/>
      <c r="C129" s="1"/>
      <c r="D129" s="2"/>
      <c r="E129" s="1"/>
      <c r="F129" s="3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2"/>
      <c r="C130" s="1"/>
      <c r="D130" s="2"/>
      <c r="E130" s="1"/>
      <c r="F130" s="3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2"/>
      <c r="C131" s="1"/>
      <c r="D131" s="2"/>
      <c r="E131" s="1"/>
      <c r="F131" s="3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2"/>
      <c r="C132" s="1"/>
      <c r="D132" s="2"/>
      <c r="E132" s="1"/>
      <c r="F132" s="3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2"/>
      <c r="C133" s="1"/>
      <c r="D133" s="2"/>
      <c r="E133" s="1"/>
      <c r="F133" s="3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2"/>
      <c r="C134" s="1"/>
      <c r="D134" s="2"/>
      <c r="E134" s="1"/>
      <c r="F134" s="3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2"/>
      <c r="C135" s="1"/>
      <c r="D135" s="2"/>
      <c r="E135" s="1"/>
      <c r="F135" s="3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2"/>
      <c r="C136" s="1"/>
      <c r="D136" s="2"/>
      <c r="E136" s="1"/>
      <c r="F136" s="3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2"/>
      <c r="C137" s="1"/>
      <c r="D137" s="2"/>
      <c r="E137" s="1"/>
      <c r="F137" s="3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2"/>
      <c r="C138" s="1"/>
      <c r="D138" s="2"/>
      <c r="E138" s="1"/>
      <c r="F138" s="3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2"/>
      <c r="C139" s="1"/>
      <c r="D139" s="2"/>
      <c r="E139" s="1"/>
      <c r="F139" s="3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2"/>
      <c r="C140" s="1"/>
      <c r="D140" s="2"/>
      <c r="E140" s="1"/>
      <c r="F140" s="3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2"/>
      <c r="C141" s="1"/>
      <c r="D141" s="2"/>
      <c r="E141" s="1"/>
      <c r="F141" s="3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2"/>
      <c r="C142" s="1"/>
      <c r="D142" s="2"/>
      <c r="E142" s="1"/>
      <c r="F142" s="3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2"/>
      <c r="C143" s="1"/>
      <c r="D143" s="2"/>
      <c r="E143" s="1"/>
      <c r="F143" s="3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2"/>
      <c r="C144" s="1"/>
      <c r="D144" s="2"/>
      <c r="E144" s="1"/>
      <c r="F144" s="3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2"/>
      <c r="C145" s="1"/>
      <c r="D145" s="2"/>
      <c r="E145" s="1"/>
      <c r="F145" s="3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2"/>
      <c r="C146" s="1"/>
      <c r="D146" s="2"/>
      <c r="E146" s="1"/>
      <c r="F146" s="3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2"/>
      <c r="C147" s="1"/>
      <c r="D147" s="2"/>
      <c r="E147" s="1"/>
      <c r="F147" s="3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2"/>
      <c r="C148" s="1"/>
      <c r="D148" s="2"/>
      <c r="E148" s="1"/>
      <c r="F148" s="3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2"/>
      <c r="C149" s="1"/>
      <c r="D149" s="2"/>
      <c r="E149" s="1"/>
      <c r="F149" s="3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2"/>
      <c r="C150" s="1"/>
      <c r="D150" s="2"/>
      <c r="E150" s="1"/>
      <c r="F150" s="3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2"/>
      <c r="C151" s="1"/>
      <c r="D151" s="2"/>
      <c r="E151" s="1"/>
      <c r="F151" s="3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2"/>
      <c r="C152" s="1"/>
      <c r="D152" s="2"/>
      <c r="E152" s="1"/>
      <c r="F152" s="3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2"/>
      <c r="C153" s="1"/>
      <c r="D153" s="2"/>
      <c r="E153" s="1"/>
      <c r="F153" s="3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2"/>
      <c r="C154" s="1"/>
      <c r="D154" s="2"/>
      <c r="E154" s="1"/>
      <c r="F154" s="3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2"/>
      <c r="C155" s="1"/>
      <c r="D155" s="2"/>
      <c r="E155" s="1"/>
      <c r="F155" s="3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2"/>
      <c r="C156" s="1"/>
      <c r="D156" s="2"/>
      <c r="E156" s="1"/>
      <c r="F156" s="3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2"/>
      <c r="C157" s="1"/>
      <c r="D157" s="2"/>
      <c r="E157" s="1"/>
      <c r="F157" s="3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2"/>
      <c r="C158" s="1"/>
      <c r="D158" s="2"/>
      <c r="E158" s="1"/>
      <c r="F158" s="3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2"/>
      <c r="C159" s="1"/>
      <c r="D159" s="2"/>
      <c r="E159" s="1"/>
      <c r="F159" s="3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2"/>
      <c r="C160" s="1"/>
      <c r="D160" s="2"/>
      <c r="E160" s="1"/>
      <c r="F160" s="3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2"/>
      <c r="C161" s="1"/>
      <c r="D161" s="2"/>
      <c r="E161" s="1"/>
      <c r="F161" s="3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2"/>
      <c r="C162" s="1"/>
      <c r="D162" s="2"/>
      <c r="E162" s="1"/>
      <c r="F162" s="3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2"/>
      <c r="C163" s="1"/>
      <c r="D163" s="2"/>
      <c r="E163" s="1"/>
      <c r="F163" s="3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2"/>
      <c r="C164" s="1"/>
      <c r="D164" s="2"/>
      <c r="E164" s="1"/>
      <c r="F164" s="3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2"/>
      <c r="C165" s="1"/>
      <c r="D165" s="2"/>
      <c r="E165" s="1"/>
      <c r="F165" s="3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2"/>
      <c r="C166" s="1"/>
      <c r="D166" s="2"/>
      <c r="E166" s="1"/>
      <c r="F166" s="3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2"/>
      <c r="C167" s="1"/>
      <c r="D167" s="2"/>
      <c r="E167" s="1"/>
      <c r="F167" s="3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2"/>
      <c r="C168" s="1"/>
      <c r="D168" s="2"/>
      <c r="E168" s="1"/>
      <c r="F168" s="3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2"/>
      <c r="C169" s="1"/>
      <c r="D169" s="2"/>
      <c r="E169" s="1"/>
      <c r="F169" s="3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2"/>
      <c r="C170" s="1"/>
      <c r="D170" s="2"/>
      <c r="E170" s="1"/>
      <c r="F170" s="3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2"/>
      <c r="C171" s="1"/>
      <c r="D171" s="2"/>
      <c r="E171" s="1"/>
      <c r="F171" s="3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2"/>
      <c r="C172" s="1"/>
      <c r="D172" s="2"/>
      <c r="E172" s="1"/>
      <c r="F172" s="3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2"/>
      <c r="C173" s="1"/>
      <c r="D173" s="2"/>
      <c r="E173" s="1"/>
      <c r="F173" s="3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2"/>
      <c r="C174" s="1"/>
      <c r="D174" s="2"/>
      <c r="E174" s="1"/>
      <c r="F174" s="3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2"/>
      <c r="C175" s="1"/>
      <c r="D175" s="2"/>
      <c r="E175" s="1"/>
      <c r="F175" s="3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2"/>
      <c r="C176" s="1"/>
      <c r="D176" s="2"/>
      <c r="E176" s="1"/>
      <c r="F176" s="3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2"/>
      <c r="C177" s="1"/>
      <c r="D177" s="2"/>
      <c r="E177" s="1"/>
      <c r="F177" s="3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2"/>
      <c r="C178" s="1"/>
      <c r="D178" s="2"/>
      <c r="E178" s="1"/>
      <c r="F178" s="3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2"/>
      <c r="C179" s="1"/>
      <c r="D179" s="2"/>
      <c r="E179" s="1"/>
      <c r="F179" s="3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2"/>
      <c r="C180" s="1"/>
      <c r="D180" s="2"/>
      <c r="E180" s="1"/>
      <c r="F180" s="3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2"/>
      <c r="C181" s="1"/>
      <c r="D181" s="2"/>
      <c r="E181" s="1"/>
      <c r="F181" s="3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2"/>
      <c r="C182" s="1"/>
      <c r="D182" s="2"/>
      <c r="E182" s="1"/>
      <c r="F182" s="3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2"/>
      <c r="C183" s="1"/>
      <c r="D183" s="2"/>
      <c r="E183" s="1"/>
      <c r="F183" s="3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2"/>
      <c r="C184" s="1"/>
      <c r="D184" s="2"/>
      <c r="E184" s="1"/>
      <c r="F184" s="3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2"/>
      <c r="C185" s="1"/>
      <c r="D185" s="2"/>
      <c r="E185" s="1"/>
      <c r="F185" s="3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2"/>
      <c r="C186" s="1"/>
      <c r="D186" s="2"/>
      <c r="E186" s="1"/>
      <c r="F186" s="3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2"/>
      <c r="C187" s="1"/>
      <c r="D187" s="2"/>
      <c r="E187" s="1"/>
      <c r="F187" s="3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2"/>
      <c r="C188" s="1"/>
      <c r="D188" s="2"/>
      <c r="E188" s="1"/>
      <c r="F188" s="3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2"/>
      <c r="C189" s="1"/>
      <c r="D189" s="2"/>
      <c r="E189" s="1"/>
      <c r="F189" s="3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2"/>
      <c r="C190" s="1"/>
      <c r="D190" s="2"/>
      <c r="E190" s="1"/>
      <c r="F190" s="3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2"/>
      <c r="C191" s="1"/>
      <c r="D191" s="2"/>
      <c r="E191" s="1"/>
      <c r="F191" s="3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2"/>
      <c r="C192" s="1"/>
      <c r="D192" s="2"/>
      <c r="E192" s="1"/>
      <c r="F192" s="3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2"/>
      <c r="C193" s="1"/>
      <c r="D193" s="2"/>
      <c r="E193" s="1"/>
      <c r="F193" s="3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2"/>
      <c r="C194" s="1"/>
      <c r="D194" s="2"/>
      <c r="E194" s="1"/>
      <c r="F194" s="3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2"/>
      <c r="C195" s="1"/>
      <c r="D195" s="2"/>
      <c r="E195" s="1"/>
      <c r="F195" s="3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2"/>
      <c r="C196" s="1"/>
      <c r="D196" s="2"/>
      <c r="E196" s="1"/>
      <c r="F196" s="3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2"/>
      <c r="C197" s="1"/>
      <c r="D197" s="2"/>
      <c r="E197" s="1"/>
      <c r="F197" s="3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2"/>
      <c r="C198" s="1"/>
      <c r="D198" s="2"/>
      <c r="E198" s="1"/>
      <c r="F198" s="3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2"/>
      <c r="C199" s="1"/>
      <c r="D199" s="2"/>
      <c r="E199" s="1"/>
      <c r="F199" s="3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2"/>
      <c r="C200" s="1"/>
      <c r="D200" s="2"/>
      <c r="E200" s="1"/>
      <c r="F200" s="3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2"/>
      <c r="C201" s="1"/>
      <c r="D201" s="2"/>
      <c r="E201" s="1"/>
      <c r="F201" s="3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2"/>
      <c r="C202" s="1"/>
      <c r="D202" s="2"/>
      <c r="E202" s="1"/>
      <c r="F202" s="3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2"/>
      <c r="C203" s="1"/>
      <c r="D203" s="2"/>
      <c r="E203" s="1"/>
      <c r="F203" s="3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2"/>
      <c r="C204" s="1"/>
      <c r="D204" s="2"/>
      <c r="E204" s="1"/>
      <c r="F204" s="3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2"/>
      <c r="C205" s="1"/>
      <c r="D205" s="2"/>
      <c r="E205" s="1"/>
      <c r="F205" s="3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2"/>
      <c r="C206" s="1"/>
      <c r="D206" s="2"/>
      <c r="E206" s="1"/>
      <c r="F206" s="3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2"/>
      <c r="C207" s="1"/>
      <c r="D207" s="2"/>
      <c r="E207" s="1"/>
      <c r="F207" s="3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2"/>
      <c r="C208" s="1"/>
      <c r="D208" s="2"/>
      <c r="E208" s="1"/>
      <c r="F208" s="3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2"/>
      <c r="C209" s="1"/>
      <c r="D209" s="2"/>
      <c r="E209" s="1"/>
      <c r="F209" s="3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2"/>
      <c r="C210" s="1"/>
      <c r="D210" s="2"/>
      <c r="E210" s="1"/>
      <c r="F210" s="3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2"/>
      <c r="C211" s="1"/>
      <c r="D211" s="2"/>
      <c r="E211" s="1"/>
      <c r="F211" s="3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2"/>
      <c r="C212" s="1"/>
      <c r="D212" s="2"/>
      <c r="E212" s="1"/>
      <c r="F212" s="3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2"/>
      <c r="C213" s="1"/>
      <c r="D213" s="2"/>
      <c r="E213" s="1"/>
      <c r="F213" s="3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2"/>
      <c r="C214" s="1"/>
      <c r="D214" s="2"/>
      <c r="E214" s="1"/>
      <c r="F214" s="3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2"/>
      <c r="C215" s="1"/>
      <c r="D215" s="2"/>
      <c r="E215" s="1"/>
      <c r="F215" s="3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2"/>
      <c r="C216" s="1"/>
      <c r="D216" s="2"/>
      <c r="E216" s="1"/>
      <c r="F216" s="3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2"/>
      <c r="C217" s="1"/>
      <c r="D217" s="2"/>
      <c r="E217" s="1"/>
      <c r="F217" s="3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2"/>
      <c r="C218" s="1"/>
      <c r="D218" s="2"/>
      <c r="E218" s="1"/>
      <c r="F218" s="3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2"/>
      <c r="C219" s="1"/>
      <c r="D219" s="2"/>
      <c r="E219" s="1"/>
      <c r="F219" s="3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2"/>
      <c r="C220" s="1"/>
      <c r="D220" s="2"/>
      <c r="E220" s="1"/>
      <c r="F220" s="3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2"/>
      <c r="C221" s="1"/>
      <c r="D221" s="2"/>
      <c r="E221" s="1"/>
      <c r="F221" s="3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2"/>
      <c r="C222" s="1"/>
      <c r="D222" s="2"/>
      <c r="E222" s="1"/>
      <c r="F222" s="3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2"/>
      <c r="C223" s="1"/>
      <c r="D223" s="2"/>
      <c r="E223" s="1"/>
      <c r="F223" s="3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2"/>
      <c r="C224" s="1"/>
      <c r="D224" s="2"/>
      <c r="E224" s="1"/>
      <c r="F224" s="3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2"/>
      <c r="C225" s="1"/>
      <c r="D225" s="2"/>
      <c r="E225" s="1"/>
      <c r="F225" s="3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2"/>
      <c r="C226" s="1"/>
      <c r="D226" s="2"/>
      <c r="E226" s="1"/>
      <c r="F226" s="3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2"/>
      <c r="C227" s="1"/>
      <c r="D227" s="2"/>
      <c r="E227" s="1"/>
      <c r="F227" s="3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2"/>
      <c r="C228" s="1"/>
      <c r="D228" s="2"/>
      <c r="E228" s="1"/>
      <c r="F228" s="3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2"/>
      <c r="C229" s="1"/>
      <c r="D229" s="2"/>
      <c r="E229" s="1"/>
      <c r="F229" s="3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2"/>
      <c r="C230" s="1"/>
      <c r="D230" s="2"/>
      <c r="E230" s="1"/>
      <c r="F230" s="3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2"/>
      <c r="C231" s="1"/>
      <c r="D231" s="2"/>
      <c r="E231" s="1"/>
      <c r="F231" s="3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2"/>
      <c r="C232" s="1"/>
      <c r="D232" s="2"/>
      <c r="E232" s="1"/>
      <c r="F232" s="3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2"/>
      <c r="C233" s="1"/>
      <c r="D233" s="2"/>
      <c r="E233" s="1"/>
      <c r="F233" s="3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2"/>
      <c r="C234" s="1"/>
      <c r="D234" s="2"/>
      <c r="E234" s="1"/>
      <c r="F234" s="3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2"/>
      <c r="C235" s="1"/>
      <c r="D235" s="2"/>
      <c r="E235" s="1"/>
      <c r="F235" s="3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2"/>
      <c r="C236" s="1"/>
      <c r="D236" s="2"/>
      <c r="E236" s="1"/>
      <c r="F236" s="3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2"/>
      <c r="C237" s="1"/>
      <c r="D237" s="2"/>
      <c r="E237" s="1"/>
      <c r="F237" s="3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2"/>
      <c r="C238" s="1"/>
      <c r="D238" s="2"/>
      <c r="E238" s="1"/>
      <c r="F238" s="3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2"/>
      <c r="C239" s="1"/>
      <c r="D239" s="2"/>
      <c r="E239" s="1"/>
      <c r="F239" s="3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2"/>
      <c r="C240" s="1"/>
      <c r="D240" s="2"/>
      <c r="E240" s="1"/>
      <c r="F240" s="3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2"/>
      <c r="C241" s="1"/>
      <c r="D241" s="2"/>
      <c r="E241" s="1"/>
      <c r="F241" s="3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2"/>
      <c r="C242" s="1"/>
      <c r="D242" s="2"/>
      <c r="E242" s="1"/>
      <c r="F242" s="3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2"/>
      <c r="C243" s="1"/>
      <c r="D243" s="2"/>
      <c r="E243" s="1"/>
      <c r="F243" s="3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2"/>
      <c r="C244" s="1"/>
      <c r="D244" s="2"/>
      <c r="E244" s="1"/>
      <c r="F244" s="3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2"/>
      <c r="C245" s="1"/>
      <c r="D245" s="2"/>
      <c r="E245" s="1"/>
      <c r="F245" s="3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2"/>
      <c r="C246" s="1"/>
      <c r="D246" s="2"/>
      <c r="E246" s="1"/>
      <c r="F246" s="3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2"/>
      <c r="C247" s="1"/>
      <c r="D247" s="2"/>
      <c r="E247" s="1"/>
      <c r="F247" s="3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2"/>
      <c r="C248" s="1"/>
      <c r="D248" s="2"/>
      <c r="E248" s="1"/>
      <c r="F248" s="3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2"/>
      <c r="C249" s="1"/>
      <c r="D249" s="2"/>
      <c r="E249" s="1"/>
      <c r="F249" s="3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2"/>
      <c r="C250" s="1"/>
      <c r="D250" s="2"/>
      <c r="E250" s="1"/>
      <c r="F250" s="3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2"/>
      <c r="C251" s="1"/>
      <c r="D251" s="2"/>
      <c r="E251" s="1"/>
      <c r="F251" s="3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2"/>
      <c r="C252" s="1"/>
      <c r="D252" s="2"/>
      <c r="E252" s="1"/>
      <c r="F252" s="3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2"/>
      <c r="C253" s="1"/>
      <c r="D253" s="2"/>
      <c r="E253" s="1"/>
      <c r="F253" s="3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2"/>
      <c r="C254" s="1"/>
      <c r="D254" s="2"/>
      <c r="E254" s="1"/>
      <c r="F254" s="3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2"/>
      <c r="C255" s="1"/>
      <c r="D255" s="2"/>
      <c r="E255" s="1"/>
      <c r="F255" s="3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2"/>
      <c r="C256" s="1"/>
      <c r="D256" s="2"/>
      <c r="E256" s="1"/>
      <c r="F256" s="3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2"/>
      <c r="C257" s="1"/>
      <c r="D257" s="2"/>
      <c r="E257" s="1"/>
      <c r="F257" s="3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2"/>
      <c r="C258" s="1"/>
      <c r="D258" s="2"/>
      <c r="E258" s="1"/>
      <c r="F258" s="3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2"/>
      <c r="C259" s="1"/>
      <c r="D259" s="2"/>
      <c r="E259" s="1"/>
      <c r="F259" s="3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2"/>
      <c r="C260" s="1"/>
      <c r="D260" s="2"/>
      <c r="E260" s="1"/>
      <c r="F260" s="3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2"/>
      <c r="C261" s="1"/>
      <c r="D261" s="2"/>
      <c r="E261" s="1"/>
      <c r="F261" s="3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2"/>
      <c r="C262" s="1"/>
      <c r="D262" s="2"/>
      <c r="E262" s="1"/>
      <c r="F262" s="3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2"/>
      <c r="C263" s="1"/>
      <c r="D263" s="2"/>
      <c r="E263" s="1"/>
      <c r="F263" s="3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2"/>
      <c r="C264" s="1"/>
      <c r="D264" s="2"/>
      <c r="E264" s="1"/>
      <c r="F264" s="3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2"/>
      <c r="C265" s="1"/>
      <c r="D265" s="2"/>
      <c r="E265" s="1"/>
      <c r="F265" s="3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2"/>
      <c r="C266" s="1"/>
      <c r="D266" s="2"/>
      <c r="E266" s="1"/>
      <c r="F266" s="3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2"/>
      <c r="C267" s="1"/>
      <c r="D267" s="2"/>
      <c r="E267" s="1"/>
      <c r="F267" s="3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2"/>
      <c r="C268" s="1"/>
      <c r="D268" s="2"/>
      <c r="E268" s="1"/>
      <c r="F268" s="3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2"/>
      <c r="C269" s="1"/>
      <c r="D269" s="2"/>
      <c r="E269" s="1"/>
      <c r="F269" s="3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2"/>
      <c r="C270" s="1"/>
      <c r="D270" s="2"/>
      <c r="E270" s="1"/>
      <c r="F270" s="3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2"/>
      <c r="C271" s="1"/>
      <c r="D271" s="2"/>
      <c r="E271" s="1"/>
      <c r="F271" s="3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2"/>
      <c r="C272" s="1"/>
      <c r="D272" s="2"/>
      <c r="E272" s="1"/>
      <c r="F272" s="3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2"/>
      <c r="C273" s="1"/>
      <c r="D273" s="2"/>
      <c r="E273" s="1"/>
      <c r="F273" s="3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2"/>
      <c r="C274" s="1"/>
      <c r="D274" s="2"/>
      <c r="E274" s="1"/>
      <c r="F274" s="3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2"/>
      <c r="C275" s="1"/>
      <c r="D275" s="2"/>
      <c r="E275" s="1"/>
      <c r="F275" s="3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2"/>
      <c r="C276" s="1"/>
      <c r="D276" s="2"/>
      <c r="E276" s="1"/>
      <c r="F276" s="3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2"/>
      <c r="C277" s="1"/>
      <c r="D277" s="2"/>
      <c r="E277" s="1"/>
      <c r="F277" s="3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2"/>
      <c r="C278" s="1"/>
      <c r="D278" s="2"/>
      <c r="E278" s="1"/>
      <c r="F278" s="3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2"/>
      <c r="C279" s="1"/>
      <c r="D279" s="2"/>
      <c r="E279" s="1"/>
      <c r="F279" s="3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2"/>
      <c r="C280" s="1"/>
      <c r="D280" s="2"/>
      <c r="E280" s="1"/>
      <c r="F280" s="3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2"/>
      <c r="C281" s="1"/>
      <c r="D281" s="2"/>
      <c r="E281" s="1"/>
      <c r="F281" s="3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2"/>
      <c r="C282" s="1"/>
      <c r="D282" s="2"/>
      <c r="E282" s="1"/>
      <c r="F282" s="3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2"/>
      <c r="C283" s="1"/>
      <c r="D283" s="2"/>
      <c r="E283" s="1"/>
      <c r="F283" s="3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2"/>
      <c r="C284" s="1"/>
      <c r="D284" s="2"/>
      <c r="E284" s="1"/>
      <c r="F284" s="3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2"/>
      <c r="C285" s="1"/>
      <c r="D285" s="2"/>
      <c r="E285" s="1"/>
      <c r="F285" s="3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2"/>
      <c r="C286" s="1"/>
      <c r="D286" s="2"/>
      <c r="E286" s="1"/>
      <c r="F286" s="3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2"/>
      <c r="C287" s="1"/>
      <c r="D287" s="2"/>
      <c r="E287" s="1"/>
      <c r="F287" s="3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2"/>
      <c r="C288" s="1"/>
      <c r="D288" s="2"/>
      <c r="E288" s="1"/>
      <c r="F288" s="3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2"/>
      <c r="C289" s="1"/>
      <c r="D289" s="2"/>
      <c r="E289" s="1"/>
      <c r="F289" s="3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2"/>
      <c r="C290" s="1"/>
      <c r="D290" s="2"/>
      <c r="E290" s="1"/>
      <c r="F290" s="3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2"/>
      <c r="C291" s="1"/>
      <c r="D291" s="2"/>
      <c r="E291" s="1"/>
      <c r="F291" s="3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2"/>
      <c r="C292" s="1"/>
      <c r="D292" s="2"/>
      <c r="E292" s="1"/>
      <c r="F292" s="3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2"/>
      <c r="C293" s="1"/>
      <c r="D293" s="2"/>
      <c r="E293" s="1"/>
      <c r="F293" s="3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2"/>
      <c r="C294" s="1"/>
      <c r="D294" s="2"/>
      <c r="E294" s="1"/>
      <c r="F294" s="3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2"/>
      <c r="C295" s="1"/>
      <c r="D295" s="2"/>
      <c r="E295" s="1"/>
      <c r="F295" s="3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2"/>
      <c r="C296" s="1"/>
      <c r="D296" s="2"/>
      <c r="E296" s="1"/>
      <c r="F296" s="3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2"/>
      <c r="C297" s="1"/>
      <c r="D297" s="2"/>
      <c r="E297" s="1"/>
      <c r="F297" s="3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2"/>
      <c r="C298" s="1"/>
      <c r="D298" s="2"/>
      <c r="E298" s="1"/>
      <c r="F298" s="3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2"/>
      <c r="C299" s="1"/>
      <c r="D299" s="2"/>
      <c r="E299" s="1"/>
      <c r="F299" s="3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2"/>
      <c r="C300" s="1"/>
      <c r="D300" s="2"/>
      <c r="E300" s="1"/>
      <c r="F300" s="3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2"/>
      <c r="C301" s="1"/>
      <c r="D301" s="2"/>
      <c r="E301" s="1"/>
      <c r="F301" s="3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2"/>
      <c r="C302" s="1"/>
      <c r="D302" s="2"/>
      <c r="E302" s="1"/>
      <c r="F302" s="3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2"/>
      <c r="C303" s="1"/>
      <c r="D303" s="2"/>
      <c r="E303" s="1"/>
      <c r="F303" s="3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2"/>
      <c r="C304" s="1"/>
      <c r="D304" s="2"/>
      <c r="E304" s="1"/>
      <c r="F304" s="3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2"/>
      <c r="C305" s="1"/>
      <c r="D305" s="2"/>
      <c r="E305" s="1"/>
      <c r="F305" s="3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2"/>
      <c r="C306" s="1"/>
      <c r="D306" s="2"/>
      <c r="E306" s="1"/>
      <c r="F306" s="3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2"/>
      <c r="C307" s="1"/>
      <c r="D307" s="2"/>
      <c r="E307" s="1"/>
      <c r="F307" s="3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2"/>
      <c r="C308" s="1"/>
      <c r="D308" s="2"/>
      <c r="E308" s="1"/>
      <c r="F308" s="3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2"/>
      <c r="C309" s="1"/>
      <c r="D309" s="2"/>
      <c r="E309" s="1"/>
      <c r="F309" s="3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2"/>
      <c r="C310" s="1"/>
      <c r="D310" s="2"/>
      <c r="E310" s="1"/>
      <c r="F310" s="3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2"/>
      <c r="C311" s="1"/>
      <c r="D311" s="2"/>
      <c r="E311" s="1"/>
      <c r="F311" s="3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2"/>
      <c r="C312" s="1"/>
      <c r="D312" s="2"/>
      <c r="E312" s="1"/>
      <c r="F312" s="3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2"/>
      <c r="C313" s="1"/>
      <c r="D313" s="2"/>
      <c r="E313" s="1"/>
      <c r="F313" s="3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2"/>
      <c r="C314" s="1"/>
      <c r="D314" s="2"/>
      <c r="E314" s="1"/>
      <c r="F314" s="3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2"/>
      <c r="C315" s="1"/>
      <c r="D315" s="2"/>
      <c r="E315" s="1"/>
      <c r="F315" s="3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2"/>
      <c r="C316" s="1"/>
      <c r="D316" s="2"/>
      <c r="E316" s="1"/>
      <c r="F316" s="3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2"/>
      <c r="C317" s="1"/>
      <c r="D317" s="2"/>
      <c r="E317" s="1"/>
      <c r="F317" s="3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2"/>
      <c r="C318" s="1"/>
      <c r="D318" s="2"/>
      <c r="E318" s="1"/>
      <c r="F318" s="3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2"/>
      <c r="C319" s="1"/>
      <c r="D319" s="2"/>
      <c r="E319" s="1"/>
      <c r="F319" s="3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2"/>
      <c r="C320" s="1"/>
      <c r="D320" s="2"/>
      <c r="E320" s="1"/>
      <c r="F320" s="3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2"/>
      <c r="C321" s="1"/>
      <c r="D321" s="2"/>
      <c r="E321" s="1"/>
      <c r="F321" s="3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2"/>
      <c r="C322" s="1"/>
      <c r="D322" s="2"/>
      <c r="E322" s="1"/>
      <c r="F322" s="3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2"/>
      <c r="C323" s="1"/>
      <c r="D323" s="2"/>
      <c r="E323" s="1"/>
      <c r="F323" s="3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2"/>
      <c r="C324" s="1"/>
      <c r="D324" s="2"/>
      <c r="E324" s="1"/>
      <c r="F324" s="3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2"/>
      <c r="C325" s="1"/>
      <c r="D325" s="2"/>
      <c r="E325" s="1"/>
      <c r="F325" s="3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2"/>
      <c r="C326" s="1"/>
      <c r="D326" s="2"/>
      <c r="E326" s="1"/>
      <c r="F326" s="3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2"/>
      <c r="C327" s="1"/>
      <c r="D327" s="2"/>
      <c r="E327" s="1"/>
      <c r="F327" s="3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2"/>
      <c r="C328" s="1"/>
      <c r="D328" s="2"/>
      <c r="E328" s="1"/>
      <c r="F328" s="3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2"/>
      <c r="C329" s="1"/>
      <c r="D329" s="2"/>
      <c r="E329" s="1"/>
      <c r="F329" s="3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2"/>
      <c r="C330" s="1"/>
      <c r="D330" s="2"/>
      <c r="E330" s="1"/>
      <c r="F330" s="3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2"/>
      <c r="C331" s="1"/>
      <c r="D331" s="2"/>
      <c r="E331" s="1"/>
      <c r="F331" s="3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2"/>
      <c r="C332" s="1"/>
      <c r="D332" s="2"/>
      <c r="E332" s="1"/>
      <c r="F332" s="3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2"/>
      <c r="C333" s="1"/>
      <c r="D333" s="2"/>
      <c r="E333" s="1"/>
      <c r="F333" s="3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2"/>
      <c r="C334" s="1"/>
      <c r="D334" s="2"/>
      <c r="E334" s="1"/>
      <c r="F334" s="3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2"/>
      <c r="C335" s="1"/>
      <c r="D335" s="2"/>
      <c r="E335" s="1"/>
      <c r="F335" s="3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2"/>
      <c r="C336" s="1"/>
      <c r="D336" s="2"/>
      <c r="E336" s="1"/>
      <c r="F336" s="3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2"/>
      <c r="C337" s="1"/>
      <c r="D337" s="2"/>
      <c r="E337" s="1"/>
      <c r="F337" s="3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2"/>
      <c r="C338" s="1"/>
      <c r="D338" s="2"/>
      <c r="E338" s="1"/>
      <c r="F338" s="3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2"/>
      <c r="C339" s="1"/>
      <c r="D339" s="2"/>
      <c r="E339" s="1"/>
      <c r="F339" s="3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2"/>
      <c r="C340" s="1"/>
      <c r="D340" s="2"/>
      <c r="E340" s="1"/>
      <c r="F340" s="3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2"/>
      <c r="C341" s="1"/>
      <c r="D341" s="2"/>
      <c r="E341" s="1"/>
      <c r="F341" s="3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2"/>
      <c r="C342" s="1"/>
      <c r="D342" s="2"/>
      <c r="E342" s="1"/>
      <c r="F342" s="3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2"/>
      <c r="C343" s="1"/>
      <c r="D343" s="2"/>
      <c r="E343" s="1"/>
      <c r="F343" s="3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2"/>
      <c r="C344" s="1"/>
      <c r="D344" s="2"/>
      <c r="E344" s="1"/>
      <c r="F344" s="3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2"/>
      <c r="C345" s="1"/>
      <c r="D345" s="2"/>
      <c r="E345" s="1"/>
      <c r="F345" s="3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2"/>
      <c r="C346" s="1"/>
      <c r="D346" s="2"/>
      <c r="E346" s="1"/>
      <c r="F346" s="3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2"/>
      <c r="C347" s="1"/>
      <c r="D347" s="2"/>
      <c r="E347" s="1"/>
      <c r="F347" s="3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2"/>
      <c r="C348" s="1"/>
      <c r="D348" s="2"/>
      <c r="E348" s="1"/>
      <c r="F348" s="3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2"/>
      <c r="C349" s="1"/>
      <c r="D349" s="2"/>
      <c r="E349" s="1"/>
      <c r="F349" s="3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2"/>
      <c r="C350" s="1"/>
      <c r="D350" s="2"/>
      <c r="E350" s="1"/>
      <c r="F350" s="3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2"/>
      <c r="C351" s="1"/>
      <c r="D351" s="2"/>
      <c r="E351" s="1"/>
      <c r="F351" s="3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2"/>
      <c r="C352" s="1"/>
      <c r="D352" s="2"/>
      <c r="E352" s="1"/>
      <c r="F352" s="3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2"/>
      <c r="C353" s="1"/>
      <c r="D353" s="2"/>
      <c r="E353" s="1"/>
      <c r="F353" s="3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2"/>
      <c r="C354" s="1"/>
      <c r="D354" s="2"/>
      <c r="E354" s="1"/>
      <c r="F354" s="3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2"/>
      <c r="C355" s="1"/>
      <c r="D355" s="2"/>
      <c r="E355" s="1"/>
      <c r="F355" s="3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2"/>
      <c r="C356" s="1"/>
      <c r="D356" s="2"/>
      <c r="E356" s="1"/>
      <c r="F356" s="3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2"/>
      <c r="C357" s="1"/>
      <c r="D357" s="2"/>
      <c r="E357" s="1"/>
      <c r="F357" s="3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2"/>
      <c r="C358" s="1"/>
      <c r="D358" s="2"/>
      <c r="E358" s="1"/>
      <c r="F358" s="3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2"/>
      <c r="C359" s="1"/>
      <c r="D359" s="2"/>
      <c r="E359" s="1"/>
      <c r="F359" s="3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2"/>
      <c r="C360" s="1"/>
      <c r="D360" s="2"/>
      <c r="E360" s="1"/>
      <c r="F360" s="3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2"/>
      <c r="C361" s="1"/>
      <c r="D361" s="2"/>
      <c r="E361" s="1"/>
      <c r="F361" s="3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2"/>
      <c r="C362" s="1"/>
      <c r="D362" s="2"/>
      <c r="E362" s="1"/>
      <c r="F362" s="3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2"/>
      <c r="C363" s="1"/>
      <c r="D363" s="2"/>
      <c r="E363" s="1"/>
      <c r="F363" s="3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2"/>
      <c r="C364" s="1"/>
      <c r="D364" s="2"/>
      <c r="E364" s="1"/>
      <c r="F364" s="3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2"/>
      <c r="C365" s="1"/>
      <c r="D365" s="2"/>
      <c r="E365" s="1"/>
      <c r="F365" s="3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2"/>
      <c r="C366" s="1"/>
      <c r="D366" s="2"/>
      <c r="E366" s="1"/>
      <c r="F366" s="3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2"/>
      <c r="C367" s="1"/>
      <c r="D367" s="2"/>
      <c r="E367" s="1"/>
      <c r="F367" s="3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2"/>
      <c r="C368" s="1"/>
      <c r="D368" s="2"/>
      <c r="E368" s="1"/>
      <c r="F368" s="3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2"/>
      <c r="C369" s="1"/>
      <c r="D369" s="2"/>
      <c r="E369" s="1"/>
      <c r="F369" s="3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2"/>
      <c r="C370" s="1"/>
      <c r="D370" s="2"/>
      <c r="E370" s="1"/>
      <c r="F370" s="3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2"/>
      <c r="C371" s="1"/>
      <c r="D371" s="2"/>
      <c r="E371" s="1"/>
      <c r="F371" s="3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2"/>
      <c r="C372" s="1"/>
      <c r="D372" s="2"/>
      <c r="E372" s="1"/>
      <c r="F372" s="3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2"/>
      <c r="C373" s="1"/>
      <c r="D373" s="2"/>
      <c r="E373" s="1"/>
      <c r="F373" s="3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2"/>
      <c r="C374" s="1"/>
      <c r="D374" s="2"/>
      <c r="E374" s="1"/>
      <c r="F374" s="3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2"/>
      <c r="C375" s="1"/>
      <c r="D375" s="2"/>
      <c r="E375" s="1"/>
      <c r="F375" s="3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2"/>
      <c r="C376" s="1"/>
      <c r="D376" s="2"/>
      <c r="E376" s="1"/>
      <c r="F376" s="3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2"/>
      <c r="C377" s="1"/>
      <c r="D377" s="2"/>
      <c r="E377" s="1"/>
      <c r="F377" s="3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2"/>
      <c r="C378" s="1"/>
      <c r="D378" s="2"/>
      <c r="E378" s="1"/>
      <c r="F378" s="3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2"/>
      <c r="C379" s="1"/>
      <c r="D379" s="2"/>
      <c r="E379" s="1"/>
      <c r="F379" s="3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2"/>
      <c r="C380" s="1"/>
      <c r="D380" s="2"/>
      <c r="E380" s="1"/>
      <c r="F380" s="3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2"/>
      <c r="C381" s="1"/>
      <c r="D381" s="2"/>
      <c r="E381" s="1"/>
      <c r="F381" s="3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2"/>
      <c r="C382" s="1"/>
      <c r="D382" s="2"/>
      <c r="E382" s="1"/>
      <c r="F382" s="3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2"/>
      <c r="C383" s="1"/>
      <c r="D383" s="2"/>
      <c r="E383" s="1"/>
      <c r="F383" s="3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2"/>
      <c r="C384" s="1"/>
      <c r="D384" s="2"/>
      <c r="E384" s="1"/>
      <c r="F384" s="3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2"/>
      <c r="C385" s="1"/>
      <c r="D385" s="2"/>
      <c r="E385" s="1"/>
      <c r="F385" s="3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2"/>
      <c r="C386" s="1"/>
      <c r="D386" s="2"/>
      <c r="E386" s="1"/>
      <c r="F386" s="3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2"/>
      <c r="C387" s="1"/>
      <c r="D387" s="2"/>
      <c r="E387" s="1"/>
      <c r="F387" s="3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2"/>
      <c r="C388" s="1"/>
      <c r="D388" s="2"/>
      <c r="E388" s="1"/>
      <c r="F388" s="3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2"/>
      <c r="C389" s="1"/>
      <c r="D389" s="2"/>
      <c r="E389" s="1"/>
      <c r="F389" s="3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2"/>
      <c r="C390" s="1"/>
      <c r="D390" s="2"/>
      <c r="E390" s="1"/>
      <c r="F390" s="3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2"/>
      <c r="C391" s="1"/>
      <c r="D391" s="2"/>
      <c r="E391" s="1"/>
      <c r="F391" s="3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2"/>
      <c r="C392" s="1"/>
      <c r="D392" s="2"/>
      <c r="E392" s="1"/>
      <c r="F392" s="3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2"/>
      <c r="C393" s="1"/>
      <c r="D393" s="2"/>
      <c r="E393" s="1"/>
      <c r="F393" s="3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2"/>
      <c r="C394" s="1"/>
      <c r="D394" s="2"/>
      <c r="E394" s="1"/>
      <c r="F394" s="3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2"/>
      <c r="C395" s="1"/>
      <c r="D395" s="2"/>
      <c r="E395" s="1"/>
      <c r="F395" s="3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2"/>
      <c r="C396" s="1"/>
      <c r="D396" s="2"/>
      <c r="E396" s="1"/>
      <c r="F396" s="3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2"/>
      <c r="C397" s="1"/>
      <c r="D397" s="2"/>
      <c r="E397" s="1"/>
      <c r="F397" s="3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2"/>
      <c r="C398" s="1"/>
      <c r="D398" s="2"/>
      <c r="E398" s="1"/>
      <c r="F398" s="3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2"/>
      <c r="C399" s="1"/>
      <c r="D399" s="2"/>
      <c r="E399" s="1"/>
      <c r="F399" s="3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2"/>
      <c r="C400" s="1"/>
      <c r="D400" s="2"/>
      <c r="E400" s="1"/>
      <c r="F400" s="3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2"/>
      <c r="C401" s="1"/>
      <c r="D401" s="2"/>
      <c r="E401" s="1"/>
      <c r="F401" s="3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2"/>
      <c r="C402" s="1"/>
      <c r="D402" s="2"/>
      <c r="E402" s="1"/>
      <c r="F402" s="3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2"/>
      <c r="C403" s="1"/>
      <c r="D403" s="2"/>
      <c r="E403" s="1"/>
      <c r="F403" s="3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2"/>
      <c r="C404" s="1"/>
      <c r="D404" s="2"/>
      <c r="E404" s="1"/>
      <c r="F404" s="3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2"/>
      <c r="C405" s="1"/>
      <c r="D405" s="2"/>
      <c r="E405" s="1"/>
      <c r="F405" s="3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2"/>
      <c r="C406" s="1"/>
      <c r="D406" s="2"/>
      <c r="E406" s="1"/>
      <c r="F406" s="3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2"/>
      <c r="C407" s="1"/>
      <c r="D407" s="2"/>
      <c r="E407" s="1"/>
      <c r="F407" s="3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2"/>
      <c r="C408" s="1"/>
      <c r="D408" s="2"/>
      <c r="E408" s="1"/>
      <c r="F408" s="3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2"/>
      <c r="C409" s="1"/>
      <c r="D409" s="2"/>
      <c r="E409" s="1"/>
      <c r="F409" s="3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2"/>
      <c r="C410" s="1"/>
      <c r="D410" s="2"/>
      <c r="E410" s="1"/>
      <c r="F410" s="3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2"/>
      <c r="C411" s="1"/>
      <c r="D411" s="2"/>
      <c r="E411" s="1"/>
      <c r="F411" s="3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2"/>
      <c r="C412" s="1"/>
      <c r="D412" s="2"/>
      <c r="E412" s="1"/>
      <c r="F412" s="3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2"/>
      <c r="C413" s="1"/>
      <c r="D413" s="2"/>
      <c r="E413" s="1"/>
      <c r="F413" s="3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2"/>
      <c r="C414" s="1"/>
      <c r="D414" s="2"/>
      <c r="E414" s="1"/>
      <c r="F414" s="3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2"/>
      <c r="C415" s="1"/>
      <c r="D415" s="2"/>
      <c r="E415" s="1"/>
      <c r="F415" s="3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2"/>
      <c r="C416" s="1"/>
      <c r="D416" s="2"/>
      <c r="E416" s="1"/>
      <c r="F416" s="3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2"/>
      <c r="C417" s="1"/>
      <c r="D417" s="2"/>
      <c r="E417" s="1"/>
      <c r="F417" s="3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2"/>
      <c r="C418" s="1"/>
      <c r="D418" s="2"/>
      <c r="E418" s="1"/>
      <c r="F418" s="3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2"/>
      <c r="C419" s="1"/>
      <c r="D419" s="2"/>
      <c r="E419" s="1"/>
      <c r="F419" s="3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2"/>
      <c r="C420" s="1"/>
      <c r="D420" s="2"/>
      <c r="E420" s="1"/>
      <c r="F420" s="3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2"/>
      <c r="C421" s="1"/>
      <c r="D421" s="2"/>
      <c r="E421" s="1"/>
      <c r="F421" s="3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2"/>
      <c r="C422" s="1"/>
      <c r="D422" s="2"/>
      <c r="E422" s="1"/>
      <c r="F422" s="3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2"/>
      <c r="C423" s="1"/>
      <c r="D423" s="2"/>
      <c r="E423" s="1"/>
      <c r="F423" s="3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2"/>
      <c r="C424" s="1"/>
      <c r="D424" s="2"/>
      <c r="E424" s="1"/>
      <c r="F424" s="3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2"/>
      <c r="C425" s="1"/>
      <c r="D425" s="2"/>
      <c r="E425" s="1"/>
      <c r="F425" s="3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2"/>
      <c r="C426" s="1"/>
      <c r="D426" s="2"/>
      <c r="E426" s="1"/>
      <c r="F426" s="3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2"/>
      <c r="C427" s="1"/>
      <c r="D427" s="2"/>
      <c r="E427" s="1"/>
      <c r="F427" s="3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2"/>
      <c r="C428" s="1"/>
      <c r="D428" s="2"/>
      <c r="E428" s="1"/>
      <c r="F428" s="3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2"/>
      <c r="C429" s="1"/>
      <c r="D429" s="2"/>
      <c r="E429" s="1"/>
      <c r="F429" s="3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2"/>
      <c r="C430" s="1"/>
      <c r="D430" s="2"/>
      <c r="E430" s="1"/>
      <c r="F430" s="3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2"/>
      <c r="C431" s="1"/>
      <c r="D431" s="2"/>
      <c r="E431" s="1"/>
      <c r="F431" s="3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2"/>
      <c r="C432" s="1"/>
      <c r="D432" s="2"/>
      <c r="E432" s="1"/>
      <c r="F432" s="3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2"/>
      <c r="C433" s="1"/>
      <c r="D433" s="2"/>
      <c r="E433" s="1"/>
      <c r="F433" s="3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2"/>
      <c r="C434" s="1"/>
      <c r="D434" s="2"/>
      <c r="E434" s="1"/>
      <c r="F434" s="3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2"/>
      <c r="C435" s="1"/>
      <c r="D435" s="2"/>
      <c r="E435" s="1"/>
      <c r="F435" s="3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2"/>
      <c r="C436" s="1"/>
      <c r="D436" s="2"/>
      <c r="E436" s="1"/>
      <c r="F436" s="3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2"/>
      <c r="C437" s="1"/>
      <c r="D437" s="2"/>
      <c r="E437" s="1"/>
      <c r="F437" s="3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2"/>
      <c r="C438" s="1"/>
      <c r="D438" s="2"/>
      <c r="E438" s="1"/>
      <c r="F438" s="3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2"/>
      <c r="C439" s="1"/>
      <c r="D439" s="2"/>
      <c r="E439" s="1"/>
      <c r="F439" s="3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2"/>
      <c r="C440" s="1"/>
      <c r="D440" s="2"/>
      <c r="E440" s="1"/>
      <c r="F440" s="3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2"/>
      <c r="C441" s="1"/>
      <c r="D441" s="2"/>
      <c r="E441" s="1"/>
      <c r="F441" s="3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2"/>
      <c r="C442" s="1"/>
      <c r="D442" s="2"/>
      <c r="E442" s="1"/>
      <c r="F442" s="3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2"/>
      <c r="C443" s="1"/>
      <c r="D443" s="2"/>
      <c r="E443" s="1"/>
      <c r="F443" s="3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2"/>
      <c r="C444" s="1"/>
      <c r="D444" s="2"/>
      <c r="E444" s="1"/>
      <c r="F444" s="3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2"/>
      <c r="C445" s="1"/>
      <c r="D445" s="2"/>
      <c r="E445" s="1"/>
      <c r="F445" s="3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2"/>
      <c r="C446" s="1"/>
      <c r="D446" s="2"/>
      <c r="E446" s="1"/>
      <c r="F446" s="3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2"/>
      <c r="C447" s="1"/>
      <c r="D447" s="2"/>
      <c r="E447" s="1"/>
      <c r="F447" s="3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2"/>
      <c r="C448" s="1"/>
      <c r="D448" s="2"/>
      <c r="E448" s="1"/>
      <c r="F448" s="3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2"/>
      <c r="C449" s="1"/>
      <c r="D449" s="2"/>
      <c r="E449" s="1"/>
      <c r="F449" s="3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2"/>
      <c r="C450" s="1"/>
      <c r="D450" s="2"/>
      <c r="E450" s="1"/>
      <c r="F450" s="3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2"/>
      <c r="C451" s="1"/>
      <c r="D451" s="2"/>
      <c r="E451" s="1"/>
      <c r="F451" s="3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2"/>
      <c r="C452" s="1"/>
      <c r="D452" s="2"/>
      <c r="E452" s="1"/>
      <c r="F452" s="3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2"/>
      <c r="C453" s="1"/>
      <c r="D453" s="2"/>
      <c r="E453" s="1"/>
      <c r="F453" s="3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2"/>
      <c r="C454" s="1"/>
      <c r="D454" s="2"/>
      <c r="E454" s="1"/>
      <c r="F454" s="3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2"/>
      <c r="C455" s="1"/>
      <c r="D455" s="2"/>
      <c r="E455" s="1"/>
      <c r="F455" s="3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2"/>
      <c r="C456" s="1"/>
      <c r="D456" s="2"/>
      <c r="E456" s="1"/>
      <c r="F456" s="3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2"/>
      <c r="C457" s="1"/>
      <c r="D457" s="2"/>
      <c r="E457" s="1"/>
      <c r="F457" s="3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2"/>
      <c r="C458" s="1"/>
      <c r="D458" s="2"/>
      <c r="E458" s="1"/>
      <c r="F458" s="3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2"/>
      <c r="C459" s="1"/>
      <c r="D459" s="2"/>
      <c r="E459" s="1"/>
      <c r="F459" s="3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2"/>
      <c r="C460" s="1"/>
      <c r="D460" s="2"/>
      <c r="E460" s="1"/>
      <c r="F460" s="3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2"/>
      <c r="C461" s="1"/>
      <c r="D461" s="2"/>
      <c r="E461" s="1"/>
      <c r="F461" s="3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2"/>
      <c r="C462" s="1"/>
      <c r="D462" s="2"/>
      <c r="E462" s="1"/>
      <c r="F462" s="3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2"/>
      <c r="C463" s="1"/>
      <c r="D463" s="2"/>
      <c r="E463" s="1"/>
      <c r="F463" s="3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2"/>
      <c r="C464" s="1"/>
      <c r="D464" s="2"/>
      <c r="E464" s="1"/>
      <c r="F464" s="3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2"/>
      <c r="C465" s="1"/>
      <c r="D465" s="2"/>
      <c r="E465" s="1"/>
      <c r="F465" s="3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2"/>
      <c r="C466" s="1"/>
      <c r="D466" s="2"/>
      <c r="E466" s="1"/>
      <c r="F466" s="3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2"/>
      <c r="C467" s="1"/>
      <c r="D467" s="2"/>
      <c r="E467" s="1"/>
      <c r="F467" s="3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2"/>
      <c r="C468" s="1"/>
      <c r="D468" s="2"/>
      <c r="E468" s="1"/>
      <c r="F468" s="3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2"/>
      <c r="C469" s="1"/>
      <c r="D469" s="2"/>
      <c r="E469" s="1"/>
      <c r="F469" s="3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2"/>
      <c r="C470" s="1"/>
      <c r="D470" s="2"/>
      <c r="E470" s="1"/>
      <c r="F470" s="3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2"/>
      <c r="C471" s="1"/>
      <c r="D471" s="2"/>
      <c r="E471" s="1"/>
      <c r="F471" s="3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2"/>
      <c r="C472" s="1"/>
      <c r="D472" s="2"/>
      <c r="E472" s="1"/>
      <c r="F472" s="3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2"/>
      <c r="C473" s="1"/>
      <c r="D473" s="2"/>
      <c r="E473" s="1"/>
      <c r="F473" s="3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2"/>
      <c r="C474" s="1"/>
      <c r="D474" s="2"/>
      <c r="E474" s="1"/>
      <c r="F474" s="3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2"/>
      <c r="C475" s="1"/>
      <c r="D475" s="2"/>
      <c r="E475" s="1"/>
      <c r="F475" s="3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2"/>
      <c r="C476" s="1"/>
      <c r="D476" s="2"/>
      <c r="E476" s="1"/>
      <c r="F476" s="3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2"/>
      <c r="C477" s="1"/>
      <c r="D477" s="2"/>
      <c r="E477" s="1"/>
      <c r="F477" s="3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2"/>
      <c r="C478" s="1"/>
      <c r="D478" s="2"/>
      <c r="E478" s="1"/>
      <c r="F478" s="3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2"/>
      <c r="C479" s="1"/>
      <c r="D479" s="2"/>
      <c r="E479" s="1"/>
      <c r="F479" s="3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2"/>
      <c r="C480" s="1"/>
      <c r="D480" s="2"/>
      <c r="E480" s="1"/>
      <c r="F480" s="3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2"/>
      <c r="C481" s="1"/>
      <c r="D481" s="2"/>
      <c r="E481" s="1"/>
      <c r="F481" s="3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2"/>
      <c r="C482" s="1"/>
      <c r="D482" s="2"/>
      <c r="E482" s="1"/>
      <c r="F482" s="3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2"/>
      <c r="C483" s="1"/>
      <c r="D483" s="2"/>
      <c r="E483" s="1"/>
      <c r="F483" s="3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2"/>
      <c r="C484" s="1"/>
      <c r="D484" s="2"/>
      <c r="E484" s="1"/>
      <c r="F484" s="3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2"/>
      <c r="C485" s="1"/>
      <c r="D485" s="2"/>
      <c r="E485" s="1"/>
      <c r="F485" s="3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2"/>
      <c r="C486" s="1"/>
      <c r="D486" s="2"/>
      <c r="E486" s="1"/>
      <c r="F486" s="3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2"/>
      <c r="C487" s="1"/>
      <c r="D487" s="2"/>
      <c r="E487" s="1"/>
      <c r="F487" s="3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2"/>
      <c r="C488" s="1"/>
      <c r="D488" s="2"/>
      <c r="E488" s="1"/>
      <c r="F488" s="3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2"/>
      <c r="C489" s="1"/>
      <c r="D489" s="2"/>
      <c r="E489" s="1"/>
      <c r="F489" s="3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2"/>
      <c r="C490" s="1"/>
      <c r="D490" s="2"/>
      <c r="E490" s="1"/>
      <c r="F490" s="3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2"/>
      <c r="C491" s="1"/>
      <c r="D491" s="2"/>
      <c r="E491" s="1"/>
      <c r="F491" s="3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2"/>
      <c r="C492" s="1"/>
      <c r="D492" s="2"/>
      <c r="E492" s="1"/>
      <c r="F492" s="3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2"/>
      <c r="C493" s="1"/>
      <c r="D493" s="2"/>
      <c r="E493" s="1"/>
      <c r="F493" s="3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2"/>
      <c r="C494" s="1"/>
      <c r="D494" s="2"/>
      <c r="E494" s="1"/>
      <c r="F494" s="3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2"/>
      <c r="C495" s="1"/>
      <c r="D495" s="2"/>
      <c r="E495" s="1"/>
      <c r="F495" s="3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2"/>
      <c r="C496" s="1"/>
      <c r="D496" s="2"/>
      <c r="E496" s="1"/>
      <c r="F496" s="3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2"/>
      <c r="C497" s="1"/>
      <c r="D497" s="2"/>
      <c r="E497" s="1"/>
      <c r="F497" s="3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2"/>
      <c r="C498" s="1"/>
      <c r="D498" s="2"/>
      <c r="E498" s="1"/>
      <c r="F498" s="3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2"/>
      <c r="C499" s="1"/>
      <c r="D499" s="2"/>
      <c r="E499" s="1"/>
      <c r="F499" s="3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2"/>
      <c r="C500" s="1"/>
      <c r="D500" s="2"/>
      <c r="E500" s="1"/>
      <c r="F500" s="3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2"/>
      <c r="C501" s="1"/>
      <c r="D501" s="2"/>
      <c r="E501" s="1"/>
      <c r="F501" s="3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2"/>
      <c r="C502" s="1"/>
      <c r="D502" s="2"/>
      <c r="E502" s="1"/>
      <c r="F502" s="3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2"/>
      <c r="C503" s="1"/>
      <c r="D503" s="2"/>
      <c r="E503" s="1"/>
      <c r="F503" s="3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2"/>
      <c r="C504" s="1"/>
      <c r="D504" s="2"/>
      <c r="E504" s="1"/>
      <c r="F504" s="3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2"/>
      <c r="C505" s="1"/>
      <c r="D505" s="2"/>
      <c r="E505" s="1"/>
      <c r="F505" s="3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2"/>
      <c r="C506" s="1"/>
      <c r="D506" s="2"/>
      <c r="E506" s="1"/>
      <c r="F506" s="3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2"/>
      <c r="C507" s="1"/>
      <c r="D507" s="2"/>
      <c r="E507" s="1"/>
      <c r="F507" s="3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2"/>
      <c r="C508" s="1"/>
      <c r="D508" s="2"/>
      <c r="E508" s="1"/>
      <c r="F508" s="3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2"/>
      <c r="C509" s="1"/>
      <c r="D509" s="2"/>
      <c r="E509" s="1"/>
      <c r="F509" s="3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2"/>
      <c r="C510" s="1"/>
      <c r="D510" s="2"/>
      <c r="E510" s="1"/>
      <c r="F510" s="3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2"/>
      <c r="C511" s="1"/>
      <c r="D511" s="2"/>
      <c r="E511" s="1"/>
      <c r="F511" s="3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2"/>
      <c r="C512" s="1"/>
      <c r="D512" s="2"/>
      <c r="E512" s="1"/>
      <c r="F512" s="3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2"/>
      <c r="C513" s="1"/>
      <c r="D513" s="2"/>
      <c r="E513" s="1"/>
      <c r="F513" s="3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2"/>
      <c r="C514" s="1"/>
      <c r="D514" s="2"/>
      <c r="E514" s="1"/>
      <c r="F514" s="3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2"/>
      <c r="C515" s="1"/>
      <c r="D515" s="2"/>
      <c r="E515" s="1"/>
      <c r="F515" s="3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2"/>
      <c r="C516" s="1"/>
      <c r="D516" s="2"/>
      <c r="E516" s="1"/>
      <c r="F516" s="3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2"/>
      <c r="C517" s="1"/>
      <c r="D517" s="2"/>
      <c r="E517" s="1"/>
      <c r="F517" s="3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2"/>
      <c r="C518" s="1"/>
      <c r="D518" s="2"/>
      <c r="E518" s="1"/>
      <c r="F518" s="3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2"/>
      <c r="C519" s="1"/>
      <c r="D519" s="2"/>
      <c r="E519" s="1"/>
      <c r="F519" s="3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2"/>
      <c r="C520" s="1"/>
      <c r="D520" s="2"/>
      <c r="E520" s="1"/>
      <c r="F520" s="3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2"/>
      <c r="C521" s="1"/>
      <c r="D521" s="2"/>
      <c r="E521" s="1"/>
      <c r="F521" s="3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2"/>
      <c r="C522" s="1"/>
      <c r="D522" s="2"/>
      <c r="E522" s="1"/>
      <c r="F522" s="3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2"/>
      <c r="C523" s="1"/>
      <c r="D523" s="2"/>
      <c r="E523" s="1"/>
      <c r="F523" s="3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2"/>
      <c r="C524" s="1"/>
      <c r="D524" s="2"/>
      <c r="E524" s="1"/>
      <c r="F524" s="3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2"/>
      <c r="C525" s="1"/>
      <c r="D525" s="2"/>
      <c r="E525" s="1"/>
      <c r="F525" s="3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2"/>
      <c r="C526" s="1"/>
      <c r="D526" s="2"/>
      <c r="E526" s="1"/>
      <c r="F526" s="3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2"/>
      <c r="C527" s="1"/>
      <c r="D527" s="2"/>
      <c r="E527" s="1"/>
      <c r="F527" s="3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2"/>
      <c r="C528" s="1"/>
      <c r="D528" s="2"/>
      <c r="E528" s="1"/>
      <c r="F528" s="3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2"/>
      <c r="C529" s="1"/>
      <c r="D529" s="2"/>
      <c r="E529" s="1"/>
      <c r="F529" s="3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2"/>
      <c r="C530" s="1"/>
      <c r="D530" s="2"/>
      <c r="E530" s="1"/>
      <c r="F530" s="3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2"/>
      <c r="C531" s="1"/>
      <c r="D531" s="2"/>
      <c r="E531" s="1"/>
      <c r="F531" s="3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2"/>
      <c r="C532" s="1"/>
      <c r="D532" s="2"/>
      <c r="E532" s="1"/>
      <c r="F532" s="3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2"/>
      <c r="C533" s="1"/>
      <c r="D533" s="2"/>
      <c r="E533" s="1"/>
      <c r="F533" s="3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2"/>
      <c r="C534" s="1"/>
      <c r="D534" s="2"/>
      <c r="E534" s="1"/>
      <c r="F534" s="3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2"/>
      <c r="C535" s="1"/>
      <c r="D535" s="2"/>
      <c r="E535" s="1"/>
      <c r="F535" s="3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2"/>
      <c r="C536" s="1"/>
      <c r="D536" s="2"/>
      <c r="E536" s="1"/>
      <c r="F536" s="3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2"/>
      <c r="C537" s="1"/>
      <c r="D537" s="2"/>
      <c r="E537" s="1"/>
      <c r="F537" s="3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2"/>
      <c r="C538" s="1"/>
      <c r="D538" s="2"/>
      <c r="E538" s="1"/>
      <c r="F538" s="3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2"/>
      <c r="C539" s="1"/>
      <c r="D539" s="2"/>
      <c r="E539" s="1"/>
      <c r="F539" s="3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2"/>
      <c r="C540" s="1"/>
      <c r="D540" s="2"/>
      <c r="E540" s="1"/>
      <c r="F540" s="3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2"/>
      <c r="C541" s="1"/>
      <c r="D541" s="2"/>
      <c r="E541" s="1"/>
      <c r="F541" s="3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2"/>
      <c r="C542" s="1"/>
      <c r="D542" s="2"/>
      <c r="E542" s="1"/>
      <c r="F542" s="3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2"/>
      <c r="C543" s="1"/>
      <c r="D543" s="2"/>
      <c r="E543" s="1"/>
      <c r="F543" s="3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2"/>
      <c r="C544" s="1"/>
      <c r="D544" s="2"/>
      <c r="E544" s="1"/>
      <c r="F544" s="3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2"/>
      <c r="C545" s="1"/>
      <c r="D545" s="2"/>
      <c r="E545" s="1"/>
      <c r="F545" s="3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2"/>
      <c r="C546" s="1"/>
      <c r="D546" s="2"/>
      <c r="E546" s="1"/>
      <c r="F546" s="3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2"/>
      <c r="C547" s="1"/>
      <c r="D547" s="2"/>
      <c r="E547" s="1"/>
      <c r="F547" s="3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2"/>
      <c r="C548" s="1"/>
      <c r="D548" s="2"/>
      <c r="E548" s="1"/>
      <c r="F548" s="3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2"/>
      <c r="C549" s="1"/>
      <c r="D549" s="2"/>
      <c r="E549" s="1"/>
      <c r="F549" s="3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2"/>
      <c r="C550" s="1"/>
      <c r="D550" s="2"/>
      <c r="E550" s="1"/>
      <c r="F550" s="3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2"/>
      <c r="C551" s="1"/>
      <c r="D551" s="2"/>
      <c r="E551" s="1"/>
      <c r="F551" s="3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2"/>
      <c r="C552" s="1"/>
      <c r="D552" s="2"/>
      <c r="E552" s="1"/>
      <c r="F552" s="3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2"/>
      <c r="C553" s="1"/>
      <c r="D553" s="2"/>
      <c r="E553" s="1"/>
      <c r="F553" s="3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2"/>
      <c r="C554" s="1"/>
      <c r="D554" s="2"/>
      <c r="E554" s="1"/>
      <c r="F554" s="3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2"/>
      <c r="C555" s="1"/>
      <c r="D555" s="2"/>
      <c r="E555" s="1"/>
      <c r="F555" s="3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2"/>
      <c r="C556" s="1"/>
      <c r="D556" s="2"/>
      <c r="E556" s="1"/>
      <c r="F556" s="3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2"/>
      <c r="C557" s="1"/>
      <c r="D557" s="2"/>
      <c r="E557" s="1"/>
      <c r="F557" s="3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2"/>
      <c r="C558" s="1"/>
      <c r="D558" s="2"/>
      <c r="E558" s="1"/>
      <c r="F558" s="3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2"/>
      <c r="C559" s="1"/>
      <c r="D559" s="2"/>
      <c r="E559" s="1"/>
      <c r="F559" s="3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2"/>
      <c r="C560" s="1"/>
      <c r="D560" s="2"/>
      <c r="E560" s="1"/>
      <c r="F560" s="3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2"/>
      <c r="C561" s="1"/>
      <c r="D561" s="2"/>
      <c r="E561" s="1"/>
      <c r="F561" s="3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2"/>
      <c r="C562" s="1"/>
      <c r="D562" s="2"/>
      <c r="E562" s="1"/>
      <c r="F562" s="3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2"/>
      <c r="C563" s="1"/>
      <c r="D563" s="2"/>
      <c r="E563" s="1"/>
      <c r="F563" s="3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2"/>
      <c r="C564" s="1"/>
      <c r="D564" s="2"/>
      <c r="E564" s="1"/>
      <c r="F564" s="3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2"/>
      <c r="C565" s="1"/>
      <c r="D565" s="2"/>
      <c r="E565" s="1"/>
      <c r="F565" s="3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2"/>
      <c r="C566" s="1"/>
      <c r="D566" s="2"/>
      <c r="E566" s="1"/>
      <c r="F566" s="3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2"/>
      <c r="C567" s="1"/>
      <c r="D567" s="2"/>
      <c r="E567" s="1"/>
      <c r="F567" s="3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2"/>
      <c r="C568" s="1"/>
      <c r="D568" s="2"/>
      <c r="E568" s="1"/>
      <c r="F568" s="3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2"/>
      <c r="C569" s="1"/>
      <c r="D569" s="2"/>
      <c r="E569" s="1"/>
      <c r="F569" s="3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2"/>
      <c r="C570" s="1"/>
      <c r="D570" s="2"/>
      <c r="E570" s="1"/>
      <c r="F570" s="3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2"/>
      <c r="C571" s="1"/>
      <c r="D571" s="2"/>
      <c r="E571" s="1"/>
      <c r="F571" s="3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2"/>
      <c r="C572" s="1"/>
      <c r="D572" s="2"/>
      <c r="E572" s="1"/>
      <c r="F572" s="3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2"/>
      <c r="C573" s="1"/>
      <c r="D573" s="2"/>
      <c r="E573" s="1"/>
      <c r="F573" s="3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2"/>
      <c r="C574" s="1"/>
      <c r="D574" s="2"/>
      <c r="E574" s="1"/>
      <c r="F574" s="3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2"/>
      <c r="C575" s="1"/>
      <c r="D575" s="2"/>
      <c r="E575" s="1"/>
      <c r="F575" s="3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2"/>
      <c r="C576" s="1"/>
      <c r="D576" s="2"/>
      <c r="E576" s="1"/>
      <c r="F576" s="3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2"/>
      <c r="C577" s="1"/>
      <c r="D577" s="2"/>
      <c r="E577" s="1"/>
      <c r="F577" s="3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2"/>
      <c r="C578" s="1"/>
      <c r="D578" s="2"/>
      <c r="E578" s="1"/>
      <c r="F578" s="3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2"/>
      <c r="C579" s="1"/>
      <c r="D579" s="2"/>
      <c r="E579" s="1"/>
      <c r="F579" s="3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2"/>
      <c r="C580" s="1"/>
      <c r="D580" s="2"/>
      <c r="E580" s="1"/>
      <c r="F580" s="3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2"/>
      <c r="C581" s="1"/>
      <c r="D581" s="2"/>
      <c r="E581" s="1"/>
      <c r="F581" s="3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2"/>
      <c r="C582" s="1"/>
      <c r="D582" s="2"/>
      <c r="E582" s="1"/>
      <c r="F582" s="3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2"/>
      <c r="C583" s="1"/>
      <c r="D583" s="2"/>
      <c r="E583" s="1"/>
      <c r="F583" s="3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2"/>
      <c r="C584" s="1"/>
      <c r="D584" s="2"/>
      <c r="E584" s="1"/>
      <c r="F584" s="3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2"/>
      <c r="C585" s="1"/>
      <c r="D585" s="2"/>
      <c r="E585" s="1"/>
      <c r="F585" s="3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2"/>
      <c r="C586" s="1"/>
      <c r="D586" s="2"/>
      <c r="E586" s="1"/>
      <c r="F586" s="3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2"/>
      <c r="C587" s="1"/>
      <c r="D587" s="2"/>
      <c r="E587" s="1"/>
      <c r="F587" s="3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2"/>
      <c r="C588" s="1"/>
      <c r="D588" s="2"/>
      <c r="E588" s="1"/>
      <c r="F588" s="3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2"/>
      <c r="C589" s="1"/>
      <c r="D589" s="2"/>
      <c r="E589" s="1"/>
      <c r="F589" s="3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2"/>
      <c r="C590" s="1"/>
      <c r="D590" s="2"/>
      <c r="E590" s="1"/>
      <c r="F590" s="3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2"/>
      <c r="C591" s="1"/>
      <c r="D591" s="2"/>
      <c r="E591" s="1"/>
      <c r="F591" s="3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2"/>
      <c r="C592" s="1"/>
      <c r="D592" s="2"/>
      <c r="E592" s="1"/>
      <c r="F592" s="3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2"/>
      <c r="C593" s="1"/>
      <c r="D593" s="2"/>
      <c r="E593" s="1"/>
      <c r="F593" s="3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2"/>
      <c r="C594" s="1"/>
      <c r="D594" s="2"/>
      <c r="E594" s="1"/>
      <c r="F594" s="3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2"/>
      <c r="C595" s="1"/>
      <c r="D595" s="2"/>
      <c r="E595" s="1"/>
      <c r="F595" s="3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2"/>
      <c r="C596" s="1"/>
      <c r="D596" s="2"/>
      <c r="E596" s="1"/>
      <c r="F596" s="3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2"/>
      <c r="C597" s="1"/>
      <c r="D597" s="2"/>
      <c r="E597" s="1"/>
      <c r="F597" s="3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2"/>
      <c r="C598" s="1"/>
      <c r="D598" s="2"/>
      <c r="E598" s="1"/>
      <c r="F598" s="3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2"/>
      <c r="C599" s="1"/>
      <c r="D599" s="2"/>
      <c r="E599" s="1"/>
      <c r="F599" s="3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2"/>
      <c r="C600" s="1"/>
      <c r="D600" s="2"/>
      <c r="E600" s="1"/>
      <c r="F600" s="3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2"/>
      <c r="C601" s="1"/>
      <c r="D601" s="2"/>
      <c r="E601" s="1"/>
      <c r="F601" s="3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2"/>
      <c r="C602" s="1"/>
      <c r="D602" s="2"/>
      <c r="E602" s="1"/>
      <c r="F602" s="3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2"/>
      <c r="C603" s="1"/>
      <c r="D603" s="2"/>
      <c r="E603" s="1"/>
      <c r="F603" s="3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2"/>
      <c r="C604" s="1"/>
      <c r="D604" s="2"/>
      <c r="E604" s="1"/>
      <c r="F604" s="3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2"/>
      <c r="C605" s="1"/>
      <c r="D605" s="2"/>
      <c r="E605" s="1"/>
      <c r="F605" s="3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2"/>
      <c r="C606" s="1"/>
      <c r="D606" s="2"/>
      <c r="E606" s="1"/>
      <c r="F606" s="3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2"/>
      <c r="C607" s="1"/>
      <c r="D607" s="2"/>
      <c r="E607" s="1"/>
      <c r="F607" s="3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2"/>
      <c r="C608" s="1"/>
      <c r="D608" s="2"/>
      <c r="E608" s="1"/>
      <c r="F608" s="3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2"/>
      <c r="C609" s="1"/>
      <c r="D609" s="2"/>
      <c r="E609" s="1"/>
      <c r="F609" s="3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2"/>
      <c r="C610" s="1"/>
      <c r="D610" s="2"/>
      <c r="E610" s="1"/>
      <c r="F610" s="3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2"/>
      <c r="C611" s="1"/>
      <c r="D611" s="2"/>
      <c r="E611" s="1"/>
      <c r="F611" s="3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2"/>
      <c r="C612" s="1"/>
      <c r="D612" s="2"/>
      <c r="E612" s="1"/>
      <c r="F612" s="3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2"/>
      <c r="C613" s="1"/>
      <c r="D613" s="2"/>
      <c r="E613" s="1"/>
      <c r="F613" s="3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2"/>
      <c r="C614" s="1"/>
      <c r="D614" s="2"/>
      <c r="E614" s="1"/>
      <c r="F614" s="3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2"/>
      <c r="C615" s="1"/>
      <c r="D615" s="2"/>
      <c r="E615" s="1"/>
      <c r="F615" s="3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2"/>
      <c r="C616" s="1"/>
      <c r="D616" s="2"/>
      <c r="E616" s="1"/>
      <c r="F616" s="3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2"/>
      <c r="C617" s="1"/>
      <c r="D617" s="2"/>
      <c r="E617" s="1"/>
      <c r="F617" s="3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2"/>
      <c r="C618" s="1"/>
      <c r="D618" s="2"/>
      <c r="E618" s="1"/>
      <c r="F618" s="3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2"/>
      <c r="C619" s="1"/>
      <c r="D619" s="2"/>
      <c r="E619" s="1"/>
      <c r="F619" s="3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2"/>
      <c r="C620" s="1"/>
      <c r="D620" s="2"/>
      <c r="E620" s="1"/>
      <c r="F620" s="3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2"/>
      <c r="C621" s="1"/>
      <c r="D621" s="2"/>
      <c r="E621" s="1"/>
      <c r="F621" s="3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2"/>
      <c r="C622" s="1"/>
      <c r="D622" s="2"/>
      <c r="E622" s="1"/>
      <c r="F622" s="3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2"/>
      <c r="C623" s="1"/>
      <c r="D623" s="2"/>
      <c r="E623" s="1"/>
      <c r="F623" s="3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2"/>
      <c r="C624" s="1"/>
      <c r="D624" s="2"/>
      <c r="E624" s="1"/>
      <c r="F624" s="3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2"/>
      <c r="C625" s="1"/>
      <c r="D625" s="2"/>
      <c r="E625" s="1"/>
      <c r="F625" s="3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2"/>
      <c r="C626" s="1"/>
      <c r="D626" s="2"/>
      <c r="E626" s="1"/>
      <c r="F626" s="3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2"/>
      <c r="C627" s="1"/>
      <c r="D627" s="2"/>
      <c r="E627" s="1"/>
      <c r="F627" s="3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2"/>
      <c r="C628" s="1"/>
      <c r="D628" s="2"/>
      <c r="E628" s="1"/>
      <c r="F628" s="3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2"/>
      <c r="C629" s="1"/>
      <c r="D629" s="2"/>
      <c r="E629" s="1"/>
      <c r="F629" s="3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2"/>
      <c r="C630" s="1"/>
      <c r="D630" s="2"/>
      <c r="E630" s="1"/>
      <c r="F630" s="3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2"/>
      <c r="C631" s="1"/>
      <c r="D631" s="2"/>
      <c r="E631" s="1"/>
      <c r="F631" s="3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2"/>
      <c r="C632" s="1"/>
      <c r="D632" s="2"/>
      <c r="E632" s="1"/>
      <c r="F632" s="3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2"/>
      <c r="C633" s="1"/>
      <c r="D633" s="2"/>
      <c r="E633" s="1"/>
      <c r="F633" s="3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2"/>
      <c r="C634" s="1"/>
      <c r="D634" s="2"/>
      <c r="E634" s="1"/>
      <c r="F634" s="3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2"/>
      <c r="C635" s="1"/>
      <c r="D635" s="2"/>
      <c r="E635" s="1"/>
      <c r="F635" s="3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2"/>
      <c r="C636" s="1"/>
      <c r="D636" s="2"/>
      <c r="E636" s="1"/>
      <c r="F636" s="3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2"/>
      <c r="C637" s="1"/>
      <c r="D637" s="2"/>
      <c r="E637" s="1"/>
      <c r="F637" s="3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2"/>
      <c r="C638" s="1"/>
      <c r="D638" s="2"/>
      <c r="E638" s="1"/>
      <c r="F638" s="3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2"/>
      <c r="C639" s="1"/>
      <c r="D639" s="2"/>
      <c r="E639" s="1"/>
      <c r="F639" s="3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2"/>
      <c r="C640" s="1"/>
      <c r="D640" s="2"/>
      <c r="E640" s="1"/>
      <c r="F640" s="3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2"/>
      <c r="C641" s="1"/>
      <c r="D641" s="2"/>
      <c r="E641" s="1"/>
      <c r="F641" s="3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2"/>
      <c r="C642" s="1"/>
      <c r="D642" s="2"/>
      <c r="E642" s="1"/>
      <c r="F642" s="3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2"/>
      <c r="C643" s="1"/>
      <c r="D643" s="2"/>
      <c r="E643" s="1"/>
      <c r="F643" s="3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2"/>
      <c r="C644" s="1"/>
      <c r="D644" s="2"/>
      <c r="E644" s="1"/>
      <c r="F644" s="3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2"/>
      <c r="C645" s="1"/>
      <c r="D645" s="2"/>
      <c r="E645" s="1"/>
      <c r="F645" s="3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2"/>
      <c r="C646" s="1"/>
      <c r="D646" s="2"/>
      <c r="E646" s="1"/>
      <c r="F646" s="3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2"/>
      <c r="C647" s="1"/>
      <c r="D647" s="2"/>
      <c r="E647" s="1"/>
      <c r="F647" s="3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2"/>
      <c r="C648" s="1"/>
      <c r="D648" s="2"/>
      <c r="E648" s="1"/>
      <c r="F648" s="3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2"/>
      <c r="C649" s="1"/>
      <c r="D649" s="2"/>
      <c r="E649" s="1"/>
      <c r="F649" s="3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2"/>
      <c r="C650" s="1"/>
      <c r="D650" s="2"/>
      <c r="E650" s="1"/>
      <c r="F650" s="3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2"/>
      <c r="C651" s="1"/>
      <c r="D651" s="2"/>
      <c r="E651" s="1"/>
      <c r="F651" s="3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2"/>
      <c r="C652" s="1"/>
      <c r="D652" s="2"/>
      <c r="E652" s="1"/>
      <c r="F652" s="3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2"/>
      <c r="C653" s="1"/>
      <c r="D653" s="2"/>
      <c r="E653" s="1"/>
      <c r="F653" s="3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2"/>
      <c r="C654" s="1"/>
      <c r="D654" s="2"/>
      <c r="E654" s="1"/>
      <c r="F654" s="3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2"/>
      <c r="C655" s="1"/>
      <c r="D655" s="2"/>
      <c r="E655" s="1"/>
      <c r="F655" s="3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2"/>
      <c r="C656" s="1"/>
      <c r="D656" s="2"/>
      <c r="E656" s="1"/>
      <c r="F656" s="3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2"/>
      <c r="C657" s="1"/>
      <c r="D657" s="2"/>
      <c r="E657" s="1"/>
      <c r="F657" s="3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2"/>
      <c r="C658" s="1"/>
      <c r="D658" s="2"/>
      <c r="E658" s="1"/>
      <c r="F658" s="3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2"/>
      <c r="C659" s="1"/>
      <c r="D659" s="2"/>
      <c r="E659" s="1"/>
      <c r="F659" s="3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2"/>
      <c r="C660" s="1"/>
      <c r="D660" s="2"/>
      <c r="E660" s="1"/>
      <c r="F660" s="3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2"/>
      <c r="C661" s="1"/>
      <c r="D661" s="2"/>
      <c r="E661" s="1"/>
      <c r="F661" s="3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2"/>
      <c r="C662" s="1"/>
      <c r="D662" s="2"/>
      <c r="E662" s="1"/>
      <c r="F662" s="3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2"/>
      <c r="C663" s="1"/>
      <c r="D663" s="2"/>
      <c r="E663" s="1"/>
      <c r="F663" s="3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2"/>
      <c r="C664" s="1"/>
      <c r="D664" s="2"/>
      <c r="E664" s="1"/>
      <c r="F664" s="3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2"/>
      <c r="C665" s="1"/>
      <c r="D665" s="2"/>
      <c r="E665" s="1"/>
      <c r="F665" s="3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2"/>
      <c r="C666" s="1"/>
      <c r="D666" s="2"/>
      <c r="E666" s="1"/>
      <c r="F666" s="3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2"/>
      <c r="C667" s="1"/>
      <c r="D667" s="2"/>
      <c r="E667" s="1"/>
      <c r="F667" s="3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2"/>
      <c r="C668" s="1"/>
      <c r="D668" s="2"/>
      <c r="E668" s="1"/>
      <c r="F668" s="3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2"/>
      <c r="C669" s="1"/>
      <c r="D669" s="2"/>
      <c r="E669" s="1"/>
      <c r="F669" s="3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2"/>
      <c r="C670" s="1"/>
      <c r="D670" s="2"/>
      <c r="E670" s="1"/>
      <c r="F670" s="3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2"/>
      <c r="C671" s="1"/>
      <c r="D671" s="2"/>
      <c r="E671" s="1"/>
      <c r="F671" s="3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2"/>
      <c r="C672" s="1"/>
      <c r="D672" s="2"/>
      <c r="E672" s="1"/>
      <c r="F672" s="3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2"/>
      <c r="C673" s="1"/>
      <c r="D673" s="2"/>
      <c r="E673" s="1"/>
      <c r="F673" s="3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2"/>
      <c r="C674" s="1"/>
      <c r="D674" s="2"/>
      <c r="E674" s="1"/>
      <c r="F674" s="3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2"/>
      <c r="C675" s="1"/>
      <c r="D675" s="2"/>
      <c r="E675" s="1"/>
      <c r="F675" s="3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2"/>
      <c r="C676" s="1"/>
      <c r="D676" s="2"/>
      <c r="E676" s="1"/>
      <c r="F676" s="3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2"/>
      <c r="C677" s="1"/>
      <c r="D677" s="2"/>
      <c r="E677" s="1"/>
      <c r="F677" s="3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2"/>
      <c r="C678" s="1"/>
      <c r="D678" s="2"/>
      <c r="E678" s="1"/>
      <c r="F678" s="3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2"/>
      <c r="C679" s="1"/>
      <c r="D679" s="2"/>
      <c r="E679" s="1"/>
      <c r="F679" s="3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2"/>
      <c r="C680" s="1"/>
      <c r="D680" s="2"/>
      <c r="E680" s="1"/>
      <c r="F680" s="3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2"/>
      <c r="C681" s="1"/>
      <c r="D681" s="2"/>
      <c r="E681" s="1"/>
      <c r="F681" s="3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2"/>
      <c r="C682" s="1"/>
      <c r="D682" s="2"/>
      <c r="E682" s="1"/>
      <c r="F682" s="3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2"/>
      <c r="C683" s="1"/>
      <c r="D683" s="2"/>
      <c r="E683" s="1"/>
      <c r="F683" s="3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2"/>
      <c r="C684" s="1"/>
      <c r="D684" s="2"/>
      <c r="E684" s="1"/>
      <c r="F684" s="3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2"/>
      <c r="C685" s="1"/>
      <c r="D685" s="2"/>
      <c r="E685" s="1"/>
      <c r="F685" s="3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2"/>
      <c r="C686" s="1"/>
      <c r="D686" s="2"/>
      <c r="E686" s="1"/>
      <c r="F686" s="3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2"/>
      <c r="C687" s="1"/>
      <c r="D687" s="2"/>
      <c r="E687" s="1"/>
      <c r="F687" s="3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2"/>
      <c r="C688" s="1"/>
      <c r="D688" s="2"/>
      <c r="E688" s="1"/>
      <c r="F688" s="3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2"/>
      <c r="C689" s="1"/>
      <c r="D689" s="2"/>
      <c r="E689" s="1"/>
      <c r="F689" s="3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2"/>
      <c r="C690" s="1"/>
      <c r="D690" s="2"/>
      <c r="E690" s="1"/>
      <c r="F690" s="3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2"/>
      <c r="C691" s="1"/>
      <c r="D691" s="2"/>
      <c r="E691" s="1"/>
      <c r="F691" s="3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2"/>
      <c r="C692" s="1"/>
      <c r="D692" s="2"/>
      <c r="E692" s="1"/>
      <c r="F692" s="3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2"/>
      <c r="C693" s="1"/>
      <c r="D693" s="2"/>
      <c r="E693" s="1"/>
      <c r="F693" s="3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2"/>
      <c r="C694" s="1"/>
      <c r="D694" s="2"/>
      <c r="E694" s="1"/>
      <c r="F694" s="3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2"/>
      <c r="C695" s="1"/>
      <c r="D695" s="2"/>
      <c r="E695" s="1"/>
      <c r="F695" s="3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2"/>
      <c r="C696" s="1"/>
      <c r="D696" s="2"/>
      <c r="E696" s="1"/>
      <c r="F696" s="3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2"/>
      <c r="C697" s="1"/>
      <c r="D697" s="2"/>
      <c r="E697" s="1"/>
      <c r="F697" s="3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2"/>
      <c r="C698" s="1"/>
      <c r="D698" s="2"/>
      <c r="E698" s="1"/>
      <c r="F698" s="3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2"/>
      <c r="C699" s="1"/>
      <c r="D699" s="2"/>
      <c r="E699" s="1"/>
      <c r="F699" s="3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2"/>
      <c r="C700" s="1"/>
      <c r="D700" s="2"/>
      <c r="E700" s="1"/>
      <c r="F700" s="3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2"/>
      <c r="C701" s="1"/>
      <c r="D701" s="2"/>
      <c r="E701" s="1"/>
      <c r="F701" s="3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2"/>
      <c r="C702" s="1"/>
      <c r="D702" s="2"/>
      <c r="E702" s="1"/>
      <c r="F702" s="3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2"/>
      <c r="C703" s="1"/>
      <c r="D703" s="2"/>
      <c r="E703" s="1"/>
      <c r="F703" s="3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2"/>
      <c r="C704" s="1"/>
      <c r="D704" s="2"/>
      <c r="E704" s="1"/>
      <c r="F704" s="3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2"/>
      <c r="C705" s="1"/>
      <c r="D705" s="2"/>
      <c r="E705" s="1"/>
      <c r="F705" s="3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2"/>
      <c r="C706" s="1"/>
      <c r="D706" s="2"/>
      <c r="E706" s="1"/>
      <c r="F706" s="3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2"/>
      <c r="C707" s="1"/>
      <c r="D707" s="2"/>
      <c r="E707" s="1"/>
      <c r="F707" s="3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2"/>
      <c r="C708" s="1"/>
      <c r="D708" s="2"/>
      <c r="E708" s="1"/>
      <c r="F708" s="3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2"/>
      <c r="C709" s="1"/>
      <c r="D709" s="2"/>
      <c r="E709" s="1"/>
      <c r="F709" s="3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2"/>
      <c r="C710" s="1"/>
      <c r="D710" s="2"/>
      <c r="E710" s="1"/>
      <c r="F710" s="3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2"/>
      <c r="C711" s="1"/>
      <c r="D711" s="2"/>
      <c r="E711" s="1"/>
      <c r="F711" s="3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2"/>
      <c r="C712" s="1"/>
      <c r="D712" s="2"/>
      <c r="E712" s="1"/>
      <c r="F712" s="3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2"/>
      <c r="C713" s="1"/>
      <c r="D713" s="2"/>
      <c r="E713" s="1"/>
      <c r="F713" s="3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2"/>
      <c r="C714" s="1"/>
      <c r="D714" s="2"/>
      <c r="E714" s="1"/>
      <c r="F714" s="3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2"/>
      <c r="C715" s="1"/>
      <c r="D715" s="2"/>
      <c r="E715" s="1"/>
      <c r="F715" s="3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2"/>
      <c r="C716" s="1"/>
      <c r="D716" s="2"/>
      <c r="E716" s="1"/>
      <c r="F716" s="3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2"/>
      <c r="C717" s="1"/>
      <c r="D717" s="2"/>
      <c r="E717" s="1"/>
      <c r="F717" s="3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2"/>
      <c r="C718" s="1"/>
      <c r="D718" s="2"/>
      <c r="E718" s="1"/>
      <c r="F718" s="3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2"/>
      <c r="C719" s="1"/>
      <c r="D719" s="2"/>
      <c r="E719" s="1"/>
      <c r="F719" s="3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2"/>
      <c r="C720" s="1"/>
      <c r="D720" s="2"/>
      <c r="E720" s="1"/>
      <c r="F720" s="3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2"/>
      <c r="C721" s="1"/>
      <c r="D721" s="2"/>
      <c r="E721" s="1"/>
      <c r="F721" s="3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2"/>
      <c r="C722" s="1"/>
      <c r="D722" s="2"/>
      <c r="E722" s="1"/>
      <c r="F722" s="3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2"/>
      <c r="C723" s="1"/>
      <c r="D723" s="2"/>
      <c r="E723" s="1"/>
      <c r="F723" s="3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2"/>
      <c r="C724" s="1"/>
      <c r="D724" s="2"/>
      <c r="E724" s="1"/>
      <c r="F724" s="3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2"/>
      <c r="C725" s="1"/>
      <c r="D725" s="2"/>
      <c r="E725" s="1"/>
      <c r="F725" s="3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2"/>
      <c r="C726" s="1"/>
      <c r="D726" s="2"/>
      <c r="E726" s="1"/>
      <c r="F726" s="3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2"/>
      <c r="C727" s="1"/>
      <c r="D727" s="2"/>
      <c r="E727" s="1"/>
      <c r="F727" s="3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2"/>
      <c r="C728" s="1"/>
      <c r="D728" s="2"/>
      <c r="E728" s="1"/>
      <c r="F728" s="3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2"/>
      <c r="C729" s="1"/>
      <c r="D729" s="2"/>
      <c r="E729" s="1"/>
      <c r="F729" s="3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2"/>
      <c r="C730" s="1"/>
      <c r="D730" s="2"/>
      <c r="E730" s="1"/>
      <c r="F730" s="3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2"/>
      <c r="C731" s="1"/>
      <c r="D731" s="2"/>
      <c r="E731" s="1"/>
      <c r="F731" s="3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2"/>
      <c r="C732" s="1"/>
      <c r="D732" s="2"/>
      <c r="E732" s="1"/>
      <c r="F732" s="3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2"/>
      <c r="C733" s="1"/>
      <c r="D733" s="2"/>
      <c r="E733" s="1"/>
      <c r="F733" s="3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2"/>
      <c r="C734" s="1"/>
      <c r="D734" s="2"/>
      <c r="E734" s="1"/>
      <c r="F734" s="3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2"/>
      <c r="C735" s="1"/>
      <c r="D735" s="2"/>
      <c r="E735" s="1"/>
      <c r="F735" s="3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2"/>
      <c r="C736" s="1"/>
      <c r="D736" s="2"/>
      <c r="E736" s="1"/>
      <c r="F736" s="3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2"/>
      <c r="C737" s="1"/>
      <c r="D737" s="2"/>
      <c r="E737" s="1"/>
      <c r="F737" s="3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2"/>
      <c r="C738" s="1"/>
      <c r="D738" s="2"/>
      <c r="E738" s="1"/>
      <c r="F738" s="3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2"/>
      <c r="C739" s="1"/>
      <c r="D739" s="2"/>
      <c r="E739" s="1"/>
      <c r="F739" s="3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2"/>
      <c r="C740" s="1"/>
      <c r="D740" s="2"/>
      <c r="E740" s="1"/>
      <c r="F740" s="3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2"/>
      <c r="C741" s="1"/>
      <c r="D741" s="2"/>
      <c r="E741" s="1"/>
      <c r="F741" s="3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2"/>
      <c r="C742" s="1"/>
      <c r="D742" s="2"/>
      <c r="E742" s="1"/>
      <c r="F742" s="3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2"/>
      <c r="C743" s="1"/>
      <c r="D743" s="2"/>
      <c r="E743" s="1"/>
      <c r="F743" s="3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2"/>
      <c r="C744" s="1"/>
      <c r="D744" s="2"/>
      <c r="E744" s="1"/>
      <c r="F744" s="3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2"/>
      <c r="C745" s="1"/>
      <c r="D745" s="2"/>
      <c r="E745" s="1"/>
      <c r="F745" s="3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2"/>
      <c r="C746" s="1"/>
      <c r="D746" s="2"/>
      <c r="E746" s="1"/>
      <c r="F746" s="3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2"/>
      <c r="C747" s="1"/>
      <c r="D747" s="2"/>
      <c r="E747" s="1"/>
      <c r="F747" s="3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2"/>
      <c r="C748" s="1"/>
      <c r="D748" s="2"/>
      <c r="E748" s="1"/>
      <c r="F748" s="3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2"/>
      <c r="C749" s="1"/>
      <c r="D749" s="2"/>
      <c r="E749" s="1"/>
      <c r="F749" s="3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2"/>
      <c r="C750" s="1"/>
      <c r="D750" s="2"/>
      <c r="E750" s="1"/>
      <c r="F750" s="3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2"/>
      <c r="C751" s="1"/>
      <c r="D751" s="2"/>
      <c r="E751" s="1"/>
      <c r="F751" s="3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2"/>
      <c r="C752" s="1"/>
      <c r="D752" s="2"/>
      <c r="E752" s="1"/>
      <c r="F752" s="3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2"/>
      <c r="C753" s="1"/>
      <c r="D753" s="2"/>
      <c r="E753" s="1"/>
      <c r="F753" s="3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2"/>
      <c r="C754" s="1"/>
      <c r="D754" s="2"/>
      <c r="E754" s="1"/>
      <c r="F754" s="3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2"/>
      <c r="C755" s="1"/>
      <c r="D755" s="2"/>
      <c r="E755" s="1"/>
      <c r="F755" s="3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2"/>
      <c r="C756" s="1"/>
      <c r="D756" s="2"/>
      <c r="E756" s="1"/>
      <c r="F756" s="3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2"/>
      <c r="C757" s="1"/>
      <c r="D757" s="2"/>
      <c r="E757" s="1"/>
      <c r="F757" s="3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2"/>
      <c r="C758" s="1"/>
      <c r="D758" s="2"/>
      <c r="E758" s="1"/>
      <c r="F758" s="3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2"/>
      <c r="C759" s="1"/>
      <c r="D759" s="2"/>
      <c r="E759" s="1"/>
      <c r="F759" s="3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2"/>
      <c r="C760" s="1"/>
      <c r="D760" s="2"/>
      <c r="E760" s="1"/>
      <c r="F760" s="3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2"/>
      <c r="C761" s="1"/>
      <c r="D761" s="2"/>
      <c r="E761" s="1"/>
      <c r="F761" s="3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2"/>
      <c r="C762" s="1"/>
      <c r="D762" s="2"/>
      <c r="E762" s="1"/>
      <c r="F762" s="3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2"/>
      <c r="C763" s="1"/>
      <c r="D763" s="2"/>
      <c r="E763" s="1"/>
      <c r="F763" s="3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2"/>
      <c r="C764" s="1"/>
      <c r="D764" s="2"/>
      <c r="E764" s="1"/>
      <c r="F764" s="3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2"/>
      <c r="C765" s="1"/>
      <c r="D765" s="2"/>
      <c r="E765" s="1"/>
      <c r="F765" s="3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2"/>
      <c r="C766" s="1"/>
      <c r="D766" s="2"/>
      <c r="E766" s="1"/>
      <c r="F766" s="3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2"/>
      <c r="C767" s="1"/>
      <c r="D767" s="2"/>
      <c r="E767" s="1"/>
      <c r="F767" s="3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2"/>
      <c r="C768" s="1"/>
      <c r="D768" s="2"/>
      <c r="E768" s="1"/>
      <c r="F768" s="3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2"/>
      <c r="C769" s="1"/>
      <c r="D769" s="2"/>
      <c r="E769" s="1"/>
      <c r="F769" s="3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2"/>
      <c r="C770" s="1"/>
      <c r="D770" s="2"/>
      <c r="E770" s="1"/>
      <c r="F770" s="3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2"/>
      <c r="C771" s="1"/>
      <c r="D771" s="2"/>
      <c r="E771" s="1"/>
      <c r="F771" s="3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2"/>
      <c r="C772" s="1"/>
      <c r="D772" s="2"/>
      <c r="E772" s="1"/>
      <c r="F772" s="3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2"/>
      <c r="C773" s="1"/>
      <c r="D773" s="2"/>
      <c r="E773" s="1"/>
      <c r="F773" s="3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2"/>
      <c r="C774" s="1"/>
      <c r="D774" s="2"/>
      <c r="E774" s="1"/>
      <c r="F774" s="3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2"/>
      <c r="C775" s="1"/>
      <c r="D775" s="2"/>
      <c r="E775" s="1"/>
      <c r="F775" s="3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2"/>
      <c r="C776" s="1"/>
      <c r="D776" s="2"/>
      <c r="E776" s="1"/>
      <c r="F776" s="3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2"/>
      <c r="C777" s="1"/>
      <c r="D777" s="2"/>
      <c r="E777" s="1"/>
      <c r="F777" s="3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2"/>
      <c r="C778" s="1"/>
      <c r="D778" s="2"/>
      <c r="E778" s="1"/>
      <c r="F778" s="3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2"/>
      <c r="C779" s="1"/>
      <c r="D779" s="2"/>
      <c r="E779" s="1"/>
      <c r="F779" s="3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2"/>
      <c r="C780" s="1"/>
      <c r="D780" s="2"/>
      <c r="E780" s="1"/>
      <c r="F780" s="3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2"/>
      <c r="C781" s="1"/>
      <c r="D781" s="2"/>
      <c r="E781" s="1"/>
      <c r="F781" s="3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2"/>
      <c r="C782" s="1"/>
      <c r="D782" s="2"/>
      <c r="E782" s="1"/>
      <c r="F782" s="3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2"/>
      <c r="C783" s="1"/>
      <c r="D783" s="2"/>
      <c r="E783" s="1"/>
      <c r="F783" s="3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2"/>
      <c r="C784" s="1"/>
      <c r="D784" s="2"/>
      <c r="E784" s="1"/>
      <c r="F784" s="3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2"/>
      <c r="C785" s="1"/>
      <c r="D785" s="2"/>
      <c r="E785" s="1"/>
      <c r="F785" s="3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2"/>
      <c r="C786" s="1"/>
      <c r="D786" s="2"/>
      <c r="E786" s="1"/>
      <c r="F786" s="3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2"/>
      <c r="C787" s="1"/>
      <c r="D787" s="2"/>
      <c r="E787" s="1"/>
      <c r="F787" s="3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2"/>
      <c r="C788" s="1"/>
      <c r="D788" s="2"/>
      <c r="E788" s="1"/>
      <c r="F788" s="3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2"/>
      <c r="C789" s="1"/>
      <c r="D789" s="2"/>
      <c r="E789" s="1"/>
      <c r="F789" s="3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2"/>
      <c r="C790" s="1"/>
      <c r="D790" s="2"/>
      <c r="E790" s="1"/>
      <c r="F790" s="3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2"/>
      <c r="C791" s="1"/>
      <c r="D791" s="2"/>
      <c r="E791" s="1"/>
      <c r="F791" s="3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2"/>
      <c r="C792" s="1"/>
      <c r="D792" s="2"/>
      <c r="E792" s="1"/>
      <c r="F792" s="3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2"/>
      <c r="C793" s="1"/>
      <c r="D793" s="2"/>
      <c r="E793" s="1"/>
      <c r="F793" s="3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2"/>
      <c r="C794" s="1"/>
      <c r="D794" s="2"/>
      <c r="E794" s="1"/>
      <c r="F794" s="3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2"/>
      <c r="C795" s="1"/>
      <c r="D795" s="2"/>
      <c r="E795" s="1"/>
      <c r="F795" s="3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2"/>
      <c r="C796" s="1"/>
      <c r="D796" s="2"/>
      <c r="E796" s="1"/>
      <c r="F796" s="3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2"/>
      <c r="C797" s="1"/>
      <c r="D797" s="2"/>
      <c r="E797" s="1"/>
      <c r="F797" s="3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2"/>
      <c r="C798" s="1"/>
      <c r="D798" s="2"/>
      <c r="E798" s="1"/>
      <c r="F798" s="3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2"/>
      <c r="C799" s="1"/>
      <c r="D799" s="2"/>
      <c r="E799" s="1"/>
      <c r="F799" s="3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2"/>
      <c r="C800" s="1"/>
      <c r="D800" s="2"/>
      <c r="E800" s="1"/>
      <c r="F800" s="3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2"/>
      <c r="C801" s="1"/>
      <c r="D801" s="2"/>
      <c r="E801" s="1"/>
      <c r="F801" s="3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2"/>
      <c r="C802" s="1"/>
      <c r="D802" s="2"/>
      <c r="E802" s="1"/>
      <c r="F802" s="3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2"/>
      <c r="C803" s="1"/>
      <c r="D803" s="2"/>
      <c r="E803" s="1"/>
      <c r="F803" s="3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2"/>
      <c r="C804" s="1"/>
      <c r="D804" s="2"/>
      <c r="E804" s="1"/>
      <c r="F804" s="3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2"/>
      <c r="C805" s="1"/>
      <c r="D805" s="2"/>
      <c r="E805" s="1"/>
      <c r="F805" s="3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2"/>
      <c r="C806" s="1"/>
      <c r="D806" s="2"/>
      <c r="E806" s="1"/>
      <c r="F806" s="3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2"/>
      <c r="C807" s="1"/>
      <c r="D807" s="2"/>
      <c r="E807" s="1"/>
      <c r="F807" s="3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2"/>
      <c r="C808" s="1"/>
      <c r="D808" s="2"/>
      <c r="E808" s="1"/>
      <c r="F808" s="3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2"/>
      <c r="C809" s="1"/>
      <c r="D809" s="2"/>
      <c r="E809" s="1"/>
      <c r="F809" s="3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2"/>
      <c r="C810" s="1"/>
      <c r="D810" s="2"/>
      <c r="E810" s="1"/>
      <c r="F810" s="3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2"/>
      <c r="C811" s="1"/>
      <c r="D811" s="2"/>
      <c r="E811" s="1"/>
      <c r="F811" s="3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2"/>
      <c r="C812" s="1"/>
      <c r="D812" s="2"/>
      <c r="E812" s="1"/>
      <c r="F812" s="3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2"/>
      <c r="C813" s="1"/>
      <c r="D813" s="2"/>
      <c r="E813" s="1"/>
      <c r="F813" s="3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2"/>
      <c r="C814" s="1"/>
      <c r="D814" s="2"/>
      <c r="E814" s="1"/>
      <c r="F814" s="3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2"/>
      <c r="C815" s="1"/>
      <c r="D815" s="2"/>
      <c r="E815" s="1"/>
      <c r="F815" s="3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2"/>
      <c r="C816" s="1"/>
      <c r="D816" s="2"/>
      <c r="E816" s="1"/>
      <c r="F816" s="3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2"/>
      <c r="C817" s="1"/>
      <c r="D817" s="2"/>
      <c r="E817" s="1"/>
      <c r="F817" s="3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2"/>
      <c r="C818" s="1"/>
      <c r="D818" s="2"/>
      <c r="E818" s="1"/>
      <c r="F818" s="3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2"/>
      <c r="C819" s="1"/>
      <c r="D819" s="2"/>
      <c r="E819" s="1"/>
      <c r="F819" s="3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2"/>
      <c r="C820" s="1"/>
      <c r="D820" s="2"/>
      <c r="E820" s="1"/>
      <c r="F820" s="3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2"/>
      <c r="C821" s="1"/>
      <c r="D821" s="2"/>
      <c r="E821" s="1"/>
      <c r="F821" s="3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2"/>
      <c r="C822" s="1"/>
      <c r="D822" s="2"/>
      <c r="E822" s="1"/>
      <c r="F822" s="3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2"/>
      <c r="C823" s="1"/>
      <c r="D823" s="2"/>
      <c r="E823" s="1"/>
      <c r="F823" s="3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2"/>
      <c r="C824" s="1"/>
      <c r="D824" s="2"/>
      <c r="E824" s="1"/>
      <c r="F824" s="3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2"/>
      <c r="C825" s="1"/>
      <c r="D825" s="2"/>
      <c r="E825" s="1"/>
      <c r="F825" s="3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2"/>
      <c r="C826" s="1"/>
      <c r="D826" s="2"/>
      <c r="E826" s="1"/>
      <c r="F826" s="3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2"/>
      <c r="C827" s="1"/>
      <c r="D827" s="2"/>
      <c r="E827" s="1"/>
      <c r="F827" s="3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2"/>
      <c r="C828" s="1"/>
      <c r="D828" s="2"/>
      <c r="E828" s="1"/>
      <c r="F828" s="3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2"/>
      <c r="C829" s="1"/>
      <c r="D829" s="2"/>
      <c r="E829" s="1"/>
      <c r="F829" s="3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2"/>
      <c r="C830" s="1"/>
      <c r="D830" s="2"/>
      <c r="E830" s="1"/>
      <c r="F830" s="3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2"/>
      <c r="C831" s="1"/>
      <c r="D831" s="2"/>
      <c r="E831" s="1"/>
      <c r="F831" s="3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2"/>
      <c r="C832" s="1"/>
      <c r="D832" s="2"/>
      <c r="E832" s="1"/>
      <c r="F832" s="3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2"/>
      <c r="C833" s="1"/>
      <c r="D833" s="2"/>
      <c r="E833" s="1"/>
      <c r="F833" s="3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2"/>
      <c r="C834" s="1"/>
      <c r="D834" s="2"/>
      <c r="E834" s="1"/>
      <c r="F834" s="3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2"/>
      <c r="C835" s="1"/>
      <c r="D835" s="2"/>
      <c r="E835" s="1"/>
      <c r="F835" s="3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2"/>
      <c r="C836" s="1"/>
      <c r="D836" s="2"/>
      <c r="E836" s="1"/>
      <c r="F836" s="3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2"/>
      <c r="C837" s="1"/>
      <c r="D837" s="2"/>
      <c r="E837" s="1"/>
      <c r="F837" s="3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2"/>
      <c r="C838" s="1"/>
      <c r="D838" s="2"/>
      <c r="E838" s="1"/>
      <c r="F838" s="3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2"/>
      <c r="C839" s="1"/>
      <c r="D839" s="2"/>
      <c r="E839" s="1"/>
      <c r="F839" s="3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2"/>
      <c r="C840" s="1"/>
      <c r="D840" s="2"/>
      <c r="E840" s="1"/>
      <c r="F840" s="3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2"/>
      <c r="C841" s="1"/>
      <c r="D841" s="2"/>
      <c r="E841" s="1"/>
      <c r="F841" s="3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2"/>
      <c r="C842" s="1"/>
      <c r="D842" s="2"/>
      <c r="E842" s="1"/>
      <c r="F842" s="3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2"/>
      <c r="C843" s="1"/>
      <c r="D843" s="2"/>
      <c r="E843" s="1"/>
      <c r="F843" s="3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2"/>
      <c r="C844" s="1"/>
      <c r="D844" s="2"/>
      <c r="E844" s="1"/>
      <c r="F844" s="3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2"/>
      <c r="C845" s="1"/>
      <c r="D845" s="2"/>
      <c r="E845" s="1"/>
      <c r="F845" s="3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2"/>
      <c r="C846" s="1"/>
      <c r="D846" s="2"/>
      <c r="E846" s="1"/>
      <c r="F846" s="3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2"/>
      <c r="C847" s="1"/>
      <c r="D847" s="2"/>
      <c r="E847" s="1"/>
      <c r="F847" s="3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2"/>
      <c r="C848" s="1"/>
      <c r="D848" s="2"/>
      <c r="E848" s="1"/>
      <c r="F848" s="3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2"/>
      <c r="C849" s="1"/>
      <c r="D849" s="2"/>
      <c r="E849" s="1"/>
      <c r="F849" s="3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2"/>
      <c r="C850" s="1"/>
      <c r="D850" s="2"/>
      <c r="E850" s="1"/>
      <c r="F850" s="3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2"/>
      <c r="C851" s="1"/>
      <c r="D851" s="2"/>
      <c r="E851" s="1"/>
      <c r="F851" s="3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2"/>
      <c r="C852" s="1"/>
      <c r="D852" s="2"/>
      <c r="E852" s="1"/>
      <c r="F852" s="3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2"/>
      <c r="C853" s="1"/>
      <c r="D853" s="2"/>
      <c r="E853" s="1"/>
      <c r="F853" s="3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2"/>
      <c r="C854" s="1"/>
      <c r="D854" s="2"/>
      <c r="E854" s="1"/>
      <c r="F854" s="3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2"/>
      <c r="C855" s="1"/>
      <c r="D855" s="2"/>
      <c r="E855" s="1"/>
      <c r="F855" s="3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2"/>
      <c r="C856" s="1"/>
      <c r="D856" s="2"/>
      <c r="E856" s="1"/>
      <c r="F856" s="3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2"/>
      <c r="C857" s="1"/>
      <c r="D857" s="2"/>
      <c r="E857" s="1"/>
      <c r="F857" s="3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2"/>
      <c r="C858" s="1"/>
      <c r="D858" s="2"/>
      <c r="E858" s="1"/>
      <c r="F858" s="3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2"/>
      <c r="C859" s="1"/>
      <c r="D859" s="2"/>
      <c r="E859" s="1"/>
      <c r="F859" s="3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2"/>
      <c r="C860" s="1"/>
      <c r="D860" s="2"/>
      <c r="E860" s="1"/>
      <c r="F860" s="3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2"/>
      <c r="C861" s="1"/>
      <c r="D861" s="2"/>
      <c r="E861" s="1"/>
      <c r="F861" s="3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2"/>
      <c r="C862" s="1"/>
      <c r="D862" s="2"/>
      <c r="E862" s="1"/>
      <c r="F862" s="3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2"/>
      <c r="C863" s="1"/>
      <c r="D863" s="2"/>
      <c r="E863" s="1"/>
      <c r="F863" s="3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2"/>
      <c r="C864" s="1"/>
      <c r="D864" s="2"/>
      <c r="E864" s="1"/>
      <c r="F864" s="3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2"/>
      <c r="C865" s="1"/>
      <c r="D865" s="2"/>
      <c r="E865" s="1"/>
      <c r="F865" s="3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2"/>
      <c r="C866" s="1"/>
      <c r="D866" s="2"/>
      <c r="E866" s="1"/>
      <c r="F866" s="3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2"/>
      <c r="C867" s="1"/>
      <c r="D867" s="2"/>
      <c r="E867" s="1"/>
      <c r="F867" s="3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2"/>
      <c r="C868" s="1"/>
      <c r="D868" s="2"/>
      <c r="E868" s="1"/>
      <c r="F868" s="3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2"/>
      <c r="C869" s="1"/>
      <c r="D869" s="2"/>
      <c r="E869" s="1"/>
      <c r="F869" s="3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2"/>
      <c r="C870" s="1"/>
      <c r="D870" s="2"/>
      <c r="E870" s="1"/>
      <c r="F870" s="3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2"/>
      <c r="C871" s="1"/>
      <c r="D871" s="2"/>
      <c r="E871" s="1"/>
      <c r="F871" s="3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2"/>
      <c r="C872" s="1"/>
      <c r="D872" s="2"/>
      <c r="E872" s="1"/>
      <c r="F872" s="3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2"/>
      <c r="C873" s="1"/>
      <c r="D873" s="2"/>
      <c r="E873" s="1"/>
      <c r="F873" s="3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2"/>
      <c r="C874" s="1"/>
      <c r="D874" s="2"/>
      <c r="E874" s="1"/>
      <c r="F874" s="3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2"/>
      <c r="C875" s="1"/>
      <c r="D875" s="2"/>
      <c r="E875" s="1"/>
      <c r="F875" s="3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2"/>
      <c r="C876" s="1"/>
      <c r="D876" s="2"/>
      <c r="E876" s="1"/>
      <c r="F876" s="3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2"/>
      <c r="C877" s="1"/>
      <c r="D877" s="2"/>
      <c r="E877" s="1"/>
      <c r="F877" s="3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2"/>
      <c r="C878" s="1"/>
      <c r="D878" s="2"/>
      <c r="E878" s="1"/>
      <c r="F878" s="3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2"/>
      <c r="C879" s="1"/>
      <c r="D879" s="2"/>
      <c r="E879" s="1"/>
      <c r="F879" s="3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2"/>
      <c r="C880" s="1"/>
      <c r="D880" s="2"/>
      <c r="E880" s="1"/>
      <c r="F880" s="3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2"/>
      <c r="C881" s="1"/>
      <c r="D881" s="2"/>
      <c r="E881" s="1"/>
      <c r="F881" s="3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2"/>
      <c r="C882" s="1"/>
      <c r="D882" s="2"/>
      <c r="E882" s="1"/>
      <c r="F882" s="3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2"/>
      <c r="C883" s="1"/>
      <c r="D883" s="2"/>
      <c r="E883" s="1"/>
      <c r="F883" s="3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2"/>
      <c r="C884" s="1"/>
      <c r="D884" s="2"/>
      <c r="E884" s="1"/>
      <c r="F884" s="3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2"/>
      <c r="C885" s="1"/>
      <c r="D885" s="2"/>
      <c r="E885" s="1"/>
      <c r="F885" s="3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2"/>
      <c r="C886" s="1"/>
      <c r="D886" s="2"/>
      <c r="E886" s="1"/>
      <c r="F886" s="3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2"/>
      <c r="C887" s="1"/>
      <c r="D887" s="2"/>
      <c r="E887" s="1"/>
      <c r="F887" s="3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2"/>
      <c r="C888" s="1"/>
      <c r="D888" s="2"/>
      <c r="E888" s="1"/>
      <c r="F888" s="3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2"/>
      <c r="C889" s="1"/>
      <c r="D889" s="2"/>
      <c r="E889" s="1"/>
      <c r="F889" s="3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2"/>
      <c r="C890" s="1"/>
      <c r="D890" s="2"/>
      <c r="E890" s="1"/>
      <c r="F890" s="3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2"/>
      <c r="C891" s="1"/>
      <c r="D891" s="2"/>
      <c r="E891" s="1"/>
      <c r="F891" s="3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2"/>
      <c r="C892" s="1"/>
      <c r="D892" s="2"/>
      <c r="E892" s="1"/>
      <c r="F892" s="3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2"/>
      <c r="C893" s="1"/>
      <c r="D893" s="2"/>
      <c r="E893" s="1"/>
      <c r="F893" s="3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2"/>
      <c r="C894" s="1"/>
      <c r="D894" s="2"/>
      <c r="E894" s="1"/>
      <c r="F894" s="3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2"/>
      <c r="C895" s="1"/>
      <c r="D895" s="2"/>
      <c r="E895" s="1"/>
      <c r="F895" s="3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2"/>
      <c r="C896" s="1"/>
      <c r="D896" s="2"/>
      <c r="E896" s="1"/>
      <c r="F896" s="3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2"/>
      <c r="C897" s="1"/>
      <c r="D897" s="2"/>
      <c r="E897" s="1"/>
      <c r="F897" s="3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2"/>
      <c r="C898" s="1"/>
      <c r="D898" s="2"/>
      <c r="E898" s="1"/>
      <c r="F898" s="3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2"/>
      <c r="C899" s="1"/>
      <c r="D899" s="2"/>
      <c r="E899" s="1"/>
      <c r="F899" s="3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2"/>
      <c r="C900" s="1"/>
      <c r="D900" s="2"/>
      <c r="E900" s="1"/>
      <c r="F900" s="3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2"/>
      <c r="C901" s="1"/>
      <c r="D901" s="2"/>
      <c r="E901" s="1"/>
      <c r="F901" s="3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2"/>
      <c r="C902" s="1"/>
      <c r="D902" s="2"/>
      <c r="E902" s="1"/>
      <c r="F902" s="3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2"/>
      <c r="C903" s="1"/>
      <c r="D903" s="2"/>
      <c r="E903" s="1"/>
      <c r="F903" s="3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2"/>
      <c r="C904" s="1"/>
      <c r="D904" s="2"/>
      <c r="E904" s="1"/>
      <c r="F904" s="3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2"/>
      <c r="C905" s="1"/>
      <c r="D905" s="2"/>
      <c r="E905" s="1"/>
      <c r="F905" s="3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2"/>
      <c r="C906" s="1"/>
      <c r="D906" s="2"/>
      <c r="E906" s="1"/>
      <c r="F906" s="3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2"/>
      <c r="C907" s="1"/>
      <c r="D907" s="2"/>
      <c r="E907" s="1"/>
      <c r="F907" s="3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2"/>
      <c r="C908" s="1"/>
      <c r="D908" s="2"/>
      <c r="E908" s="1"/>
      <c r="F908" s="3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2"/>
      <c r="C909" s="1"/>
      <c r="D909" s="2"/>
      <c r="E909" s="1"/>
      <c r="F909" s="3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2"/>
      <c r="C910" s="1"/>
      <c r="D910" s="2"/>
      <c r="E910" s="1"/>
      <c r="F910" s="3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2"/>
      <c r="C911" s="1"/>
      <c r="D911" s="2"/>
      <c r="E911" s="1"/>
      <c r="F911" s="3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2"/>
      <c r="C912" s="1"/>
      <c r="D912" s="2"/>
      <c r="E912" s="1"/>
      <c r="F912" s="3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2"/>
      <c r="C913" s="1"/>
      <c r="D913" s="2"/>
      <c r="E913" s="1"/>
      <c r="F913" s="3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2"/>
      <c r="C914" s="1"/>
      <c r="D914" s="2"/>
      <c r="E914" s="1"/>
      <c r="F914" s="3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2"/>
      <c r="C915" s="1"/>
      <c r="D915" s="2"/>
      <c r="E915" s="1"/>
      <c r="F915" s="3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2"/>
      <c r="C916" s="1"/>
      <c r="D916" s="2"/>
      <c r="E916" s="1"/>
      <c r="F916" s="3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2"/>
      <c r="C917" s="1"/>
      <c r="D917" s="2"/>
      <c r="E917" s="1"/>
      <c r="F917" s="3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2"/>
      <c r="C918" s="1"/>
      <c r="D918" s="2"/>
      <c r="E918" s="1"/>
      <c r="F918" s="3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2"/>
      <c r="C919" s="1"/>
      <c r="D919" s="2"/>
      <c r="E919" s="1"/>
      <c r="F919" s="3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2"/>
      <c r="C920" s="1"/>
      <c r="D920" s="2"/>
      <c r="E920" s="1"/>
      <c r="F920" s="3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2"/>
      <c r="C921" s="1"/>
      <c r="D921" s="2"/>
      <c r="E921" s="1"/>
      <c r="F921" s="3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2"/>
      <c r="C922" s="1"/>
      <c r="D922" s="2"/>
      <c r="E922" s="1"/>
      <c r="F922" s="3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2"/>
      <c r="C923" s="1"/>
      <c r="D923" s="2"/>
      <c r="E923" s="1"/>
      <c r="F923" s="3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2"/>
      <c r="C924" s="1"/>
      <c r="D924" s="2"/>
      <c r="E924" s="1"/>
      <c r="F924" s="3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2"/>
      <c r="C925" s="1"/>
      <c r="D925" s="2"/>
      <c r="E925" s="1"/>
      <c r="F925" s="3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2"/>
      <c r="C926" s="1"/>
      <c r="D926" s="2"/>
      <c r="E926" s="1"/>
      <c r="F926" s="3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2"/>
      <c r="C927" s="1"/>
      <c r="D927" s="2"/>
      <c r="E927" s="1"/>
      <c r="F927" s="3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2"/>
      <c r="C928" s="1"/>
      <c r="D928" s="2"/>
      <c r="E928" s="1"/>
      <c r="F928" s="3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2"/>
      <c r="C929" s="1"/>
      <c r="D929" s="2"/>
      <c r="E929" s="1"/>
      <c r="F929" s="3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2"/>
      <c r="C930" s="1"/>
      <c r="D930" s="2"/>
      <c r="E930" s="1"/>
      <c r="F930" s="3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2"/>
      <c r="C931" s="1"/>
      <c r="D931" s="2"/>
      <c r="E931" s="1"/>
      <c r="F931" s="3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2"/>
      <c r="C932" s="1"/>
      <c r="D932" s="2"/>
      <c r="E932" s="1"/>
      <c r="F932" s="3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2"/>
      <c r="C933" s="1"/>
      <c r="D933" s="2"/>
      <c r="E933" s="1"/>
      <c r="F933" s="3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2"/>
      <c r="C934" s="1"/>
      <c r="D934" s="2"/>
      <c r="E934" s="1"/>
      <c r="F934" s="3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2"/>
      <c r="C935" s="1"/>
      <c r="D935" s="2"/>
      <c r="E935" s="1"/>
      <c r="F935" s="3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2"/>
      <c r="C936" s="1"/>
      <c r="D936" s="2"/>
      <c r="E936" s="1"/>
      <c r="F936" s="3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2"/>
      <c r="C937" s="1"/>
      <c r="D937" s="2"/>
      <c r="E937" s="1"/>
      <c r="F937" s="3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2"/>
      <c r="C938" s="1"/>
      <c r="D938" s="2"/>
      <c r="E938" s="1"/>
      <c r="F938" s="3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2"/>
      <c r="C939" s="1"/>
      <c r="D939" s="2"/>
      <c r="E939" s="1"/>
      <c r="F939" s="3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2"/>
      <c r="C940" s="1"/>
      <c r="D940" s="2"/>
      <c r="E940" s="1"/>
      <c r="F940" s="3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2"/>
      <c r="C941" s="1"/>
      <c r="D941" s="2"/>
      <c r="E941" s="1"/>
      <c r="F941" s="3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2"/>
      <c r="C942" s="1"/>
      <c r="D942" s="2"/>
      <c r="E942" s="1"/>
      <c r="F942" s="3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2"/>
      <c r="C943" s="1"/>
      <c r="D943" s="2"/>
      <c r="E943" s="1"/>
      <c r="F943" s="3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2"/>
      <c r="C944" s="1"/>
      <c r="D944" s="2"/>
      <c r="E944" s="1"/>
      <c r="F944" s="3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2"/>
      <c r="C945" s="1"/>
      <c r="D945" s="2"/>
      <c r="E945" s="1"/>
      <c r="F945" s="3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2"/>
      <c r="C946" s="1"/>
      <c r="D946" s="2"/>
      <c r="E946" s="1"/>
      <c r="F946" s="3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2"/>
      <c r="C947" s="1"/>
      <c r="D947" s="2"/>
      <c r="E947" s="1"/>
      <c r="F947" s="3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2"/>
      <c r="C948" s="1"/>
      <c r="D948" s="2"/>
      <c r="E948" s="1"/>
      <c r="F948" s="3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2"/>
      <c r="C949" s="1"/>
      <c r="D949" s="2"/>
      <c r="E949" s="1"/>
      <c r="F949" s="3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2"/>
      <c r="C950" s="1"/>
      <c r="D950" s="2"/>
      <c r="E950" s="1"/>
      <c r="F950" s="3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2"/>
      <c r="C951" s="1"/>
      <c r="D951" s="2"/>
      <c r="E951" s="1"/>
      <c r="F951" s="3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2"/>
      <c r="C952" s="1"/>
      <c r="D952" s="2"/>
      <c r="E952" s="1"/>
      <c r="F952" s="3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2"/>
      <c r="C953" s="1"/>
      <c r="D953" s="2"/>
      <c r="E953" s="1"/>
      <c r="F953" s="3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2"/>
      <c r="C954" s="1"/>
      <c r="D954" s="2"/>
      <c r="E954" s="1"/>
      <c r="F954" s="3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2"/>
      <c r="C955" s="1"/>
      <c r="D955" s="2"/>
      <c r="E955" s="1"/>
      <c r="F955" s="3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2"/>
      <c r="C956" s="1"/>
      <c r="D956" s="2"/>
      <c r="E956" s="1"/>
      <c r="F956" s="3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2"/>
      <c r="C957" s="1"/>
      <c r="D957" s="2"/>
      <c r="E957" s="1"/>
      <c r="F957" s="3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2"/>
      <c r="C958" s="1"/>
      <c r="D958" s="2"/>
      <c r="E958" s="1"/>
      <c r="F958" s="3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2"/>
      <c r="C959" s="1"/>
      <c r="D959" s="2"/>
      <c r="E959" s="1"/>
      <c r="F959" s="3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2"/>
      <c r="C960" s="1"/>
      <c r="D960" s="2"/>
      <c r="E960" s="1"/>
      <c r="F960" s="3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2"/>
      <c r="C961" s="1"/>
      <c r="D961" s="2"/>
      <c r="E961" s="1"/>
      <c r="F961" s="3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2"/>
      <c r="C962" s="1"/>
      <c r="D962" s="2"/>
      <c r="E962" s="1"/>
      <c r="F962" s="3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2"/>
      <c r="C963" s="1"/>
      <c r="D963" s="2"/>
      <c r="E963" s="1"/>
      <c r="F963" s="3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2"/>
      <c r="C964" s="1"/>
      <c r="D964" s="2"/>
      <c r="E964" s="1"/>
      <c r="F964" s="3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2"/>
      <c r="C965" s="1"/>
      <c r="D965" s="2"/>
      <c r="E965" s="1"/>
      <c r="F965" s="3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2"/>
      <c r="C966" s="1"/>
      <c r="D966" s="2"/>
      <c r="E966" s="1"/>
      <c r="F966" s="3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2"/>
      <c r="C967" s="1"/>
      <c r="D967" s="2"/>
      <c r="E967" s="1"/>
      <c r="F967" s="3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2"/>
      <c r="C968" s="1"/>
      <c r="D968" s="2"/>
      <c r="E968" s="1"/>
      <c r="F968" s="3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2"/>
      <c r="C969" s="1"/>
      <c r="D969" s="2"/>
      <c r="E969" s="1"/>
      <c r="F969" s="3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2"/>
      <c r="C970" s="1"/>
      <c r="D970" s="2"/>
      <c r="E970" s="1"/>
      <c r="F970" s="3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2"/>
      <c r="C971" s="1"/>
      <c r="D971" s="2"/>
      <c r="E971" s="1"/>
      <c r="F971" s="3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2"/>
      <c r="C972" s="1"/>
      <c r="D972" s="2"/>
      <c r="E972" s="1"/>
      <c r="F972" s="3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2"/>
      <c r="C973" s="1"/>
      <c r="D973" s="2"/>
      <c r="E973" s="1"/>
      <c r="F973" s="3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2"/>
      <c r="C974" s="1"/>
      <c r="D974" s="2"/>
      <c r="E974" s="1"/>
      <c r="F974" s="3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2"/>
      <c r="C975" s="1"/>
      <c r="D975" s="2"/>
      <c r="E975" s="1"/>
      <c r="F975" s="3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2"/>
      <c r="C976" s="1"/>
      <c r="D976" s="2"/>
      <c r="E976" s="1"/>
      <c r="F976" s="3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2"/>
      <c r="C977" s="1"/>
      <c r="D977" s="2"/>
      <c r="E977" s="1"/>
      <c r="F977" s="3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2"/>
      <c r="C978" s="1"/>
      <c r="D978" s="2"/>
      <c r="E978" s="1"/>
      <c r="F978" s="3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2"/>
      <c r="C979" s="1"/>
      <c r="D979" s="2"/>
      <c r="E979" s="1"/>
      <c r="F979" s="3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2"/>
      <c r="C980" s="1"/>
      <c r="D980" s="2"/>
      <c r="E980" s="1"/>
      <c r="F980" s="3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2"/>
      <c r="C981" s="1"/>
      <c r="D981" s="2"/>
      <c r="E981" s="1"/>
      <c r="F981" s="3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2"/>
      <c r="C982" s="1"/>
      <c r="D982" s="2"/>
      <c r="E982" s="1"/>
      <c r="F982" s="3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2"/>
      <c r="C983" s="1"/>
      <c r="D983" s="2"/>
      <c r="E983" s="1"/>
      <c r="F983" s="3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2"/>
      <c r="C984" s="1"/>
      <c r="D984" s="2"/>
      <c r="E984" s="1"/>
      <c r="F984" s="3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2"/>
      <c r="C985" s="1"/>
      <c r="D985" s="2"/>
      <c r="E985" s="1"/>
      <c r="F985" s="3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</sheetData>
  <mergeCells count="1">
    <mergeCell ref="E5:E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6.5"/>
    <col customWidth="1" min="3" max="3" width="7.5"/>
    <col customWidth="1" min="4" max="4" width="62.88"/>
    <col customWidth="1" min="5" max="5" width="7.5"/>
    <col customWidth="1" min="6" max="6" width="24.0"/>
    <col customWidth="1" min="7" max="7" width="7.5"/>
    <col customWidth="1" min="8" max="8" width="23.0"/>
    <col customWidth="1" min="9" max="9" width="7.5"/>
    <col customWidth="1" min="10" max="10" width="24.0"/>
  </cols>
  <sheetData>
    <row r="1">
      <c r="A1" s="17"/>
      <c r="B1" s="17"/>
      <c r="C1" s="18"/>
      <c r="D1" s="17"/>
      <c r="E1" s="18"/>
      <c r="F1" s="17"/>
      <c r="G1" s="17"/>
      <c r="H1" s="17"/>
      <c r="I1" s="18"/>
      <c r="J1" s="17"/>
    </row>
    <row r="2">
      <c r="A2" s="17"/>
      <c r="B2" s="17"/>
      <c r="C2" s="18"/>
      <c r="D2" s="17"/>
      <c r="E2" s="18"/>
      <c r="F2" s="17"/>
      <c r="G2" s="17"/>
      <c r="H2" s="17"/>
      <c r="I2" s="18"/>
      <c r="J2" s="17"/>
    </row>
    <row r="3">
      <c r="A3" s="19" t="s">
        <v>4</v>
      </c>
      <c r="B3" s="17"/>
      <c r="C3" s="18"/>
      <c r="D3" s="17"/>
      <c r="E3" s="18"/>
      <c r="F3" s="17"/>
      <c r="G3" s="19" t="s">
        <v>1</v>
      </c>
      <c r="H3" s="17"/>
      <c r="I3" s="18"/>
      <c r="J3" s="17"/>
    </row>
    <row r="4">
      <c r="A4" s="20" t="s">
        <v>38</v>
      </c>
      <c r="B4" s="20" t="s">
        <v>39</v>
      </c>
      <c r="C4" s="20" t="s">
        <v>38</v>
      </c>
      <c r="D4" s="20" t="s">
        <v>40</v>
      </c>
      <c r="E4" s="20" t="s">
        <v>38</v>
      </c>
      <c r="F4" s="21" t="s">
        <v>41</v>
      </c>
      <c r="G4" s="20" t="s">
        <v>38</v>
      </c>
      <c r="H4" s="20" t="s">
        <v>40</v>
      </c>
      <c r="I4" s="20" t="s">
        <v>38</v>
      </c>
      <c r="J4" s="21" t="s">
        <v>41</v>
      </c>
    </row>
    <row r="5">
      <c r="A5" s="22" t="s">
        <v>42</v>
      </c>
      <c r="B5" s="23" t="s">
        <v>43</v>
      </c>
      <c r="C5" s="22" t="s">
        <v>42</v>
      </c>
      <c r="D5" s="24" t="s">
        <v>44</v>
      </c>
      <c r="E5" s="22" t="s">
        <v>42</v>
      </c>
      <c r="F5" s="24" t="s">
        <v>45</v>
      </c>
      <c r="G5" s="25" t="s">
        <v>42</v>
      </c>
      <c r="H5" s="26" t="s">
        <v>46</v>
      </c>
      <c r="I5" s="25" t="s">
        <v>42</v>
      </c>
      <c r="J5" s="26" t="s">
        <v>47</v>
      </c>
    </row>
    <row r="6">
      <c r="A6" s="22" t="s">
        <v>42</v>
      </c>
      <c r="B6" s="27" t="s">
        <v>48</v>
      </c>
      <c r="C6" s="22" t="s">
        <v>42</v>
      </c>
      <c r="D6" s="24" t="s">
        <v>49</v>
      </c>
      <c r="E6" s="22" t="s">
        <v>42</v>
      </c>
      <c r="F6" s="28" t="s">
        <v>50</v>
      </c>
      <c r="G6" s="29"/>
      <c r="H6" s="29"/>
      <c r="I6" s="30"/>
      <c r="J6" s="29"/>
    </row>
    <row r="7">
      <c r="A7" s="22" t="s">
        <v>42</v>
      </c>
      <c r="B7" s="27" t="s">
        <v>51</v>
      </c>
      <c r="C7" s="22" t="s">
        <v>42</v>
      </c>
      <c r="D7" s="24" t="s">
        <v>52</v>
      </c>
      <c r="E7" s="22" t="s">
        <v>42</v>
      </c>
      <c r="F7" s="28" t="s">
        <v>53</v>
      </c>
      <c r="G7" s="17"/>
      <c r="H7" s="17"/>
      <c r="I7" s="18"/>
      <c r="J7" s="17"/>
    </row>
    <row r="8">
      <c r="A8" s="22" t="s">
        <v>42</v>
      </c>
      <c r="B8" s="27" t="s">
        <v>54</v>
      </c>
      <c r="C8" s="22" t="s">
        <v>42</v>
      </c>
      <c r="D8" s="24" t="s">
        <v>55</v>
      </c>
      <c r="E8" s="22" t="s">
        <v>42</v>
      </c>
      <c r="F8" s="28" t="s">
        <v>56</v>
      </c>
      <c r="G8" s="17"/>
      <c r="H8" s="17"/>
      <c r="I8" s="18"/>
      <c r="J8" s="17"/>
    </row>
    <row r="9">
      <c r="A9" s="22"/>
      <c r="B9" s="31" t="s">
        <v>57</v>
      </c>
      <c r="C9" s="22" t="s">
        <v>42</v>
      </c>
      <c r="D9" s="24" t="s">
        <v>58</v>
      </c>
      <c r="E9" s="22" t="s">
        <v>42</v>
      </c>
      <c r="F9" s="28" t="s">
        <v>59</v>
      </c>
      <c r="G9" s="17"/>
      <c r="H9" s="17"/>
      <c r="I9" s="18"/>
      <c r="J9" s="17"/>
    </row>
    <row r="10">
      <c r="A10" s="22" t="s">
        <v>42</v>
      </c>
      <c r="B10" s="27" t="s">
        <v>60</v>
      </c>
      <c r="C10" s="22" t="s">
        <v>42</v>
      </c>
      <c r="D10" s="24" t="s">
        <v>61</v>
      </c>
      <c r="E10" s="22" t="s">
        <v>42</v>
      </c>
      <c r="F10" s="28" t="s">
        <v>62</v>
      </c>
      <c r="G10" s="17"/>
      <c r="H10" s="17"/>
      <c r="I10" s="18"/>
      <c r="J10" s="17"/>
    </row>
    <row r="11">
      <c r="A11" s="22" t="s">
        <v>42</v>
      </c>
      <c r="B11" s="27" t="s">
        <v>63</v>
      </c>
      <c r="C11" s="22" t="s">
        <v>42</v>
      </c>
      <c r="D11" s="24" t="s">
        <v>64</v>
      </c>
      <c r="E11" s="32"/>
      <c r="F11" s="33"/>
      <c r="G11" s="17"/>
      <c r="H11" s="17"/>
      <c r="I11" s="18"/>
      <c r="J11" s="17"/>
    </row>
    <row r="12">
      <c r="A12" s="22" t="s">
        <v>42</v>
      </c>
      <c r="B12" s="27" t="s">
        <v>65</v>
      </c>
      <c r="C12" s="22" t="s">
        <v>42</v>
      </c>
      <c r="D12" s="24" t="s">
        <v>66</v>
      </c>
      <c r="E12" s="32"/>
      <c r="F12" s="33"/>
      <c r="G12" s="17"/>
      <c r="H12" s="17"/>
      <c r="I12" s="18"/>
      <c r="J12" s="17"/>
    </row>
    <row r="13">
      <c r="A13" s="22" t="s">
        <v>42</v>
      </c>
      <c r="B13" s="27" t="s">
        <v>67</v>
      </c>
      <c r="C13" s="22" t="s">
        <v>42</v>
      </c>
      <c r="D13" s="24" t="s">
        <v>68</v>
      </c>
      <c r="E13" s="32"/>
      <c r="F13" s="33"/>
      <c r="G13" s="17"/>
      <c r="H13" s="17"/>
      <c r="I13" s="18"/>
      <c r="J13" s="17"/>
    </row>
    <row r="14">
      <c r="A14" s="22"/>
      <c r="B14" s="34" t="s">
        <v>69</v>
      </c>
      <c r="C14" s="32"/>
      <c r="D14" s="24"/>
      <c r="E14" s="32"/>
      <c r="F14" s="33"/>
      <c r="G14" s="17"/>
      <c r="H14" s="17"/>
      <c r="I14" s="18"/>
      <c r="J14" s="17"/>
    </row>
    <row r="15">
      <c r="A15" s="22" t="s">
        <v>42</v>
      </c>
      <c r="B15" s="27" t="s">
        <v>70</v>
      </c>
      <c r="C15" s="32"/>
      <c r="D15" s="24"/>
      <c r="E15" s="32"/>
      <c r="F15" s="33"/>
      <c r="G15" s="17"/>
      <c r="H15" s="17"/>
      <c r="I15" s="18"/>
      <c r="J15" s="17"/>
    </row>
    <row r="16">
      <c r="A16" s="22" t="s">
        <v>42</v>
      </c>
      <c r="B16" s="27" t="s">
        <v>71</v>
      </c>
      <c r="C16" s="32"/>
      <c r="D16" s="33"/>
      <c r="E16" s="32"/>
      <c r="F16" s="33"/>
      <c r="G16" s="17"/>
      <c r="H16" s="17"/>
      <c r="I16" s="18"/>
      <c r="J16" s="17"/>
    </row>
    <row r="17">
      <c r="A17" s="22" t="s">
        <v>42</v>
      </c>
      <c r="B17" s="27" t="s">
        <v>72</v>
      </c>
      <c r="C17" s="32"/>
      <c r="D17" s="33"/>
      <c r="E17" s="32"/>
      <c r="F17" s="33"/>
      <c r="G17" s="17"/>
      <c r="H17" s="17"/>
      <c r="I17" s="18"/>
      <c r="J17" s="17"/>
    </row>
    <row r="18">
      <c r="A18" s="22" t="s">
        <v>42</v>
      </c>
      <c r="B18" s="27" t="s">
        <v>73</v>
      </c>
      <c r="C18" s="32"/>
      <c r="D18" s="33"/>
      <c r="E18" s="32"/>
      <c r="F18" s="33"/>
      <c r="G18" s="17"/>
      <c r="H18" s="17"/>
      <c r="I18" s="18"/>
      <c r="J18" s="17"/>
    </row>
    <row r="19">
      <c r="A19" s="22"/>
      <c r="B19" s="34" t="s">
        <v>74</v>
      </c>
      <c r="C19" s="32"/>
      <c r="D19" s="33"/>
      <c r="E19" s="32"/>
      <c r="F19" s="33"/>
      <c r="G19" s="17"/>
      <c r="H19" s="17"/>
      <c r="I19" s="18"/>
      <c r="J19" s="17"/>
    </row>
    <row r="20">
      <c r="A20" s="22" t="s">
        <v>42</v>
      </c>
      <c r="B20" s="27" t="s">
        <v>75</v>
      </c>
      <c r="C20" s="32"/>
      <c r="D20" s="33"/>
      <c r="E20" s="32"/>
      <c r="F20" s="33"/>
      <c r="G20" s="17"/>
      <c r="H20" s="17"/>
      <c r="I20" s="18"/>
      <c r="J20" s="17"/>
    </row>
    <row r="21">
      <c r="A21" s="22" t="s">
        <v>42</v>
      </c>
      <c r="B21" s="27" t="s">
        <v>76</v>
      </c>
      <c r="C21" s="32"/>
      <c r="D21" s="33"/>
      <c r="E21" s="32"/>
      <c r="F21" s="33"/>
      <c r="G21" s="17"/>
      <c r="H21" s="17"/>
      <c r="I21" s="18"/>
      <c r="J21" s="17"/>
    </row>
    <row r="22">
      <c r="A22" s="22" t="s">
        <v>42</v>
      </c>
      <c r="B22" s="27" t="s">
        <v>77</v>
      </c>
      <c r="C22" s="32"/>
      <c r="D22" s="33"/>
      <c r="E22" s="32"/>
      <c r="F22" s="33"/>
      <c r="G22" s="17"/>
      <c r="H22" s="17"/>
      <c r="I22" s="18"/>
      <c r="J22" s="17"/>
    </row>
    <row r="23">
      <c r="A23" s="22"/>
      <c r="B23" s="34" t="s">
        <v>78</v>
      </c>
      <c r="C23" s="32"/>
      <c r="D23" s="33"/>
      <c r="E23" s="32"/>
      <c r="F23" s="33"/>
      <c r="G23" s="17"/>
      <c r="H23" s="17"/>
      <c r="I23" s="18"/>
      <c r="J23" s="17"/>
    </row>
    <row r="24">
      <c r="A24" s="22" t="s">
        <v>42</v>
      </c>
      <c r="B24" s="27" t="s">
        <v>79</v>
      </c>
      <c r="C24" s="32"/>
      <c r="D24" s="33"/>
      <c r="E24" s="32"/>
      <c r="F24" s="33"/>
      <c r="G24" s="17"/>
      <c r="H24" s="17"/>
      <c r="I24" s="18"/>
      <c r="J24" s="17"/>
    </row>
    <row r="25">
      <c r="A25" s="22" t="s">
        <v>42</v>
      </c>
      <c r="B25" s="27" t="s">
        <v>80</v>
      </c>
      <c r="C25" s="32"/>
      <c r="D25" s="33"/>
      <c r="E25" s="32"/>
      <c r="F25" s="33"/>
      <c r="G25" s="17"/>
      <c r="H25" s="17"/>
      <c r="I25" s="18"/>
      <c r="J25" s="17"/>
    </row>
    <row r="26">
      <c r="A26" s="22" t="s">
        <v>42</v>
      </c>
      <c r="B26" s="27" t="s">
        <v>81</v>
      </c>
      <c r="C26" s="32"/>
      <c r="D26" s="33"/>
      <c r="E26" s="32"/>
      <c r="F26" s="33"/>
      <c r="G26" s="17"/>
      <c r="H26" s="17"/>
      <c r="I26" s="18"/>
      <c r="J26" s="17"/>
    </row>
    <row r="27">
      <c r="A27" s="22"/>
      <c r="B27" s="34" t="s">
        <v>82</v>
      </c>
      <c r="C27" s="32"/>
      <c r="D27" s="33"/>
      <c r="E27" s="32"/>
      <c r="F27" s="33"/>
      <c r="G27" s="17"/>
      <c r="H27" s="17"/>
      <c r="I27" s="18"/>
      <c r="J27" s="17"/>
    </row>
    <row r="28">
      <c r="A28" s="22" t="s">
        <v>42</v>
      </c>
      <c r="B28" s="23" t="s">
        <v>83</v>
      </c>
      <c r="C28" s="32"/>
      <c r="D28" s="33"/>
      <c r="E28" s="32"/>
      <c r="F28" s="33"/>
      <c r="G28" s="17"/>
      <c r="H28" s="17"/>
      <c r="I28" s="18"/>
      <c r="J28" s="17"/>
    </row>
    <row r="29">
      <c r="A29" s="22" t="s">
        <v>42</v>
      </c>
      <c r="B29" s="27" t="s">
        <v>84</v>
      </c>
      <c r="C29" s="32"/>
      <c r="D29" s="33"/>
      <c r="E29" s="32"/>
      <c r="F29" s="33"/>
      <c r="G29" s="17"/>
      <c r="H29" s="17"/>
      <c r="I29" s="18"/>
      <c r="J29" s="17"/>
    </row>
    <row r="30">
      <c r="A30" s="22"/>
      <c r="B30" s="34" t="s">
        <v>85</v>
      </c>
      <c r="C30" s="32"/>
      <c r="D30" s="33"/>
      <c r="E30" s="32"/>
      <c r="F30" s="33"/>
      <c r="G30" s="17"/>
      <c r="H30" s="17"/>
      <c r="I30" s="18"/>
      <c r="J30" s="17"/>
    </row>
    <row r="31">
      <c r="A31" s="22" t="s">
        <v>42</v>
      </c>
      <c r="B31" s="27" t="s">
        <v>86</v>
      </c>
      <c r="C31" s="32"/>
      <c r="D31" s="33"/>
      <c r="E31" s="32"/>
      <c r="F31" s="33"/>
      <c r="G31" s="17"/>
      <c r="H31" s="17"/>
      <c r="I31" s="18"/>
      <c r="J31" s="17"/>
    </row>
    <row r="32">
      <c r="A32" s="22" t="s">
        <v>42</v>
      </c>
      <c r="B32" s="27" t="s">
        <v>87</v>
      </c>
      <c r="C32" s="32"/>
      <c r="D32" s="33"/>
      <c r="E32" s="32"/>
      <c r="F32" s="33"/>
      <c r="G32" s="17"/>
      <c r="H32" s="17"/>
      <c r="I32" s="18"/>
      <c r="J32" s="17"/>
    </row>
    <row r="33">
      <c r="A33" s="22" t="s">
        <v>42</v>
      </c>
      <c r="B33" s="27" t="s">
        <v>88</v>
      </c>
      <c r="C33" s="32"/>
      <c r="D33" s="33"/>
      <c r="E33" s="32"/>
      <c r="F33" s="33"/>
      <c r="G33" s="17"/>
      <c r="H33" s="17"/>
      <c r="I33" s="18"/>
      <c r="J33" s="17"/>
    </row>
    <row r="34">
      <c r="A34" s="22" t="s">
        <v>42</v>
      </c>
      <c r="B34" s="23" t="s">
        <v>89</v>
      </c>
      <c r="C34" s="32"/>
      <c r="D34" s="33"/>
      <c r="E34" s="32"/>
      <c r="F34" s="33"/>
      <c r="G34" s="17"/>
      <c r="H34" s="17"/>
      <c r="I34" s="18"/>
      <c r="J34" s="17"/>
    </row>
    <row r="35">
      <c r="A35" s="22" t="s">
        <v>42</v>
      </c>
      <c r="B35" s="23" t="s">
        <v>90</v>
      </c>
      <c r="C35" s="32"/>
      <c r="D35" s="33"/>
      <c r="E35" s="32"/>
      <c r="F35" s="33"/>
      <c r="G35" s="17"/>
      <c r="H35" s="17"/>
      <c r="I35" s="18"/>
      <c r="J35" s="17"/>
    </row>
    <row r="36">
      <c r="A36" s="22" t="s">
        <v>42</v>
      </c>
      <c r="B36" s="23" t="s">
        <v>91</v>
      </c>
      <c r="C36" s="32"/>
      <c r="D36" s="33"/>
      <c r="E36" s="32"/>
      <c r="F36" s="33"/>
      <c r="G36" s="17"/>
      <c r="H36" s="17"/>
      <c r="I36" s="18"/>
      <c r="J36" s="17"/>
    </row>
    <row r="37">
      <c r="A37" s="22" t="s">
        <v>42</v>
      </c>
      <c r="B37" s="23" t="s">
        <v>92</v>
      </c>
      <c r="C37" s="32"/>
      <c r="D37" s="33"/>
      <c r="E37" s="32"/>
      <c r="F37" s="33"/>
      <c r="G37" s="17"/>
      <c r="H37" s="17"/>
      <c r="I37" s="18"/>
      <c r="J37" s="17"/>
    </row>
    <row r="38">
      <c r="A38" s="22" t="s">
        <v>42</v>
      </c>
      <c r="B38" s="23" t="s">
        <v>93</v>
      </c>
      <c r="C38" s="32"/>
      <c r="D38" s="33"/>
      <c r="E38" s="32"/>
      <c r="F38" s="33"/>
      <c r="G38" s="17"/>
      <c r="H38" s="17"/>
      <c r="I38" s="18"/>
      <c r="J38" s="17"/>
    </row>
    <row r="39">
      <c r="A39" s="22" t="s">
        <v>42</v>
      </c>
      <c r="B39" s="23" t="s">
        <v>94</v>
      </c>
      <c r="C39" s="32"/>
      <c r="D39" s="33"/>
      <c r="E39" s="32"/>
      <c r="F39" s="33"/>
      <c r="G39" s="17"/>
      <c r="H39" s="17"/>
      <c r="I39" s="18"/>
      <c r="J39" s="17"/>
    </row>
    <row r="40">
      <c r="A40" s="22" t="s">
        <v>42</v>
      </c>
      <c r="B40" s="23" t="s">
        <v>95</v>
      </c>
      <c r="C40" s="32"/>
      <c r="D40" s="33"/>
      <c r="E40" s="32"/>
      <c r="F40" s="33"/>
      <c r="G40" s="17"/>
      <c r="H40" s="17"/>
      <c r="I40" s="18"/>
      <c r="J40" s="17"/>
    </row>
    <row r="41">
      <c r="A41" s="22" t="s">
        <v>42</v>
      </c>
      <c r="B41" s="23" t="s">
        <v>96</v>
      </c>
      <c r="C41" s="32"/>
      <c r="D41" s="33"/>
      <c r="E41" s="32"/>
      <c r="F41" s="33"/>
      <c r="G41" s="17"/>
      <c r="H41" s="17"/>
      <c r="I41" s="18"/>
      <c r="J41" s="17"/>
    </row>
    <row r="42">
      <c r="A42" s="17"/>
      <c r="B42" s="17"/>
      <c r="C42" s="18"/>
      <c r="D42" s="17"/>
      <c r="E42" s="18"/>
      <c r="F42" s="17"/>
      <c r="G42" s="17"/>
      <c r="H42" s="17"/>
      <c r="I42" s="18"/>
      <c r="J42" s="17"/>
    </row>
    <row r="43">
      <c r="A43" s="17"/>
      <c r="B43" s="17"/>
      <c r="C43" s="18"/>
      <c r="D43" s="17"/>
      <c r="E43" s="18"/>
      <c r="F43" s="17"/>
      <c r="G43" s="17"/>
      <c r="H43" s="17"/>
      <c r="I43" s="18"/>
      <c r="J43" s="17"/>
    </row>
    <row r="44">
      <c r="A44" s="17"/>
      <c r="B44" s="17"/>
      <c r="C44" s="18"/>
      <c r="D44" s="17"/>
      <c r="E44" s="18"/>
      <c r="F44" s="17"/>
      <c r="G44" s="17"/>
      <c r="H44" s="17"/>
      <c r="I44" s="18"/>
      <c r="J44" s="17"/>
    </row>
    <row r="45">
      <c r="A45" s="17"/>
      <c r="B45" s="17"/>
      <c r="C45" s="18"/>
      <c r="D45" s="17"/>
      <c r="E45" s="18"/>
      <c r="F45" s="17"/>
      <c r="G45" s="17"/>
      <c r="H45" s="17"/>
      <c r="I45" s="18"/>
      <c r="J45" s="17"/>
    </row>
    <row r="46">
      <c r="A46" s="17"/>
      <c r="B46" s="17"/>
      <c r="C46" s="18"/>
      <c r="D46" s="17"/>
      <c r="E46" s="18"/>
      <c r="F46" s="17"/>
      <c r="G46" s="17"/>
      <c r="H46" s="17"/>
      <c r="I46" s="18"/>
      <c r="J46" s="17"/>
    </row>
    <row r="47">
      <c r="A47" s="17"/>
      <c r="B47" s="17"/>
      <c r="C47" s="18"/>
      <c r="D47" s="17"/>
      <c r="E47" s="18"/>
      <c r="F47" s="17"/>
      <c r="G47" s="17"/>
      <c r="H47" s="17"/>
      <c r="I47" s="18"/>
      <c r="J47" s="17"/>
    </row>
    <row r="48">
      <c r="A48" s="17"/>
      <c r="B48" s="17"/>
      <c r="C48" s="18"/>
      <c r="D48" s="17"/>
      <c r="E48" s="18"/>
      <c r="F48" s="17"/>
      <c r="G48" s="17"/>
      <c r="H48" s="17"/>
      <c r="I48" s="18"/>
      <c r="J48" s="17"/>
    </row>
    <row r="49">
      <c r="A49" s="17"/>
      <c r="B49" s="17"/>
      <c r="C49" s="18"/>
      <c r="D49" s="17"/>
      <c r="E49" s="18"/>
      <c r="F49" s="17"/>
      <c r="G49" s="17"/>
      <c r="H49" s="17"/>
      <c r="I49" s="18"/>
      <c r="J49" s="17"/>
    </row>
    <row r="50">
      <c r="A50" s="17"/>
      <c r="B50" s="17"/>
      <c r="C50" s="18"/>
      <c r="D50" s="17"/>
      <c r="E50" s="18"/>
      <c r="F50" s="17"/>
      <c r="G50" s="17"/>
      <c r="H50" s="17"/>
      <c r="I50" s="18"/>
      <c r="J50" s="17"/>
    </row>
    <row r="51">
      <c r="A51" s="17"/>
      <c r="B51" s="17"/>
      <c r="C51" s="18"/>
      <c r="D51" s="17"/>
      <c r="E51" s="18"/>
      <c r="F51" s="17"/>
      <c r="G51" s="17"/>
      <c r="H51" s="17"/>
      <c r="I51" s="18"/>
      <c r="J51" s="17"/>
    </row>
    <row r="52">
      <c r="A52" s="17"/>
      <c r="B52" s="17"/>
      <c r="C52" s="18"/>
      <c r="D52" s="17"/>
      <c r="E52" s="18"/>
      <c r="F52" s="17"/>
      <c r="G52" s="17"/>
      <c r="H52" s="17"/>
      <c r="I52" s="18"/>
      <c r="J52" s="17"/>
    </row>
    <row r="53">
      <c r="A53" s="17"/>
      <c r="B53" s="17"/>
      <c r="C53" s="18"/>
      <c r="D53" s="17"/>
      <c r="E53" s="18"/>
      <c r="F53" s="17"/>
      <c r="G53" s="17"/>
      <c r="H53" s="17"/>
      <c r="I53" s="18"/>
      <c r="J53" s="17"/>
    </row>
    <row r="54">
      <c r="A54" s="17"/>
      <c r="B54" s="17"/>
      <c r="C54" s="18"/>
      <c r="D54" s="17"/>
      <c r="E54" s="18"/>
      <c r="F54" s="17"/>
      <c r="G54" s="17"/>
      <c r="H54" s="17"/>
      <c r="I54" s="18"/>
      <c r="J54" s="17"/>
    </row>
    <row r="55">
      <c r="A55" s="17"/>
      <c r="B55" s="17"/>
      <c r="C55" s="18"/>
      <c r="D55" s="17"/>
      <c r="E55" s="18"/>
      <c r="F55" s="17"/>
      <c r="G55" s="17"/>
      <c r="H55" s="17"/>
      <c r="I55" s="18"/>
      <c r="J55" s="17"/>
    </row>
    <row r="56">
      <c r="A56" s="17"/>
      <c r="B56" s="17"/>
      <c r="C56" s="18"/>
      <c r="D56" s="17"/>
      <c r="E56" s="18"/>
      <c r="F56" s="17"/>
      <c r="G56" s="17"/>
      <c r="H56" s="17"/>
      <c r="I56" s="18"/>
      <c r="J56" s="17"/>
    </row>
    <row r="57">
      <c r="A57" s="17"/>
      <c r="B57" s="17"/>
      <c r="C57" s="18"/>
      <c r="D57" s="17"/>
      <c r="E57" s="18"/>
      <c r="F57" s="17"/>
      <c r="G57" s="17"/>
      <c r="H57" s="17"/>
      <c r="I57" s="18"/>
      <c r="J57" s="17"/>
    </row>
    <row r="58">
      <c r="A58" s="17"/>
      <c r="B58" s="17"/>
      <c r="C58" s="18"/>
      <c r="D58" s="17"/>
      <c r="E58" s="18"/>
      <c r="F58" s="17"/>
      <c r="G58" s="17"/>
      <c r="H58" s="17"/>
      <c r="I58" s="18"/>
      <c r="J58" s="17"/>
    </row>
    <row r="59">
      <c r="A59" s="17"/>
      <c r="B59" s="17"/>
      <c r="C59" s="18"/>
      <c r="D59" s="17"/>
      <c r="E59" s="18"/>
      <c r="F59" s="17"/>
      <c r="G59" s="17"/>
      <c r="H59" s="17"/>
      <c r="I59" s="18"/>
      <c r="J59" s="17"/>
    </row>
    <row r="60">
      <c r="A60" s="17"/>
      <c r="B60" s="17"/>
      <c r="C60" s="18"/>
      <c r="D60" s="17"/>
      <c r="E60" s="18"/>
      <c r="F60" s="17"/>
      <c r="G60" s="17"/>
      <c r="H60" s="17"/>
      <c r="I60" s="18"/>
      <c r="J60" s="17"/>
    </row>
    <row r="61">
      <c r="A61" s="17"/>
      <c r="B61" s="17"/>
      <c r="C61" s="18"/>
      <c r="D61" s="17"/>
      <c r="E61" s="18"/>
      <c r="F61" s="17"/>
      <c r="G61" s="17"/>
      <c r="H61" s="17"/>
      <c r="I61" s="18"/>
      <c r="J61" s="17"/>
    </row>
    <row r="62">
      <c r="A62" s="17"/>
      <c r="B62" s="17"/>
      <c r="C62" s="18"/>
      <c r="D62" s="17"/>
      <c r="E62" s="18"/>
      <c r="F62" s="17"/>
      <c r="G62" s="17"/>
      <c r="H62" s="17"/>
      <c r="I62" s="18"/>
      <c r="J62" s="17"/>
    </row>
    <row r="63">
      <c r="A63" s="17"/>
      <c r="B63" s="17"/>
      <c r="C63" s="18"/>
      <c r="D63" s="17"/>
      <c r="E63" s="18"/>
      <c r="F63" s="17"/>
      <c r="G63" s="17"/>
      <c r="H63" s="17"/>
      <c r="I63" s="18"/>
      <c r="J63" s="17"/>
    </row>
    <row r="64">
      <c r="A64" s="17"/>
      <c r="B64" s="17"/>
      <c r="C64" s="18"/>
      <c r="D64" s="17"/>
      <c r="E64" s="18"/>
      <c r="F64" s="17"/>
      <c r="G64" s="17"/>
      <c r="H64" s="17"/>
      <c r="I64" s="18"/>
      <c r="J64" s="17"/>
    </row>
    <row r="65">
      <c r="A65" s="17"/>
      <c r="B65" s="17"/>
      <c r="C65" s="18"/>
      <c r="D65" s="17"/>
      <c r="E65" s="18"/>
      <c r="F65" s="17"/>
      <c r="G65" s="17"/>
      <c r="H65" s="17"/>
      <c r="I65" s="18"/>
      <c r="J65" s="17"/>
    </row>
    <row r="66">
      <c r="A66" s="17"/>
      <c r="B66" s="17"/>
      <c r="C66" s="18"/>
      <c r="D66" s="17"/>
      <c r="E66" s="18"/>
      <c r="F66" s="17"/>
      <c r="G66" s="17"/>
      <c r="H66" s="17"/>
      <c r="I66" s="18"/>
      <c r="J66" s="17"/>
    </row>
    <row r="67">
      <c r="A67" s="17"/>
      <c r="B67" s="17"/>
      <c r="C67" s="18"/>
      <c r="D67" s="17"/>
      <c r="E67" s="18"/>
      <c r="F67" s="17"/>
      <c r="G67" s="17"/>
      <c r="H67" s="17"/>
      <c r="I67" s="18"/>
      <c r="J67" s="17"/>
    </row>
    <row r="68">
      <c r="A68" s="17"/>
      <c r="B68" s="17"/>
      <c r="C68" s="18"/>
      <c r="D68" s="17"/>
      <c r="E68" s="18"/>
      <c r="F68" s="17"/>
      <c r="G68" s="17"/>
      <c r="H68" s="17"/>
      <c r="I68" s="18"/>
      <c r="J68" s="17"/>
    </row>
    <row r="69">
      <c r="A69" s="17"/>
      <c r="B69" s="17"/>
      <c r="C69" s="18"/>
      <c r="D69" s="17"/>
      <c r="E69" s="18"/>
      <c r="F69" s="17"/>
      <c r="G69" s="17"/>
      <c r="H69" s="17"/>
      <c r="I69" s="18"/>
      <c r="J69" s="17"/>
    </row>
    <row r="70">
      <c r="A70" s="17"/>
      <c r="B70" s="17"/>
      <c r="C70" s="18"/>
      <c r="D70" s="17"/>
      <c r="E70" s="18"/>
      <c r="F70" s="17"/>
      <c r="G70" s="17"/>
      <c r="H70" s="17"/>
      <c r="I70" s="18"/>
      <c r="J70" s="17"/>
    </row>
    <row r="71">
      <c r="A71" s="17"/>
      <c r="B71" s="17"/>
      <c r="C71" s="18"/>
      <c r="D71" s="17"/>
      <c r="E71" s="18"/>
      <c r="F71" s="17"/>
      <c r="G71" s="17"/>
      <c r="H71" s="17"/>
      <c r="I71" s="18"/>
      <c r="J71" s="17"/>
    </row>
    <row r="72">
      <c r="A72" s="17"/>
      <c r="B72" s="17"/>
      <c r="C72" s="18"/>
      <c r="D72" s="17"/>
      <c r="E72" s="18"/>
      <c r="F72" s="17"/>
      <c r="G72" s="17"/>
      <c r="H72" s="17"/>
      <c r="I72" s="18"/>
      <c r="J72" s="17"/>
    </row>
    <row r="73">
      <c r="A73" s="17"/>
      <c r="B73" s="17"/>
      <c r="C73" s="18"/>
      <c r="D73" s="17"/>
      <c r="E73" s="18"/>
      <c r="F73" s="17"/>
      <c r="G73" s="17"/>
      <c r="H73" s="17"/>
      <c r="I73" s="18"/>
      <c r="J73" s="17"/>
    </row>
    <row r="74">
      <c r="A74" s="17"/>
      <c r="B74" s="17"/>
      <c r="C74" s="18"/>
      <c r="D74" s="17"/>
      <c r="E74" s="18"/>
      <c r="F74" s="17"/>
      <c r="G74" s="17"/>
      <c r="H74" s="17"/>
      <c r="I74" s="18"/>
      <c r="J74" s="17"/>
    </row>
    <row r="75">
      <c r="A75" s="17"/>
      <c r="B75" s="17"/>
      <c r="C75" s="18"/>
      <c r="D75" s="17"/>
      <c r="E75" s="18"/>
      <c r="F75" s="17"/>
      <c r="G75" s="17"/>
      <c r="H75" s="17"/>
      <c r="I75" s="18"/>
      <c r="J75" s="17"/>
    </row>
    <row r="76">
      <c r="A76" s="17"/>
      <c r="B76" s="17"/>
      <c r="C76" s="18"/>
      <c r="D76" s="17"/>
      <c r="E76" s="18"/>
      <c r="F76" s="17"/>
      <c r="G76" s="17"/>
      <c r="H76" s="17"/>
      <c r="I76" s="18"/>
      <c r="J76" s="17"/>
    </row>
    <row r="77">
      <c r="A77" s="17"/>
      <c r="B77" s="17"/>
      <c r="C77" s="18"/>
      <c r="D77" s="17"/>
      <c r="E77" s="18"/>
      <c r="F77" s="17"/>
      <c r="G77" s="17"/>
      <c r="H77" s="17"/>
      <c r="I77" s="18"/>
      <c r="J77" s="17"/>
    </row>
    <row r="78">
      <c r="A78" s="17"/>
      <c r="B78" s="17"/>
      <c r="C78" s="18"/>
      <c r="D78" s="17"/>
      <c r="E78" s="18"/>
      <c r="F78" s="17"/>
      <c r="G78" s="17"/>
      <c r="H78" s="17"/>
      <c r="I78" s="18"/>
      <c r="J78" s="17"/>
    </row>
    <row r="79">
      <c r="A79" s="17"/>
      <c r="B79" s="17"/>
      <c r="C79" s="18"/>
      <c r="D79" s="17"/>
      <c r="E79" s="18"/>
      <c r="F79" s="17"/>
      <c r="G79" s="17"/>
      <c r="H79" s="17"/>
      <c r="I79" s="18"/>
      <c r="J79" s="17"/>
    </row>
    <row r="80">
      <c r="A80" s="17"/>
      <c r="B80" s="17"/>
      <c r="C80" s="18"/>
      <c r="D80" s="17"/>
      <c r="E80" s="18"/>
      <c r="F80" s="17"/>
      <c r="G80" s="17"/>
      <c r="H80" s="17"/>
      <c r="I80" s="18"/>
      <c r="J80" s="17"/>
    </row>
    <row r="81">
      <c r="A81" s="17"/>
      <c r="B81" s="17"/>
      <c r="C81" s="18"/>
      <c r="D81" s="17"/>
      <c r="E81" s="18"/>
      <c r="F81" s="17"/>
      <c r="G81" s="17"/>
      <c r="H81" s="17"/>
      <c r="I81" s="18"/>
      <c r="J81" s="17"/>
    </row>
    <row r="82">
      <c r="A82" s="17"/>
      <c r="B82" s="17"/>
      <c r="C82" s="18"/>
      <c r="D82" s="17"/>
      <c r="E82" s="18"/>
      <c r="F82" s="17"/>
      <c r="G82" s="17"/>
      <c r="H82" s="17"/>
      <c r="I82" s="18"/>
      <c r="J82" s="17"/>
    </row>
    <row r="83">
      <c r="A83" s="17"/>
      <c r="B83" s="17"/>
      <c r="C83" s="18"/>
      <c r="D83" s="17"/>
      <c r="E83" s="18"/>
      <c r="F83" s="17"/>
      <c r="G83" s="17"/>
      <c r="H83" s="17"/>
      <c r="I83" s="18"/>
      <c r="J83" s="17"/>
    </row>
    <row r="84">
      <c r="A84" s="17"/>
      <c r="B84" s="17"/>
      <c r="C84" s="18"/>
      <c r="D84" s="17"/>
      <c r="E84" s="18"/>
      <c r="F84" s="17"/>
      <c r="G84" s="17"/>
      <c r="H84" s="17"/>
      <c r="I84" s="18"/>
      <c r="J84" s="17"/>
    </row>
    <row r="85">
      <c r="A85" s="17"/>
      <c r="B85" s="17"/>
      <c r="C85" s="18"/>
      <c r="D85" s="17"/>
      <c r="E85" s="18"/>
      <c r="F85" s="17"/>
      <c r="G85" s="17"/>
      <c r="H85" s="17"/>
      <c r="I85" s="18"/>
      <c r="J85" s="17"/>
    </row>
    <row r="86">
      <c r="A86" s="17"/>
      <c r="B86" s="17"/>
      <c r="C86" s="18"/>
      <c r="D86" s="17"/>
      <c r="E86" s="18"/>
      <c r="F86" s="17"/>
      <c r="G86" s="17"/>
      <c r="H86" s="17"/>
      <c r="I86" s="18"/>
      <c r="J86" s="17"/>
    </row>
    <row r="87">
      <c r="A87" s="17"/>
      <c r="B87" s="17"/>
      <c r="C87" s="18"/>
      <c r="D87" s="17"/>
      <c r="E87" s="18"/>
      <c r="F87" s="17"/>
      <c r="G87" s="17"/>
      <c r="H87" s="17"/>
      <c r="I87" s="18"/>
      <c r="J87" s="17"/>
    </row>
    <row r="88">
      <c r="A88" s="17"/>
      <c r="B88" s="17"/>
      <c r="C88" s="18"/>
      <c r="D88" s="17"/>
      <c r="E88" s="18"/>
      <c r="F88" s="17"/>
      <c r="G88" s="17"/>
      <c r="H88" s="17"/>
      <c r="I88" s="18"/>
      <c r="J88" s="17"/>
    </row>
    <row r="89">
      <c r="A89" s="17"/>
      <c r="B89" s="17"/>
      <c r="C89" s="18"/>
      <c r="D89" s="17"/>
      <c r="E89" s="18"/>
      <c r="F89" s="17"/>
      <c r="G89" s="17"/>
      <c r="H89" s="17"/>
      <c r="I89" s="18"/>
      <c r="J89" s="17"/>
    </row>
    <row r="90">
      <c r="A90" s="17"/>
      <c r="B90" s="17"/>
      <c r="C90" s="18"/>
      <c r="D90" s="17"/>
      <c r="E90" s="18"/>
      <c r="F90" s="17"/>
      <c r="G90" s="17"/>
      <c r="H90" s="17"/>
      <c r="I90" s="18"/>
      <c r="J90" s="17"/>
    </row>
    <row r="91">
      <c r="A91" s="17"/>
      <c r="B91" s="17"/>
      <c r="C91" s="18"/>
      <c r="D91" s="17"/>
      <c r="E91" s="18"/>
      <c r="F91" s="17"/>
      <c r="G91" s="17"/>
      <c r="H91" s="17"/>
      <c r="I91" s="18"/>
      <c r="J91" s="17"/>
    </row>
    <row r="92">
      <c r="A92" s="17"/>
      <c r="B92" s="17"/>
      <c r="C92" s="18"/>
      <c r="D92" s="17"/>
      <c r="E92" s="18"/>
      <c r="F92" s="17"/>
      <c r="G92" s="17"/>
      <c r="H92" s="17"/>
      <c r="I92" s="18"/>
      <c r="J92" s="17"/>
    </row>
    <row r="93">
      <c r="A93" s="17"/>
      <c r="B93" s="17"/>
      <c r="C93" s="18"/>
      <c r="D93" s="17"/>
      <c r="E93" s="18"/>
      <c r="F93" s="17"/>
      <c r="G93" s="17"/>
      <c r="H93" s="17"/>
      <c r="I93" s="18"/>
      <c r="J93" s="17"/>
    </row>
    <row r="94">
      <c r="A94" s="17"/>
      <c r="B94" s="17"/>
      <c r="C94" s="18"/>
      <c r="D94" s="17"/>
      <c r="E94" s="18"/>
      <c r="F94" s="17"/>
      <c r="G94" s="17"/>
      <c r="H94" s="17"/>
      <c r="I94" s="18"/>
      <c r="J94" s="17"/>
    </row>
    <row r="95">
      <c r="A95" s="17"/>
      <c r="B95" s="17"/>
      <c r="C95" s="18"/>
      <c r="D95" s="17"/>
      <c r="E95" s="18"/>
      <c r="F95" s="17"/>
      <c r="G95" s="17"/>
      <c r="H95" s="17"/>
      <c r="I95" s="18"/>
      <c r="J95" s="17"/>
    </row>
    <row r="96">
      <c r="A96" s="17"/>
      <c r="B96" s="17"/>
      <c r="C96" s="18"/>
      <c r="D96" s="17"/>
      <c r="E96" s="18"/>
      <c r="F96" s="17"/>
      <c r="G96" s="17"/>
      <c r="H96" s="17"/>
      <c r="I96" s="18"/>
      <c r="J96" s="17"/>
    </row>
    <row r="97">
      <c r="A97" s="17"/>
      <c r="B97" s="17"/>
      <c r="C97" s="18"/>
      <c r="D97" s="17"/>
      <c r="E97" s="18"/>
      <c r="F97" s="17"/>
      <c r="G97" s="17"/>
      <c r="H97" s="17"/>
      <c r="I97" s="18"/>
      <c r="J97" s="17"/>
    </row>
    <row r="98">
      <c r="A98" s="17"/>
      <c r="B98" s="17"/>
      <c r="C98" s="18"/>
      <c r="D98" s="17"/>
      <c r="E98" s="18"/>
      <c r="F98" s="17"/>
      <c r="G98" s="17"/>
      <c r="H98" s="17"/>
      <c r="I98" s="18"/>
      <c r="J98" s="17"/>
    </row>
    <row r="99">
      <c r="A99" s="17"/>
      <c r="B99" s="17"/>
      <c r="C99" s="18"/>
      <c r="D99" s="17"/>
      <c r="E99" s="18"/>
      <c r="F99" s="17"/>
      <c r="G99" s="17"/>
      <c r="H99" s="17"/>
      <c r="I99" s="18"/>
      <c r="J99" s="17"/>
    </row>
    <row r="100">
      <c r="A100" s="17"/>
      <c r="B100" s="17"/>
      <c r="C100" s="18"/>
      <c r="D100" s="17"/>
      <c r="E100" s="18"/>
      <c r="F100" s="17"/>
      <c r="G100" s="17"/>
      <c r="H100" s="17"/>
      <c r="I100" s="18"/>
      <c r="J100" s="17"/>
    </row>
    <row r="101">
      <c r="A101" s="17"/>
      <c r="B101" s="17"/>
      <c r="C101" s="18"/>
      <c r="D101" s="17"/>
      <c r="E101" s="18"/>
      <c r="F101" s="17"/>
      <c r="G101" s="17"/>
      <c r="H101" s="17"/>
      <c r="I101" s="18"/>
      <c r="J101" s="17"/>
    </row>
    <row r="102">
      <c r="A102" s="17"/>
      <c r="B102" s="17"/>
      <c r="C102" s="18"/>
      <c r="D102" s="17"/>
      <c r="E102" s="18"/>
      <c r="F102" s="17"/>
      <c r="G102" s="17"/>
      <c r="H102" s="17"/>
      <c r="I102" s="18"/>
      <c r="J102" s="17"/>
    </row>
    <row r="103">
      <c r="A103" s="17"/>
      <c r="B103" s="17"/>
      <c r="C103" s="18"/>
      <c r="D103" s="17"/>
      <c r="E103" s="18"/>
      <c r="F103" s="17"/>
      <c r="G103" s="17"/>
      <c r="H103" s="17"/>
      <c r="I103" s="18"/>
      <c r="J103" s="17"/>
    </row>
    <row r="104">
      <c r="A104" s="17"/>
      <c r="B104" s="17"/>
      <c r="C104" s="18"/>
      <c r="D104" s="17"/>
      <c r="E104" s="18"/>
      <c r="F104" s="17"/>
      <c r="G104" s="17"/>
      <c r="H104" s="17"/>
      <c r="I104" s="18"/>
      <c r="J104" s="17"/>
    </row>
    <row r="105">
      <c r="A105" s="17"/>
      <c r="B105" s="17"/>
      <c r="C105" s="18"/>
      <c r="D105" s="17"/>
      <c r="E105" s="18"/>
      <c r="F105" s="17"/>
      <c r="G105" s="17"/>
      <c r="H105" s="17"/>
      <c r="I105" s="18"/>
      <c r="J105" s="17"/>
    </row>
    <row r="106">
      <c r="A106" s="17"/>
      <c r="B106" s="17"/>
      <c r="C106" s="18"/>
      <c r="D106" s="17"/>
      <c r="E106" s="18"/>
      <c r="F106" s="17"/>
      <c r="G106" s="17"/>
      <c r="H106" s="17"/>
      <c r="I106" s="18"/>
      <c r="J106" s="17"/>
    </row>
    <row r="107">
      <c r="A107" s="17"/>
      <c r="B107" s="17"/>
      <c r="C107" s="18"/>
      <c r="D107" s="17"/>
      <c r="E107" s="18"/>
      <c r="F107" s="17"/>
      <c r="G107" s="17"/>
      <c r="H107" s="17"/>
      <c r="I107" s="18"/>
      <c r="J107" s="17"/>
    </row>
    <row r="108">
      <c r="A108" s="17"/>
      <c r="B108" s="17"/>
      <c r="C108" s="18"/>
      <c r="D108" s="17"/>
      <c r="E108" s="18"/>
      <c r="F108" s="17"/>
      <c r="G108" s="17"/>
      <c r="H108" s="17"/>
      <c r="I108" s="18"/>
      <c r="J108" s="17"/>
    </row>
    <row r="109">
      <c r="A109" s="17"/>
      <c r="B109" s="17"/>
      <c r="C109" s="18"/>
      <c r="D109" s="17"/>
      <c r="E109" s="18"/>
      <c r="F109" s="17"/>
      <c r="G109" s="17"/>
      <c r="H109" s="17"/>
      <c r="I109" s="18"/>
      <c r="J109" s="17"/>
    </row>
    <row r="110">
      <c r="A110" s="17"/>
      <c r="B110" s="17"/>
      <c r="C110" s="18"/>
      <c r="D110" s="17"/>
      <c r="E110" s="18"/>
      <c r="F110" s="17"/>
      <c r="G110" s="17"/>
      <c r="H110" s="17"/>
      <c r="I110" s="18"/>
      <c r="J110" s="17"/>
    </row>
    <row r="111">
      <c r="A111" s="17"/>
      <c r="B111" s="17"/>
      <c r="C111" s="18"/>
      <c r="D111" s="17"/>
      <c r="E111" s="18"/>
      <c r="F111" s="17"/>
      <c r="G111" s="17"/>
      <c r="H111" s="17"/>
      <c r="I111" s="18"/>
      <c r="J111" s="17"/>
    </row>
    <row r="112">
      <c r="A112" s="17"/>
      <c r="B112" s="17"/>
      <c r="C112" s="18"/>
      <c r="D112" s="17"/>
      <c r="E112" s="18"/>
      <c r="F112" s="17"/>
      <c r="G112" s="17"/>
      <c r="H112" s="17"/>
      <c r="I112" s="18"/>
      <c r="J112" s="17"/>
    </row>
    <row r="113">
      <c r="A113" s="17"/>
      <c r="B113" s="17"/>
      <c r="C113" s="18"/>
      <c r="D113" s="17"/>
      <c r="E113" s="18"/>
      <c r="F113" s="17"/>
      <c r="G113" s="17"/>
      <c r="H113" s="17"/>
      <c r="I113" s="18"/>
      <c r="J113" s="17"/>
    </row>
    <row r="114">
      <c r="A114" s="17"/>
      <c r="B114" s="17"/>
      <c r="C114" s="18"/>
      <c r="D114" s="17"/>
      <c r="E114" s="18"/>
      <c r="F114" s="17"/>
      <c r="G114" s="17"/>
      <c r="H114" s="17"/>
      <c r="I114" s="18"/>
      <c r="J114" s="17"/>
    </row>
    <row r="115">
      <c r="A115" s="17"/>
      <c r="B115" s="17"/>
      <c r="C115" s="18"/>
      <c r="D115" s="17"/>
      <c r="E115" s="18"/>
      <c r="F115" s="17"/>
      <c r="G115" s="17"/>
      <c r="H115" s="17"/>
      <c r="I115" s="18"/>
      <c r="J115" s="17"/>
    </row>
    <row r="116">
      <c r="A116" s="17"/>
      <c r="B116" s="17"/>
      <c r="C116" s="18"/>
      <c r="D116" s="17"/>
      <c r="E116" s="18"/>
      <c r="F116" s="17"/>
      <c r="G116" s="17"/>
      <c r="H116" s="17"/>
      <c r="I116" s="18"/>
      <c r="J116" s="17"/>
    </row>
    <row r="117">
      <c r="A117" s="17"/>
      <c r="B117" s="17"/>
      <c r="C117" s="18"/>
      <c r="D117" s="17"/>
      <c r="E117" s="18"/>
      <c r="F117" s="17"/>
      <c r="G117" s="17"/>
      <c r="H117" s="17"/>
      <c r="I117" s="18"/>
      <c r="J117" s="17"/>
    </row>
    <row r="118">
      <c r="A118" s="17"/>
      <c r="B118" s="17"/>
      <c r="C118" s="18"/>
      <c r="D118" s="17"/>
      <c r="E118" s="18"/>
      <c r="F118" s="17"/>
      <c r="G118" s="17"/>
      <c r="H118" s="17"/>
      <c r="I118" s="18"/>
      <c r="J118" s="17"/>
    </row>
    <row r="119">
      <c r="A119" s="17"/>
      <c r="B119" s="17"/>
      <c r="C119" s="18"/>
      <c r="D119" s="17"/>
      <c r="E119" s="18"/>
      <c r="F119" s="17"/>
      <c r="G119" s="17"/>
      <c r="H119" s="17"/>
      <c r="I119" s="18"/>
      <c r="J119" s="17"/>
    </row>
    <row r="120">
      <c r="A120" s="17"/>
      <c r="B120" s="17"/>
      <c r="C120" s="18"/>
      <c r="D120" s="17"/>
      <c r="E120" s="18"/>
      <c r="F120" s="17"/>
      <c r="G120" s="17"/>
      <c r="H120" s="17"/>
      <c r="I120" s="18"/>
      <c r="J120" s="17"/>
    </row>
    <row r="121">
      <c r="A121" s="17"/>
      <c r="B121" s="17"/>
      <c r="C121" s="18"/>
      <c r="D121" s="17"/>
      <c r="E121" s="18"/>
      <c r="F121" s="17"/>
      <c r="G121" s="17"/>
      <c r="H121" s="17"/>
      <c r="I121" s="18"/>
      <c r="J121" s="17"/>
    </row>
    <row r="122">
      <c r="A122" s="17"/>
      <c r="B122" s="17"/>
      <c r="C122" s="18"/>
      <c r="D122" s="17"/>
      <c r="E122" s="18"/>
      <c r="F122" s="17"/>
      <c r="G122" s="17"/>
      <c r="H122" s="17"/>
      <c r="I122" s="18"/>
      <c r="J122" s="17"/>
    </row>
    <row r="123">
      <c r="A123" s="17"/>
      <c r="B123" s="17"/>
      <c r="C123" s="18"/>
      <c r="D123" s="17"/>
      <c r="E123" s="18"/>
      <c r="F123" s="17"/>
      <c r="G123" s="17"/>
      <c r="H123" s="17"/>
      <c r="I123" s="18"/>
      <c r="J123" s="17"/>
    </row>
    <row r="124">
      <c r="A124" s="17"/>
      <c r="B124" s="17"/>
      <c r="C124" s="18"/>
      <c r="D124" s="17"/>
      <c r="E124" s="18"/>
      <c r="F124" s="17"/>
      <c r="G124" s="17"/>
      <c r="H124" s="17"/>
      <c r="I124" s="18"/>
      <c r="J124" s="17"/>
    </row>
    <row r="125">
      <c r="A125" s="17"/>
      <c r="B125" s="17"/>
      <c r="C125" s="18"/>
      <c r="D125" s="17"/>
      <c r="E125" s="18"/>
      <c r="F125" s="17"/>
      <c r="G125" s="17"/>
      <c r="H125" s="17"/>
      <c r="I125" s="18"/>
      <c r="J125" s="17"/>
    </row>
    <row r="126">
      <c r="A126" s="17"/>
      <c r="B126" s="17"/>
      <c r="C126" s="18"/>
      <c r="D126" s="17"/>
      <c r="E126" s="18"/>
      <c r="F126" s="17"/>
      <c r="G126" s="17"/>
      <c r="H126" s="17"/>
      <c r="I126" s="18"/>
      <c r="J126" s="17"/>
    </row>
    <row r="127">
      <c r="A127" s="17"/>
      <c r="B127" s="17"/>
      <c r="C127" s="18"/>
      <c r="D127" s="17"/>
      <c r="E127" s="18"/>
      <c r="F127" s="17"/>
      <c r="G127" s="17"/>
      <c r="H127" s="17"/>
      <c r="I127" s="18"/>
      <c r="J127" s="17"/>
    </row>
    <row r="128">
      <c r="A128" s="17"/>
      <c r="B128" s="17"/>
      <c r="C128" s="18"/>
      <c r="D128" s="17"/>
      <c r="E128" s="18"/>
      <c r="F128" s="17"/>
      <c r="G128" s="17"/>
      <c r="H128" s="17"/>
      <c r="I128" s="18"/>
      <c r="J128" s="17"/>
    </row>
    <row r="129">
      <c r="A129" s="17"/>
      <c r="B129" s="17"/>
      <c r="C129" s="18"/>
      <c r="D129" s="17"/>
      <c r="E129" s="18"/>
      <c r="F129" s="17"/>
      <c r="G129" s="17"/>
      <c r="H129" s="17"/>
      <c r="I129" s="18"/>
      <c r="J129" s="17"/>
    </row>
    <row r="130">
      <c r="A130" s="17"/>
      <c r="B130" s="17"/>
      <c r="C130" s="18"/>
      <c r="D130" s="17"/>
      <c r="E130" s="18"/>
      <c r="F130" s="17"/>
      <c r="G130" s="17"/>
      <c r="H130" s="17"/>
      <c r="I130" s="18"/>
      <c r="J130" s="17"/>
    </row>
    <row r="131">
      <c r="A131" s="17"/>
      <c r="B131" s="17"/>
      <c r="C131" s="18"/>
      <c r="D131" s="17"/>
      <c r="E131" s="18"/>
      <c r="F131" s="17"/>
      <c r="G131" s="17"/>
      <c r="H131" s="17"/>
      <c r="I131" s="18"/>
      <c r="J131" s="17"/>
    </row>
    <row r="132">
      <c r="A132" s="17"/>
      <c r="B132" s="17"/>
      <c r="C132" s="18"/>
      <c r="D132" s="17"/>
      <c r="E132" s="18"/>
      <c r="F132" s="17"/>
      <c r="G132" s="17"/>
      <c r="H132" s="17"/>
      <c r="I132" s="18"/>
      <c r="J132" s="17"/>
    </row>
    <row r="133">
      <c r="A133" s="17"/>
      <c r="B133" s="17"/>
      <c r="C133" s="18"/>
      <c r="D133" s="17"/>
      <c r="E133" s="18"/>
      <c r="F133" s="17"/>
      <c r="G133" s="17"/>
      <c r="H133" s="17"/>
      <c r="I133" s="18"/>
      <c r="J133" s="17"/>
    </row>
    <row r="134">
      <c r="A134" s="17"/>
      <c r="B134" s="17"/>
      <c r="C134" s="18"/>
      <c r="D134" s="17"/>
      <c r="E134" s="18"/>
      <c r="F134" s="17"/>
      <c r="G134" s="17"/>
      <c r="H134" s="17"/>
      <c r="I134" s="18"/>
      <c r="J134" s="17"/>
    </row>
    <row r="135">
      <c r="A135" s="17"/>
      <c r="B135" s="17"/>
      <c r="C135" s="18"/>
      <c r="D135" s="17"/>
      <c r="E135" s="18"/>
      <c r="F135" s="17"/>
      <c r="G135" s="17"/>
      <c r="H135" s="17"/>
      <c r="I135" s="18"/>
      <c r="J135" s="17"/>
    </row>
    <row r="136">
      <c r="A136" s="17"/>
      <c r="B136" s="17"/>
      <c r="C136" s="18"/>
      <c r="D136" s="17"/>
      <c r="E136" s="18"/>
      <c r="F136" s="17"/>
      <c r="G136" s="17"/>
      <c r="H136" s="17"/>
      <c r="I136" s="18"/>
      <c r="J136" s="17"/>
    </row>
    <row r="137">
      <c r="A137" s="17"/>
      <c r="B137" s="17"/>
      <c r="C137" s="18"/>
      <c r="D137" s="17"/>
      <c r="E137" s="18"/>
      <c r="F137" s="17"/>
      <c r="G137" s="17"/>
      <c r="H137" s="17"/>
      <c r="I137" s="18"/>
      <c r="J137" s="17"/>
    </row>
    <row r="138">
      <c r="A138" s="17"/>
      <c r="B138" s="17"/>
      <c r="C138" s="18"/>
      <c r="D138" s="17"/>
      <c r="E138" s="18"/>
      <c r="F138" s="17"/>
      <c r="G138" s="17"/>
      <c r="H138" s="17"/>
      <c r="I138" s="18"/>
      <c r="J138" s="17"/>
    </row>
    <row r="139">
      <c r="A139" s="17"/>
      <c r="B139" s="17"/>
      <c r="C139" s="18"/>
      <c r="D139" s="17"/>
      <c r="E139" s="18"/>
      <c r="F139" s="17"/>
      <c r="G139" s="17"/>
      <c r="H139" s="17"/>
      <c r="I139" s="18"/>
      <c r="J139" s="17"/>
    </row>
    <row r="140">
      <c r="A140" s="17"/>
      <c r="B140" s="17"/>
      <c r="C140" s="18"/>
      <c r="D140" s="17"/>
      <c r="E140" s="18"/>
      <c r="F140" s="17"/>
      <c r="G140" s="17"/>
      <c r="H140" s="17"/>
      <c r="I140" s="18"/>
      <c r="J140" s="17"/>
    </row>
    <row r="141">
      <c r="A141" s="17"/>
      <c r="B141" s="17"/>
      <c r="C141" s="18"/>
      <c r="D141" s="17"/>
      <c r="E141" s="18"/>
      <c r="F141" s="17"/>
      <c r="G141" s="17"/>
      <c r="H141" s="17"/>
      <c r="I141" s="18"/>
      <c r="J141" s="17"/>
    </row>
    <row r="142">
      <c r="A142" s="17"/>
      <c r="B142" s="17"/>
      <c r="C142" s="18"/>
      <c r="D142" s="17"/>
      <c r="E142" s="18"/>
      <c r="F142" s="17"/>
      <c r="G142" s="17"/>
      <c r="H142" s="17"/>
      <c r="I142" s="18"/>
      <c r="J142" s="17"/>
    </row>
    <row r="143">
      <c r="A143" s="17"/>
      <c r="B143" s="17"/>
      <c r="C143" s="18"/>
      <c r="D143" s="17"/>
      <c r="E143" s="18"/>
      <c r="F143" s="17"/>
      <c r="G143" s="17"/>
      <c r="H143" s="17"/>
      <c r="I143" s="18"/>
      <c r="J143" s="17"/>
    </row>
    <row r="144">
      <c r="A144" s="17"/>
      <c r="B144" s="17"/>
      <c r="C144" s="18"/>
      <c r="D144" s="17"/>
      <c r="E144" s="18"/>
      <c r="F144" s="17"/>
      <c r="G144" s="17"/>
      <c r="H144" s="17"/>
      <c r="I144" s="18"/>
      <c r="J144" s="17"/>
    </row>
    <row r="145">
      <c r="A145" s="17"/>
      <c r="B145" s="17"/>
      <c r="C145" s="18"/>
      <c r="D145" s="17"/>
      <c r="E145" s="18"/>
      <c r="F145" s="17"/>
      <c r="G145" s="17"/>
      <c r="H145" s="17"/>
      <c r="I145" s="18"/>
      <c r="J145" s="17"/>
    </row>
    <row r="146">
      <c r="A146" s="17"/>
      <c r="B146" s="17"/>
      <c r="C146" s="18"/>
      <c r="D146" s="17"/>
      <c r="E146" s="18"/>
      <c r="F146" s="17"/>
      <c r="G146" s="17"/>
      <c r="H146" s="17"/>
      <c r="I146" s="18"/>
      <c r="J146" s="17"/>
    </row>
    <row r="147">
      <c r="A147" s="17"/>
      <c r="B147" s="17"/>
      <c r="C147" s="18"/>
      <c r="D147" s="17"/>
      <c r="E147" s="18"/>
      <c r="F147" s="17"/>
      <c r="G147" s="17"/>
      <c r="H147" s="17"/>
      <c r="I147" s="18"/>
      <c r="J147" s="17"/>
    </row>
    <row r="148">
      <c r="A148" s="17"/>
      <c r="B148" s="17"/>
      <c r="C148" s="18"/>
      <c r="D148" s="17"/>
      <c r="E148" s="18"/>
      <c r="F148" s="17"/>
      <c r="G148" s="17"/>
      <c r="H148" s="17"/>
      <c r="I148" s="18"/>
      <c r="J148" s="17"/>
    </row>
    <row r="149">
      <c r="A149" s="17"/>
      <c r="B149" s="17"/>
      <c r="C149" s="18"/>
      <c r="D149" s="17"/>
      <c r="E149" s="18"/>
      <c r="F149" s="17"/>
      <c r="G149" s="17"/>
      <c r="H149" s="17"/>
      <c r="I149" s="18"/>
      <c r="J149" s="17"/>
    </row>
    <row r="150">
      <c r="A150" s="17"/>
      <c r="B150" s="17"/>
      <c r="C150" s="18"/>
      <c r="D150" s="17"/>
      <c r="E150" s="18"/>
      <c r="F150" s="17"/>
      <c r="G150" s="17"/>
      <c r="H150" s="17"/>
      <c r="I150" s="18"/>
      <c r="J150" s="17"/>
    </row>
    <row r="151">
      <c r="A151" s="17"/>
      <c r="B151" s="17"/>
      <c r="C151" s="18"/>
      <c r="D151" s="17"/>
      <c r="E151" s="18"/>
      <c r="F151" s="17"/>
      <c r="G151" s="17"/>
      <c r="H151" s="17"/>
      <c r="I151" s="18"/>
      <c r="J151" s="17"/>
    </row>
    <row r="152">
      <c r="A152" s="17"/>
      <c r="B152" s="17"/>
      <c r="C152" s="18"/>
      <c r="D152" s="17"/>
      <c r="E152" s="18"/>
      <c r="F152" s="17"/>
      <c r="G152" s="17"/>
      <c r="H152" s="17"/>
      <c r="I152" s="18"/>
      <c r="J152" s="17"/>
    </row>
    <row r="153">
      <c r="A153" s="17"/>
      <c r="B153" s="17"/>
      <c r="C153" s="18"/>
      <c r="D153" s="17"/>
      <c r="E153" s="18"/>
      <c r="F153" s="17"/>
      <c r="G153" s="17"/>
      <c r="H153" s="17"/>
      <c r="I153" s="18"/>
      <c r="J153" s="17"/>
    </row>
    <row r="154">
      <c r="A154" s="17"/>
      <c r="B154" s="17"/>
      <c r="C154" s="18"/>
      <c r="D154" s="17"/>
      <c r="E154" s="18"/>
      <c r="F154" s="17"/>
      <c r="G154" s="17"/>
      <c r="H154" s="17"/>
      <c r="I154" s="18"/>
      <c r="J154" s="17"/>
    </row>
    <row r="155">
      <c r="A155" s="17"/>
      <c r="B155" s="17"/>
      <c r="C155" s="18"/>
      <c r="D155" s="17"/>
      <c r="E155" s="18"/>
      <c r="F155" s="17"/>
      <c r="G155" s="17"/>
      <c r="H155" s="17"/>
      <c r="I155" s="18"/>
      <c r="J155" s="17"/>
    </row>
    <row r="156">
      <c r="A156" s="17"/>
      <c r="B156" s="17"/>
      <c r="C156" s="18"/>
      <c r="D156" s="17"/>
      <c r="E156" s="18"/>
      <c r="F156" s="17"/>
      <c r="G156" s="17"/>
      <c r="H156" s="17"/>
      <c r="I156" s="18"/>
      <c r="J156" s="17"/>
    </row>
    <row r="157">
      <c r="A157" s="17"/>
      <c r="B157" s="17"/>
      <c r="C157" s="18"/>
      <c r="D157" s="17"/>
      <c r="E157" s="18"/>
      <c r="F157" s="17"/>
      <c r="G157" s="17"/>
      <c r="H157" s="17"/>
      <c r="I157" s="18"/>
      <c r="J157" s="17"/>
    </row>
    <row r="158">
      <c r="A158" s="17"/>
      <c r="B158" s="17"/>
      <c r="C158" s="18"/>
      <c r="D158" s="17"/>
      <c r="E158" s="18"/>
      <c r="F158" s="17"/>
      <c r="G158" s="17"/>
      <c r="H158" s="17"/>
      <c r="I158" s="18"/>
      <c r="J158" s="17"/>
    </row>
    <row r="159">
      <c r="A159" s="17"/>
      <c r="B159" s="17"/>
      <c r="C159" s="18"/>
      <c r="D159" s="17"/>
      <c r="E159" s="18"/>
      <c r="F159" s="17"/>
      <c r="G159" s="17"/>
      <c r="H159" s="17"/>
      <c r="I159" s="18"/>
      <c r="J159" s="17"/>
    </row>
    <row r="160">
      <c r="A160" s="17"/>
      <c r="B160" s="17"/>
      <c r="C160" s="18"/>
      <c r="D160" s="17"/>
      <c r="E160" s="18"/>
      <c r="F160" s="17"/>
      <c r="G160" s="17"/>
      <c r="H160" s="17"/>
      <c r="I160" s="18"/>
      <c r="J160" s="17"/>
    </row>
    <row r="161">
      <c r="A161" s="17"/>
      <c r="B161" s="17"/>
      <c r="C161" s="18"/>
      <c r="D161" s="17"/>
      <c r="E161" s="18"/>
      <c r="F161" s="17"/>
      <c r="G161" s="17"/>
      <c r="H161" s="17"/>
      <c r="I161" s="18"/>
      <c r="J161" s="17"/>
    </row>
    <row r="162">
      <c r="A162" s="17"/>
      <c r="B162" s="17"/>
      <c r="C162" s="18"/>
      <c r="D162" s="17"/>
      <c r="E162" s="18"/>
      <c r="F162" s="17"/>
      <c r="G162" s="17"/>
      <c r="H162" s="17"/>
      <c r="I162" s="18"/>
      <c r="J162" s="17"/>
    </row>
    <row r="163">
      <c r="A163" s="17"/>
      <c r="B163" s="17"/>
      <c r="C163" s="18"/>
      <c r="D163" s="17"/>
      <c r="E163" s="18"/>
      <c r="F163" s="17"/>
      <c r="G163" s="17"/>
      <c r="H163" s="17"/>
      <c r="I163" s="18"/>
      <c r="J163" s="17"/>
    </row>
    <row r="164">
      <c r="A164" s="17"/>
      <c r="B164" s="17"/>
      <c r="C164" s="18"/>
      <c r="D164" s="17"/>
      <c r="E164" s="18"/>
      <c r="F164" s="17"/>
      <c r="G164" s="17"/>
      <c r="H164" s="17"/>
      <c r="I164" s="18"/>
      <c r="J164" s="17"/>
    </row>
    <row r="165">
      <c r="A165" s="17"/>
      <c r="B165" s="17"/>
      <c r="C165" s="18"/>
      <c r="D165" s="17"/>
      <c r="E165" s="18"/>
      <c r="F165" s="17"/>
      <c r="G165" s="17"/>
      <c r="H165" s="17"/>
      <c r="I165" s="18"/>
      <c r="J165" s="17"/>
    </row>
    <row r="166">
      <c r="A166" s="17"/>
      <c r="B166" s="17"/>
      <c r="C166" s="18"/>
      <c r="D166" s="17"/>
      <c r="E166" s="18"/>
      <c r="F166" s="17"/>
      <c r="G166" s="17"/>
      <c r="H166" s="17"/>
      <c r="I166" s="18"/>
      <c r="J166" s="17"/>
    </row>
    <row r="167">
      <c r="A167" s="17"/>
      <c r="B167" s="17"/>
      <c r="C167" s="18"/>
      <c r="D167" s="17"/>
      <c r="E167" s="18"/>
      <c r="F167" s="17"/>
      <c r="G167" s="17"/>
      <c r="H167" s="17"/>
      <c r="I167" s="18"/>
      <c r="J167" s="17"/>
    </row>
    <row r="168">
      <c r="A168" s="17"/>
      <c r="B168" s="17"/>
      <c r="C168" s="18"/>
      <c r="D168" s="17"/>
      <c r="E168" s="18"/>
      <c r="F168" s="17"/>
      <c r="G168" s="17"/>
      <c r="H168" s="17"/>
      <c r="I168" s="18"/>
      <c r="J168" s="17"/>
    </row>
    <row r="169">
      <c r="A169" s="17"/>
      <c r="B169" s="17"/>
      <c r="C169" s="18"/>
      <c r="D169" s="17"/>
      <c r="E169" s="18"/>
      <c r="F169" s="17"/>
      <c r="G169" s="17"/>
      <c r="H169" s="17"/>
      <c r="I169" s="18"/>
      <c r="J169" s="17"/>
    </row>
    <row r="170">
      <c r="A170" s="17"/>
      <c r="B170" s="17"/>
      <c r="C170" s="18"/>
      <c r="D170" s="17"/>
      <c r="E170" s="18"/>
      <c r="F170" s="17"/>
      <c r="G170" s="17"/>
      <c r="H170" s="17"/>
      <c r="I170" s="18"/>
      <c r="J170" s="17"/>
    </row>
    <row r="171">
      <c r="A171" s="17"/>
      <c r="B171" s="17"/>
      <c r="C171" s="18"/>
      <c r="D171" s="17"/>
      <c r="E171" s="18"/>
      <c r="F171" s="17"/>
      <c r="G171" s="17"/>
      <c r="H171" s="17"/>
      <c r="I171" s="18"/>
      <c r="J171" s="17"/>
    </row>
    <row r="172">
      <c r="A172" s="17"/>
      <c r="B172" s="17"/>
      <c r="C172" s="18"/>
      <c r="D172" s="17"/>
      <c r="E172" s="18"/>
      <c r="F172" s="17"/>
      <c r="G172" s="17"/>
      <c r="H172" s="17"/>
      <c r="I172" s="18"/>
      <c r="J172" s="17"/>
    </row>
    <row r="173">
      <c r="A173" s="17"/>
      <c r="B173" s="17"/>
      <c r="C173" s="18"/>
      <c r="D173" s="17"/>
      <c r="E173" s="18"/>
      <c r="F173" s="17"/>
      <c r="G173" s="17"/>
      <c r="H173" s="17"/>
      <c r="I173" s="18"/>
      <c r="J173" s="17"/>
    </row>
    <row r="174">
      <c r="A174" s="17"/>
      <c r="B174" s="17"/>
      <c r="C174" s="18"/>
      <c r="D174" s="17"/>
      <c r="E174" s="18"/>
      <c r="F174" s="17"/>
      <c r="G174" s="17"/>
      <c r="H174" s="17"/>
      <c r="I174" s="18"/>
      <c r="J174" s="17"/>
    </row>
    <row r="175">
      <c r="A175" s="17"/>
      <c r="B175" s="17"/>
      <c r="C175" s="18"/>
      <c r="D175" s="17"/>
      <c r="E175" s="18"/>
      <c r="F175" s="17"/>
      <c r="G175" s="17"/>
      <c r="H175" s="17"/>
      <c r="I175" s="18"/>
      <c r="J175" s="17"/>
    </row>
    <row r="176">
      <c r="A176" s="17"/>
      <c r="B176" s="17"/>
      <c r="C176" s="18"/>
      <c r="D176" s="17"/>
      <c r="E176" s="18"/>
      <c r="F176" s="17"/>
      <c r="G176" s="17"/>
      <c r="H176" s="17"/>
      <c r="I176" s="18"/>
      <c r="J176" s="17"/>
    </row>
    <row r="177">
      <c r="A177" s="17"/>
      <c r="B177" s="17"/>
      <c r="C177" s="18"/>
      <c r="D177" s="17"/>
      <c r="E177" s="18"/>
      <c r="F177" s="17"/>
      <c r="G177" s="17"/>
      <c r="H177" s="17"/>
      <c r="I177" s="18"/>
      <c r="J177" s="17"/>
    </row>
    <row r="178">
      <c r="A178" s="17"/>
      <c r="B178" s="17"/>
      <c r="C178" s="18"/>
      <c r="D178" s="17"/>
      <c r="E178" s="18"/>
      <c r="F178" s="17"/>
      <c r="G178" s="17"/>
      <c r="H178" s="17"/>
      <c r="I178" s="18"/>
      <c r="J178" s="17"/>
    </row>
    <row r="179">
      <c r="A179" s="17"/>
      <c r="B179" s="17"/>
      <c r="C179" s="18"/>
      <c r="D179" s="17"/>
      <c r="E179" s="18"/>
      <c r="F179" s="17"/>
      <c r="G179" s="17"/>
      <c r="H179" s="17"/>
      <c r="I179" s="18"/>
      <c r="J179" s="17"/>
    </row>
    <row r="180">
      <c r="A180" s="17"/>
      <c r="B180" s="17"/>
      <c r="C180" s="18"/>
      <c r="D180" s="17"/>
      <c r="E180" s="18"/>
      <c r="F180" s="17"/>
      <c r="G180" s="17"/>
      <c r="H180" s="17"/>
      <c r="I180" s="18"/>
      <c r="J180" s="17"/>
    </row>
    <row r="181">
      <c r="A181" s="17"/>
      <c r="B181" s="17"/>
      <c r="C181" s="18"/>
      <c r="D181" s="17"/>
      <c r="E181" s="18"/>
      <c r="F181" s="17"/>
      <c r="G181" s="17"/>
      <c r="H181" s="17"/>
      <c r="I181" s="18"/>
      <c r="J181" s="17"/>
    </row>
    <row r="182">
      <c r="A182" s="17"/>
      <c r="B182" s="17"/>
      <c r="C182" s="18"/>
      <c r="D182" s="17"/>
      <c r="E182" s="18"/>
      <c r="F182" s="17"/>
      <c r="G182" s="17"/>
      <c r="H182" s="17"/>
      <c r="I182" s="18"/>
      <c r="J182" s="17"/>
    </row>
    <row r="183">
      <c r="A183" s="17"/>
      <c r="B183" s="17"/>
      <c r="C183" s="18"/>
      <c r="D183" s="17"/>
      <c r="E183" s="18"/>
      <c r="F183" s="17"/>
      <c r="G183" s="17"/>
      <c r="H183" s="17"/>
      <c r="I183" s="18"/>
      <c r="J183" s="17"/>
    </row>
    <row r="184">
      <c r="A184" s="17"/>
      <c r="B184" s="17"/>
      <c r="C184" s="18"/>
      <c r="D184" s="17"/>
      <c r="E184" s="18"/>
      <c r="F184" s="17"/>
      <c r="G184" s="17"/>
      <c r="H184" s="17"/>
      <c r="I184" s="18"/>
      <c r="J184" s="17"/>
    </row>
    <row r="185">
      <c r="A185" s="17"/>
      <c r="B185" s="17"/>
      <c r="C185" s="18"/>
      <c r="D185" s="17"/>
      <c r="E185" s="18"/>
      <c r="F185" s="17"/>
      <c r="G185" s="17"/>
      <c r="H185" s="17"/>
      <c r="I185" s="18"/>
      <c r="J185" s="17"/>
    </row>
    <row r="186">
      <c r="A186" s="17"/>
      <c r="B186" s="17"/>
      <c r="C186" s="18"/>
      <c r="D186" s="17"/>
      <c r="E186" s="18"/>
      <c r="F186" s="17"/>
      <c r="G186" s="17"/>
      <c r="H186" s="17"/>
      <c r="I186" s="18"/>
      <c r="J186" s="17"/>
    </row>
    <row r="187">
      <c r="A187" s="17"/>
      <c r="B187" s="17"/>
      <c r="C187" s="18"/>
      <c r="D187" s="17"/>
      <c r="E187" s="18"/>
      <c r="F187" s="17"/>
      <c r="G187" s="17"/>
      <c r="H187" s="17"/>
      <c r="I187" s="18"/>
      <c r="J187" s="17"/>
    </row>
    <row r="188">
      <c r="A188" s="17"/>
      <c r="B188" s="17"/>
      <c r="C188" s="18"/>
      <c r="D188" s="17"/>
      <c r="E188" s="18"/>
      <c r="F188" s="17"/>
      <c r="G188" s="17"/>
      <c r="H188" s="17"/>
      <c r="I188" s="18"/>
      <c r="J188" s="17"/>
    </row>
    <row r="189">
      <c r="A189" s="17"/>
      <c r="B189" s="17"/>
      <c r="C189" s="18"/>
      <c r="D189" s="17"/>
      <c r="E189" s="18"/>
      <c r="F189" s="17"/>
      <c r="G189" s="17"/>
      <c r="H189" s="17"/>
      <c r="I189" s="18"/>
      <c r="J189" s="17"/>
    </row>
    <row r="190">
      <c r="A190" s="17"/>
      <c r="B190" s="17"/>
      <c r="C190" s="18"/>
      <c r="D190" s="17"/>
      <c r="E190" s="18"/>
      <c r="F190" s="17"/>
      <c r="G190" s="17"/>
      <c r="H190" s="17"/>
      <c r="I190" s="18"/>
      <c r="J190" s="17"/>
    </row>
    <row r="191">
      <c r="A191" s="17"/>
      <c r="B191" s="17"/>
      <c r="C191" s="18"/>
      <c r="D191" s="17"/>
      <c r="E191" s="18"/>
      <c r="F191" s="17"/>
      <c r="G191" s="17"/>
      <c r="H191" s="17"/>
      <c r="I191" s="18"/>
      <c r="J191" s="17"/>
    </row>
    <row r="192">
      <c r="A192" s="17"/>
      <c r="B192" s="17"/>
      <c r="C192" s="18"/>
      <c r="D192" s="17"/>
      <c r="E192" s="18"/>
      <c r="F192" s="17"/>
      <c r="G192" s="17"/>
      <c r="H192" s="17"/>
      <c r="I192" s="18"/>
      <c r="J192" s="17"/>
    </row>
    <row r="193">
      <c r="A193" s="17"/>
      <c r="B193" s="17"/>
      <c r="C193" s="18"/>
      <c r="D193" s="17"/>
      <c r="E193" s="18"/>
      <c r="F193" s="17"/>
      <c r="G193" s="17"/>
      <c r="H193" s="17"/>
      <c r="I193" s="18"/>
      <c r="J193" s="17"/>
    </row>
    <row r="194">
      <c r="A194" s="17"/>
      <c r="B194" s="17"/>
      <c r="C194" s="18"/>
      <c r="D194" s="17"/>
      <c r="E194" s="18"/>
      <c r="F194" s="17"/>
      <c r="G194" s="17"/>
      <c r="H194" s="17"/>
      <c r="I194" s="18"/>
      <c r="J194" s="17"/>
    </row>
    <row r="195">
      <c r="A195" s="17"/>
      <c r="B195" s="17"/>
      <c r="C195" s="18"/>
      <c r="D195" s="17"/>
      <c r="E195" s="18"/>
      <c r="F195" s="17"/>
      <c r="G195" s="17"/>
      <c r="H195" s="17"/>
      <c r="I195" s="18"/>
      <c r="J195" s="17"/>
    </row>
    <row r="196">
      <c r="A196" s="17"/>
      <c r="B196" s="17"/>
      <c r="C196" s="18"/>
      <c r="D196" s="17"/>
      <c r="E196" s="18"/>
      <c r="F196" s="17"/>
      <c r="G196" s="17"/>
      <c r="H196" s="17"/>
      <c r="I196" s="18"/>
      <c r="J196" s="17"/>
    </row>
    <row r="197">
      <c r="A197" s="17"/>
      <c r="B197" s="17"/>
      <c r="C197" s="18"/>
      <c r="D197" s="17"/>
      <c r="E197" s="18"/>
      <c r="F197" s="17"/>
      <c r="G197" s="17"/>
      <c r="H197" s="17"/>
      <c r="I197" s="18"/>
      <c r="J197" s="17"/>
    </row>
    <row r="198">
      <c r="A198" s="17"/>
      <c r="B198" s="17"/>
      <c r="C198" s="18"/>
      <c r="D198" s="17"/>
      <c r="E198" s="18"/>
      <c r="F198" s="17"/>
      <c r="G198" s="17"/>
      <c r="H198" s="17"/>
      <c r="I198" s="18"/>
      <c r="J198" s="17"/>
    </row>
    <row r="199">
      <c r="A199" s="17"/>
      <c r="B199" s="17"/>
      <c r="C199" s="18"/>
      <c r="D199" s="17"/>
      <c r="E199" s="18"/>
      <c r="F199" s="17"/>
      <c r="G199" s="17"/>
      <c r="H199" s="17"/>
      <c r="I199" s="18"/>
      <c r="J199" s="17"/>
    </row>
    <row r="200">
      <c r="A200" s="17"/>
      <c r="B200" s="17"/>
      <c r="C200" s="18"/>
      <c r="D200" s="17"/>
      <c r="E200" s="18"/>
      <c r="F200" s="17"/>
      <c r="G200" s="17"/>
      <c r="H200" s="17"/>
      <c r="I200" s="18"/>
      <c r="J200" s="17"/>
    </row>
    <row r="201">
      <c r="A201" s="17"/>
      <c r="B201" s="17"/>
      <c r="C201" s="18"/>
      <c r="D201" s="17"/>
      <c r="E201" s="18"/>
      <c r="F201" s="17"/>
      <c r="G201" s="17"/>
      <c r="H201" s="17"/>
      <c r="I201" s="18"/>
      <c r="J201" s="17"/>
    </row>
    <row r="202">
      <c r="A202" s="17"/>
      <c r="B202" s="17"/>
      <c r="C202" s="18"/>
      <c r="D202" s="17"/>
      <c r="E202" s="18"/>
      <c r="F202" s="17"/>
      <c r="G202" s="17"/>
      <c r="H202" s="17"/>
      <c r="I202" s="18"/>
      <c r="J202" s="17"/>
    </row>
    <row r="203">
      <c r="A203" s="17"/>
      <c r="B203" s="17"/>
      <c r="C203" s="18"/>
      <c r="D203" s="17"/>
      <c r="E203" s="18"/>
      <c r="F203" s="17"/>
      <c r="G203" s="17"/>
      <c r="H203" s="17"/>
      <c r="I203" s="18"/>
      <c r="J203" s="17"/>
    </row>
    <row r="204">
      <c r="A204" s="17"/>
      <c r="B204" s="17"/>
      <c r="C204" s="18"/>
      <c r="D204" s="17"/>
      <c r="E204" s="18"/>
      <c r="F204" s="17"/>
      <c r="G204" s="17"/>
      <c r="H204" s="17"/>
      <c r="I204" s="18"/>
      <c r="J204" s="17"/>
    </row>
    <row r="205">
      <c r="A205" s="17"/>
      <c r="B205" s="17"/>
      <c r="C205" s="18"/>
      <c r="D205" s="17"/>
      <c r="E205" s="18"/>
      <c r="F205" s="17"/>
      <c r="G205" s="17"/>
      <c r="H205" s="17"/>
      <c r="I205" s="18"/>
      <c r="J205" s="17"/>
    </row>
    <row r="206">
      <c r="A206" s="17"/>
      <c r="B206" s="17"/>
      <c r="C206" s="18"/>
      <c r="D206" s="17"/>
      <c r="E206" s="18"/>
      <c r="F206" s="17"/>
      <c r="G206" s="17"/>
      <c r="H206" s="17"/>
      <c r="I206" s="18"/>
      <c r="J206" s="17"/>
    </row>
    <row r="207">
      <c r="A207" s="17"/>
      <c r="B207" s="17"/>
      <c r="C207" s="18"/>
      <c r="D207" s="17"/>
      <c r="E207" s="18"/>
      <c r="F207" s="17"/>
      <c r="G207" s="17"/>
      <c r="H207" s="17"/>
      <c r="I207" s="18"/>
      <c r="J207" s="17"/>
    </row>
    <row r="208">
      <c r="A208" s="17"/>
      <c r="B208" s="17"/>
      <c r="C208" s="18"/>
      <c r="D208" s="17"/>
      <c r="E208" s="18"/>
      <c r="F208" s="17"/>
      <c r="G208" s="17"/>
      <c r="H208" s="17"/>
      <c r="I208" s="18"/>
      <c r="J208" s="17"/>
    </row>
    <row r="209">
      <c r="A209" s="17"/>
      <c r="B209" s="17"/>
      <c r="C209" s="18"/>
      <c r="D209" s="17"/>
      <c r="E209" s="18"/>
      <c r="F209" s="17"/>
      <c r="G209" s="17"/>
      <c r="H209" s="17"/>
      <c r="I209" s="18"/>
      <c r="J209" s="17"/>
    </row>
    <row r="210">
      <c r="A210" s="17"/>
      <c r="B210" s="17"/>
      <c r="C210" s="18"/>
      <c r="D210" s="17"/>
      <c r="E210" s="18"/>
      <c r="F210" s="17"/>
      <c r="G210" s="17"/>
      <c r="H210" s="17"/>
      <c r="I210" s="18"/>
      <c r="J210" s="17"/>
    </row>
    <row r="211">
      <c r="A211" s="17"/>
      <c r="B211" s="17"/>
      <c r="C211" s="18"/>
      <c r="D211" s="17"/>
      <c r="E211" s="18"/>
      <c r="F211" s="17"/>
      <c r="G211" s="17"/>
      <c r="H211" s="17"/>
      <c r="I211" s="18"/>
      <c r="J211" s="17"/>
    </row>
    <row r="212">
      <c r="A212" s="17"/>
      <c r="B212" s="17"/>
      <c r="C212" s="18"/>
      <c r="D212" s="17"/>
      <c r="E212" s="18"/>
      <c r="F212" s="17"/>
      <c r="G212" s="17"/>
      <c r="H212" s="17"/>
      <c r="I212" s="18"/>
      <c r="J212" s="17"/>
    </row>
    <row r="213">
      <c r="A213" s="17"/>
      <c r="B213" s="17"/>
      <c r="C213" s="18"/>
      <c r="D213" s="17"/>
      <c r="E213" s="18"/>
      <c r="F213" s="17"/>
      <c r="G213" s="17"/>
      <c r="H213" s="17"/>
      <c r="I213" s="18"/>
      <c r="J213" s="17"/>
    </row>
    <row r="214">
      <c r="A214" s="17"/>
      <c r="B214" s="17"/>
      <c r="C214" s="18"/>
      <c r="D214" s="17"/>
      <c r="E214" s="18"/>
      <c r="F214" s="17"/>
      <c r="G214" s="17"/>
      <c r="H214" s="17"/>
      <c r="I214" s="18"/>
      <c r="J214" s="17"/>
    </row>
    <row r="215">
      <c r="A215" s="17"/>
      <c r="B215" s="17"/>
      <c r="C215" s="18"/>
      <c r="D215" s="17"/>
      <c r="E215" s="18"/>
      <c r="F215" s="17"/>
      <c r="G215" s="17"/>
      <c r="H215" s="17"/>
      <c r="I215" s="18"/>
      <c r="J215" s="17"/>
    </row>
    <row r="216">
      <c r="A216" s="17"/>
      <c r="B216" s="17"/>
      <c r="C216" s="18"/>
      <c r="D216" s="17"/>
      <c r="E216" s="18"/>
      <c r="F216" s="17"/>
      <c r="G216" s="17"/>
      <c r="H216" s="17"/>
      <c r="I216" s="18"/>
      <c r="J216" s="17"/>
    </row>
    <row r="217">
      <c r="A217" s="17"/>
      <c r="B217" s="17"/>
      <c r="C217" s="18"/>
      <c r="D217" s="17"/>
      <c r="E217" s="18"/>
      <c r="F217" s="17"/>
      <c r="G217" s="17"/>
      <c r="H217" s="17"/>
      <c r="I217" s="18"/>
      <c r="J217" s="17"/>
    </row>
    <row r="218">
      <c r="A218" s="17"/>
      <c r="B218" s="17"/>
      <c r="C218" s="18"/>
      <c r="D218" s="17"/>
      <c r="E218" s="18"/>
      <c r="F218" s="17"/>
      <c r="G218" s="17"/>
      <c r="H218" s="17"/>
      <c r="I218" s="18"/>
      <c r="J218" s="17"/>
    </row>
    <row r="219">
      <c r="A219" s="17"/>
      <c r="B219" s="17"/>
      <c r="C219" s="18"/>
      <c r="D219" s="17"/>
      <c r="E219" s="18"/>
      <c r="F219" s="17"/>
      <c r="G219" s="17"/>
      <c r="H219" s="17"/>
      <c r="I219" s="18"/>
      <c r="J219" s="17"/>
    </row>
    <row r="220">
      <c r="A220" s="17"/>
      <c r="B220" s="17"/>
      <c r="C220" s="18"/>
      <c r="D220" s="17"/>
      <c r="E220" s="18"/>
      <c r="F220" s="17"/>
      <c r="G220" s="17"/>
      <c r="H220" s="17"/>
      <c r="I220" s="18"/>
      <c r="J220" s="17"/>
    </row>
    <row r="221">
      <c r="A221" s="17"/>
      <c r="B221" s="17"/>
      <c r="C221" s="18"/>
      <c r="D221" s="17"/>
      <c r="E221" s="18"/>
      <c r="F221" s="17"/>
      <c r="G221" s="17"/>
      <c r="H221" s="17"/>
      <c r="I221" s="18"/>
      <c r="J221" s="17"/>
    </row>
    <row r="222">
      <c r="A222" s="17"/>
      <c r="B222" s="17"/>
      <c r="C222" s="18"/>
      <c r="D222" s="17"/>
      <c r="E222" s="18"/>
      <c r="F222" s="17"/>
      <c r="G222" s="17"/>
      <c r="H222" s="17"/>
      <c r="I222" s="18"/>
      <c r="J222" s="17"/>
    </row>
    <row r="223">
      <c r="A223" s="17"/>
      <c r="B223" s="17"/>
      <c r="C223" s="18"/>
      <c r="D223" s="17"/>
      <c r="E223" s="18"/>
      <c r="F223" s="17"/>
      <c r="G223" s="17"/>
      <c r="H223" s="17"/>
      <c r="I223" s="18"/>
      <c r="J223" s="17"/>
    </row>
    <row r="224">
      <c r="A224" s="17"/>
      <c r="B224" s="17"/>
      <c r="C224" s="18"/>
      <c r="D224" s="17"/>
      <c r="E224" s="18"/>
      <c r="F224" s="17"/>
      <c r="G224" s="17"/>
      <c r="H224" s="17"/>
      <c r="I224" s="18"/>
      <c r="J224" s="17"/>
    </row>
    <row r="225">
      <c r="A225" s="17"/>
      <c r="B225" s="17"/>
      <c r="C225" s="18"/>
      <c r="D225" s="17"/>
      <c r="E225" s="18"/>
      <c r="F225" s="17"/>
      <c r="G225" s="17"/>
      <c r="H225" s="17"/>
      <c r="I225" s="18"/>
      <c r="J225" s="17"/>
    </row>
    <row r="226">
      <c r="A226" s="17"/>
      <c r="B226" s="17"/>
      <c r="C226" s="18"/>
      <c r="D226" s="17"/>
      <c r="E226" s="18"/>
      <c r="F226" s="17"/>
      <c r="G226" s="17"/>
      <c r="H226" s="17"/>
      <c r="I226" s="18"/>
      <c r="J226" s="17"/>
    </row>
    <row r="227">
      <c r="A227" s="17"/>
      <c r="B227" s="17"/>
      <c r="C227" s="18"/>
      <c r="D227" s="17"/>
      <c r="E227" s="18"/>
      <c r="F227" s="17"/>
      <c r="G227" s="17"/>
      <c r="H227" s="17"/>
      <c r="I227" s="18"/>
      <c r="J227" s="17"/>
    </row>
    <row r="228">
      <c r="A228" s="17"/>
      <c r="B228" s="17"/>
      <c r="C228" s="18"/>
      <c r="D228" s="17"/>
      <c r="E228" s="18"/>
      <c r="F228" s="17"/>
      <c r="G228" s="17"/>
      <c r="H228" s="17"/>
      <c r="I228" s="18"/>
      <c r="J228" s="17"/>
    </row>
    <row r="229">
      <c r="A229" s="17"/>
      <c r="B229" s="17"/>
      <c r="C229" s="18"/>
      <c r="D229" s="17"/>
      <c r="E229" s="18"/>
      <c r="F229" s="17"/>
      <c r="G229" s="17"/>
      <c r="H229" s="17"/>
      <c r="I229" s="18"/>
      <c r="J229" s="17"/>
    </row>
    <row r="230">
      <c r="A230" s="17"/>
      <c r="B230" s="17"/>
      <c r="C230" s="18"/>
      <c r="D230" s="17"/>
      <c r="E230" s="18"/>
      <c r="F230" s="17"/>
      <c r="G230" s="17"/>
      <c r="H230" s="17"/>
      <c r="I230" s="18"/>
      <c r="J230" s="17"/>
    </row>
    <row r="231">
      <c r="A231" s="17"/>
      <c r="B231" s="17"/>
      <c r="C231" s="18"/>
      <c r="D231" s="17"/>
      <c r="E231" s="18"/>
      <c r="F231" s="17"/>
      <c r="G231" s="17"/>
      <c r="H231" s="17"/>
      <c r="I231" s="18"/>
      <c r="J231" s="17"/>
    </row>
    <row r="232">
      <c r="A232" s="17"/>
      <c r="B232" s="17"/>
      <c r="C232" s="18"/>
      <c r="D232" s="17"/>
      <c r="E232" s="18"/>
      <c r="F232" s="17"/>
      <c r="G232" s="17"/>
      <c r="H232" s="17"/>
      <c r="I232" s="18"/>
      <c r="J232" s="17"/>
    </row>
    <row r="233">
      <c r="A233" s="17"/>
      <c r="B233" s="17"/>
      <c r="C233" s="18"/>
      <c r="D233" s="17"/>
      <c r="E233" s="18"/>
      <c r="F233" s="17"/>
      <c r="G233" s="17"/>
      <c r="H233" s="17"/>
      <c r="I233" s="18"/>
      <c r="J233" s="17"/>
    </row>
    <row r="234">
      <c r="A234" s="17"/>
      <c r="B234" s="17"/>
      <c r="C234" s="18"/>
      <c r="D234" s="17"/>
      <c r="E234" s="18"/>
      <c r="F234" s="17"/>
      <c r="G234" s="17"/>
      <c r="H234" s="17"/>
      <c r="I234" s="18"/>
      <c r="J234" s="17"/>
    </row>
    <row r="235">
      <c r="A235" s="17"/>
      <c r="B235" s="17"/>
      <c r="C235" s="18"/>
      <c r="D235" s="17"/>
      <c r="E235" s="18"/>
      <c r="F235" s="17"/>
      <c r="G235" s="17"/>
      <c r="H235" s="17"/>
      <c r="I235" s="18"/>
      <c r="J235" s="17"/>
    </row>
    <row r="236">
      <c r="A236" s="17"/>
      <c r="B236" s="17"/>
      <c r="C236" s="18"/>
      <c r="D236" s="17"/>
      <c r="E236" s="18"/>
      <c r="F236" s="17"/>
      <c r="G236" s="17"/>
      <c r="H236" s="17"/>
      <c r="I236" s="18"/>
      <c r="J236" s="17"/>
    </row>
    <row r="237">
      <c r="A237" s="17"/>
      <c r="B237" s="17"/>
      <c r="C237" s="18"/>
      <c r="D237" s="17"/>
      <c r="E237" s="18"/>
      <c r="F237" s="17"/>
      <c r="G237" s="17"/>
      <c r="H237" s="17"/>
      <c r="I237" s="18"/>
      <c r="J237" s="17"/>
    </row>
    <row r="238">
      <c r="A238" s="17"/>
      <c r="B238" s="17"/>
      <c r="C238" s="18"/>
      <c r="D238" s="17"/>
      <c r="E238" s="18"/>
      <c r="F238" s="17"/>
      <c r="G238" s="17"/>
      <c r="H238" s="17"/>
      <c r="I238" s="18"/>
      <c r="J238" s="17"/>
    </row>
    <row r="239">
      <c r="A239" s="17"/>
      <c r="B239" s="17"/>
      <c r="C239" s="18"/>
      <c r="D239" s="17"/>
      <c r="E239" s="18"/>
      <c r="F239" s="17"/>
      <c r="G239" s="17"/>
      <c r="H239" s="17"/>
      <c r="I239" s="18"/>
      <c r="J239" s="17"/>
    </row>
    <row r="240">
      <c r="A240" s="17"/>
      <c r="B240" s="17"/>
      <c r="C240" s="18"/>
      <c r="D240" s="17"/>
      <c r="E240" s="18"/>
      <c r="F240" s="17"/>
      <c r="G240" s="17"/>
      <c r="H240" s="17"/>
      <c r="I240" s="18"/>
      <c r="J240" s="17"/>
    </row>
    <row r="241">
      <c r="A241" s="17"/>
      <c r="B241" s="17"/>
      <c r="C241" s="18"/>
      <c r="D241" s="17"/>
      <c r="E241" s="18"/>
      <c r="F241" s="17"/>
      <c r="G241" s="17"/>
      <c r="H241" s="17"/>
      <c r="I241" s="18"/>
      <c r="J241" s="17"/>
    </row>
    <row r="242">
      <c r="A242" s="17"/>
      <c r="B242" s="17"/>
      <c r="C242" s="18"/>
      <c r="D242" s="17"/>
      <c r="E242" s="18"/>
      <c r="F242" s="17"/>
      <c r="G242" s="17"/>
      <c r="H242" s="17"/>
      <c r="I242" s="18"/>
      <c r="J242" s="17"/>
    </row>
    <row r="243">
      <c r="A243" s="17"/>
      <c r="B243" s="17"/>
      <c r="C243" s="18"/>
      <c r="D243" s="17"/>
      <c r="E243" s="18"/>
      <c r="F243" s="17"/>
      <c r="G243" s="17"/>
      <c r="H243" s="17"/>
      <c r="I243" s="18"/>
      <c r="J243" s="17"/>
    </row>
    <row r="244">
      <c r="A244" s="17"/>
      <c r="B244" s="17"/>
      <c r="C244" s="18"/>
      <c r="D244" s="17"/>
      <c r="E244" s="18"/>
      <c r="F244" s="17"/>
      <c r="G244" s="17"/>
      <c r="H244" s="17"/>
      <c r="I244" s="18"/>
      <c r="J244" s="17"/>
    </row>
    <row r="245">
      <c r="A245" s="17"/>
      <c r="B245" s="17"/>
      <c r="C245" s="18"/>
      <c r="D245" s="17"/>
      <c r="E245" s="18"/>
      <c r="F245" s="17"/>
      <c r="G245" s="17"/>
      <c r="H245" s="17"/>
      <c r="I245" s="18"/>
      <c r="J245" s="17"/>
    </row>
    <row r="246">
      <c r="A246" s="17"/>
      <c r="B246" s="17"/>
      <c r="C246" s="18"/>
      <c r="D246" s="17"/>
      <c r="E246" s="18"/>
      <c r="F246" s="17"/>
      <c r="G246" s="17"/>
      <c r="H246" s="17"/>
      <c r="I246" s="18"/>
      <c r="J246" s="17"/>
    </row>
    <row r="247">
      <c r="A247" s="17"/>
      <c r="B247" s="17"/>
      <c r="C247" s="18"/>
      <c r="D247" s="17"/>
      <c r="E247" s="18"/>
      <c r="F247" s="17"/>
      <c r="G247" s="17"/>
      <c r="H247" s="17"/>
      <c r="I247" s="18"/>
      <c r="J247" s="17"/>
    </row>
    <row r="248">
      <c r="A248" s="17"/>
      <c r="B248" s="17"/>
      <c r="C248" s="18"/>
      <c r="D248" s="17"/>
      <c r="E248" s="18"/>
      <c r="F248" s="17"/>
      <c r="G248" s="17"/>
      <c r="H248" s="17"/>
      <c r="I248" s="18"/>
      <c r="J248" s="17"/>
    </row>
    <row r="249">
      <c r="A249" s="17"/>
      <c r="B249" s="17"/>
      <c r="C249" s="18"/>
      <c r="D249" s="17"/>
      <c r="E249" s="18"/>
      <c r="F249" s="17"/>
      <c r="G249" s="17"/>
      <c r="H249" s="17"/>
      <c r="I249" s="18"/>
      <c r="J249" s="17"/>
    </row>
    <row r="250">
      <c r="A250" s="17"/>
      <c r="B250" s="17"/>
      <c r="C250" s="18"/>
      <c r="D250" s="17"/>
      <c r="E250" s="18"/>
      <c r="F250" s="17"/>
      <c r="G250" s="17"/>
      <c r="H250" s="17"/>
      <c r="I250" s="18"/>
      <c r="J250" s="17"/>
    </row>
    <row r="251">
      <c r="A251" s="17"/>
      <c r="B251" s="17"/>
      <c r="C251" s="18"/>
      <c r="D251" s="17"/>
      <c r="E251" s="18"/>
      <c r="F251" s="17"/>
      <c r="G251" s="17"/>
      <c r="H251" s="17"/>
      <c r="I251" s="18"/>
      <c r="J251" s="17"/>
    </row>
    <row r="252">
      <c r="A252" s="17"/>
      <c r="B252" s="17"/>
      <c r="C252" s="18"/>
      <c r="D252" s="17"/>
      <c r="E252" s="18"/>
      <c r="F252" s="17"/>
      <c r="G252" s="17"/>
      <c r="H252" s="17"/>
      <c r="I252" s="18"/>
      <c r="J252" s="17"/>
    </row>
    <row r="253">
      <c r="A253" s="17"/>
      <c r="B253" s="17"/>
      <c r="C253" s="18"/>
      <c r="D253" s="17"/>
      <c r="E253" s="18"/>
      <c r="F253" s="17"/>
      <c r="G253" s="17"/>
      <c r="H253" s="17"/>
      <c r="I253" s="18"/>
      <c r="J253" s="17"/>
    </row>
    <row r="254">
      <c r="A254" s="17"/>
      <c r="B254" s="17"/>
      <c r="C254" s="18"/>
      <c r="D254" s="17"/>
      <c r="E254" s="18"/>
      <c r="F254" s="17"/>
      <c r="G254" s="17"/>
      <c r="H254" s="17"/>
      <c r="I254" s="18"/>
      <c r="J254" s="17"/>
    </row>
    <row r="255">
      <c r="A255" s="17"/>
      <c r="B255" s="17"/>
      <c r="C255" s="18"/>
      <c r="D255" s="17"/>
      <c r="E255" s="18"/>
      <c r="F255" s="17"/>
      <c r="G255" s="17"/>
      <c r="H255" s="17"/>
      <c r="I255" s="18"/>
      <c r="J255" s="17"/>
    </row>
    <row r="256">
      <c r="A256" s="17"/>
      <c r="B256" s="17"/>
      <c r="C256" s="18"/>
      <c r="D256" s="17"/>
      <c r="E256" s="18"/>
      <c r="F256" s="17"/>
      <c r="G256" s="17"/>
      <c r="H256" s="17"/>
      <c r="I256" s="18"/>
      <c r="J256" s="17"/>
    </row>
    <row r="257">
      <c r="A257" s="17"/>
      <c r="B257" s="17"/>
      <c r="C257" s="18"/>
      <c r="D257" s="17"/>
      <c r="E257" s="18"/>
      <c r="F257" s="17"/>
      <c r="G257" s="17"/>
      <c r="H257" s="17"/>
      <c r="I257" s="18"/>
      <c r="J257" s="17"/>
    </row>
    <row r="258">
      <c r="A258" s="17"/>
      <c r="B258" s="17"/>
      <c r="C258" s="18"/>
      <c r="D258" s="17"/>
      <c r="E258" s="18"/>
      <c r="F258" s="17"/>
      <c r="G258" s="17"/>
      <c r="H258" s="17"/>
      <c r="I258" s="18"/>
      <c r="J258" s="17"/>
    </row>
    <row r="259">
      <c r="A259" s="17"/>
      <c r="B259" s="17"/>
      <c r="C259" s="18"/>
      <c r="D259" s="17"/>
      <c r="E259" s="18"/>
      <c r="F259" s="17"/>
      <c r="G259" s="17"/>
      <c r="H259" s="17"/>
      <c r="I259" s="18"/>
      <c r="J259" s="17"/>
    </row>
    <row r="260">
      <c r="A260" s="17"/>
      <c r="B260" s="17"/>
      <c r="C260" s="18"/>
      <c r="D260" s="17"/>
      <c r="E260" s="18"/>
      <c r="F260" s="17"/>
      <c r="G260" s="17"/>
      <c r="H260" s="17"/>
      <c r="I260" s="18"/>
      <c r="J260" s="17"/>
    </row>
    <row r="261">
      <c r="A261" s="17"/>
      <c r="B261" s="17"/>
      <c r="C261" s="18"/>
      <c r="D261" s="17"/>
      <c r="E261" s="18"/>
      <c r="F261" s="17"/>
      <c r="G261" s="17"/>
      <c r="H261" s="17"/>
      <c r="I261" s="18"/>
      <c r="J261" s="17"/>
    </row>
    <row r="262">
      <c r="A262" s="17"/>
      <c r="B262" s="17"/>
      <c r="C262" s="18"/>
      <c r="D262" s="17"/>
      <c r="E262" s="18"/>
      <c r="F262" s="17"/>
      <c r="G262" s="17"/>
      <c r="H262" s="17"/>
      <c r="I262" s="18"/>
      <c r="J262" s="17"/>
    </row>
    <row r="263">
      <c r="A263" s="17"/>
      <c r="B263" s="17"/>
      <c r="C263" s="18"/>
      <c r="D263" s="17"/>
      <c r="E263" s="18"/>
      <c r="F263" s="17"/>
      <c r="G263" s="17"/>
      <c r="H263" s="17"/>
      <c r="I263" s="18"/>
      <c r="J263" s="17"/>
    </row>
    <row r="264">
      <c r="A264" s="17"/>
      <c r="B264" s="17"/>
      <c r="C264" s="18"/>
      <c r="D264" s="17"/>
      <c r="E264" s="18"/>
      <c r="F264" s="17"/>
      <c r="G264" s="17"/>
      <c r="H264" s="17"/>
      <c r="I264" s="18"/>
      <c r="J264" s="17"/>
    </row>
    <row r="265">
      <c r="A265" s="17"/>
      <c r="B265" s="17"/>
      <c r="C265" s="18"/>
      <c r="D265" s="17"/>
      <c r="E265" s="18"/>
      <c r="F265" s="17"/>
      <c r="G265" s="17"/>
      <c r="H265" s="17"/>
      <c r="I265" s="18"/>
      <c r="J265" s="17"/>
    </row>
    <row r="266">
      <c r="A266" s="17"/>
      <c r="B266" s="17"/>
      <c r="C266" s="18"/>
      <c r="D266" s="17"/>
      <c r="E266" s="18"/>
      <c r="F266" s="17"/>
      <c r="G266" s="17"/>
      <c r="H266" s="17"/>
      <c r="I266" s="18"/>
      <c r="J266" s="17"/>
    </row>
    <row r="267">
      <c r="A267" s="17"/>
      <c r="B267" s="17"/>
      <c r="C267" s="18"/>
      <c r="D267" s="17"/>
      <c r="E267" s="18"/>
      <c r="F267" s="17"/>
      <c r="G267" s="17"/>
      <c r="H267" s="17"/>
      <c r="I267" s="18"/>
      <c r="J267" s="17"/>
    </row>
    <row r="268">
      <c r="A268" s="17"/>
      <c r="B268" s="17"/>
      <c r="C268" s="18"/>
      <c r="D268" s="17"/>
      <c r="E268" s="18"/>
      <c r="F268" s="17"/>
      <c r="G268" s="17"/>
      <c r="H268" s="17"/>
      <c r="I268" s="18"/>
      <c r="J268" s="17"/>
    </row>
    <row r="269">
      <c r="A269" s="17"/>
      <c r="B269" s="17"/>
      <c r="C269" s="18"/>
      <c r="D269" s="17"/>
      <c r="E269" s="18"/>
      <c r="F269" s="17"/>
      <c r="G269" s="17"/>
      <c r="H269" s="17"/>
      <c r="I269" s="18"/>
      <c r="J269" s="17"/>
    </row>
    <row r="270">
      <c r="A270" s="17"/>
      <c r="B270" s="17"/>
      <c r="C270" s="18"/>
      <c r="D270" s="17"/>
      <c r="E270" s="18"/>
      <c r="F270" s="17"/>
      <c r="G270" s="17"/>
      <c r="H270" s="17"/>
      <c r="I270" s="18"/>
      <c r="J270" s="17"/>
    </row>
    <row r="271">
      <c r="A271" s="17"/>
      <c r="B271" s="17"/>
      <c r="C271" s="18"/>
      <c r="D271" s="17"/>
      <c r="E271" s="18"/>
      <c r="F271" s="17"/>
      <c r="G271" s="17"/>
      <c r="H271" s="17"/>
      <c r="I271" s="18"/>
      <c r="J271" s="17"/>
    </row>
    <row r="272">
      <c r="A272" s="17"/>
      <c r="B272" s="17"/>
      <c r="C272" s="18"/>
      <c r="D272" s="17"/>
      <c r="E272" s="18"/>
      <c r="F272" s="17"/>
      <c r="G272" s="17"/>
      <c r="H272" s="17"/>
      <c r="I272" s="18"/>
      <c r="J272" s="17"/>
    </row>
    <row r="273">
      <c r="A273" s="17"/>
      <c r="B273" s="17"/>
      <c r="C273" s="18"/>
      <c r="D273" s="17"/>
      <c r="E273" s="18"/>
      <c r="F273" s="17"/>
      <c r="G273" s="17"/>
      <c r="H273" s="17"/>
      <c r="I273" s="18"/>
      <c r="J273" s="17"/>
    </row>
    <row r="274">
      <c r="A274" s="17"/>
      <c r="B274" s="17"/>
      <c r="C274" s="18"/>
      <c r="D274" s="17"/>
      <c r="E274" s="18"/>
      <c r="F274" s="17"/>
      <c r="G274" s="17"/>
      <c r="H274" s="17"/>
      <c r="I274" s="18"/>
      <c r="J274" s="17"/>
    </row>
    <row r="275">
      <c r="A275" s="17"/>
      <c r="B275" s="17"/>
      <c r="C275" s="18"/>
      <c r="D275" s="17"/>
      <c r="E275" s="18"/>
      <c r="F275" s="17"/>
      <c r="G275" s="17"/>
      <c r="H275" s="17"/>
      <c r="I275" s="18"/>
      <c r="J275" s="17"/>
    </row>
    <row r="276">
      <c r="A276" s="17"/>
      <c r="B276" s="17"/>
      <c r="C276" s="18"/>
      <c r="D276" s="17"/>
      <c r="E276" s="18"/>
      <c r="F276" s="17"/>
      <c r="G276" s="17"/>
      <c r="H276" s="17"/>
      <c r="I276" s="18"/>
      <c r="J276" s="17"/>
    </row>
    <row r="277">
      <c r="A277" s="17"/>
      <c r="B277" s="17"/>
      <c r="C277" s="18"/>
      <c r="D277" s="17"/>
      <c r="E277" s="18"/>
      <c r="F277" s="17"/>
      <c r="G277" s="17"/>
      <c r="H277" s="17"/>
      <c r="I277" s="18"/>
      <c r="J277" s="17"/>
    </row>
    <row r="278">
      <c r="A278" s="17"/>
      <c r="B278" s="17"/>
      <c r="C278" s="18"/>
      <c r="D278" s="17"/>
      <c r="E278" s="18"/>
      <c r="F278" s="17"/>
      <c r="G278" s="17"/>
      <c r="H278" s="17"/>
      <c r="I278" s="18"/>
      <c r="J278" s="17"/>
    </row>
    <row r="279">
      <c r="A279" s="17"/>
      <c r="B279" s="17"/>
      <c r="C279" s="18"/>
      <c r="D279" s="17"/>
      <c r="E279" s="18"/>
      <c r="F279" s="17"/>
      <c r="G279" s="17"/>
      <c r="H279" s="17"/>
      <c r="I279" s="18"/>
      <c r="J279" s="17"/>
    </row>
    <row r="280">
      <c r="A280" s="17"/>
      <c r="B280" s="17"/>
      <c r="C280" s="18"/>
      <c r="D280" s="17"/>
      <c r="E280" s="18"/>
      <c r="F280" s="17"/>
      <c r="G280" s="17"/>
      <c r="H280" s="17"/>
      <c r="I280" s="18"/>
      <c r="J280" s="17"/>
    </row>
    <row r="281">
      <c r="A281" s="17"/>
      <c r="B281" s="17"/>
      <c r="C281" s="18"/>
      <c r="D281" s="17"/>
      <c r="E281" s="18"/>
      <c r="F281" s="17"/>
      <c r="G281" s="17"/>
      <c r="H281" s="17"/>
      <c r="I281" s="18"/>
      <c r="J281" s="17"/>
    </row>
    <row r="282">
      <c r="A282" s="17"/>
      <c r="B282" s="17"/>
      <c r="C282" s="18"/>
      <c r="D282" s="17"/>
      <c r="E282" s="18"/>
      <c r="F282" s="17"/>
      <c r="G282" s="17"/>
      <c r="H282" s="17"/>
      <c r="I282" s="18"/>
      <c r="J282" s="17"/>
    </row>
    <row r="283">
      <c r="A283" s="17"/>
      <c r="B283" s="17"/>
      <c r="C283" s="18"/>
      <c r="D283" s="17"/>
      <c r="E283" s="18"/>
      <c r="F283" s="17"/>
      <c r="G283" s="17"/>
      <c r="H283" s="17"/>
      <c r="I283" s="18"/>
      <c r="J283" s="17"/>
    </row>
    <row r="284">
      <c r="A284" s="17"/>
      <c r="B284" s="17"/>
      <c r="C284" s="18"/>
      <c r="D284" s="17"/>
      <c r="E284" s="18"/>
      <c r="F284" s="17"/>
      <c r="G284" s="17"/>
      <c r="H284" s="17"/>
      <c r="I284" s="18"/>
      <c r="J284" s="17"/>
    </row>
    <row r="285">
      <c r="A285" s="17"/>
      <c r="B285" s="17"/>
      <c r="C285" s="18"/>
      <c r="D285" s="17"/>
      <c r="E285" s="18"/>
      <c r="F285" s="17"/>
      <c r="G285" s="17"/>
      <c r="H285" s="17"/>
      <c r="I285" s="18"/>
      <c r="J285" s="17"/>
    </row>
    <row r="286">
      <c r="A286" s="17"/>
      <c r="B286" s="17"/>
      <c r="C286" s="18"/>
      <c r="D286" s="17"/>
      <c r="E286" s="18"/>
      <c r="F286" s="17"/>
      <c r="G286" s="17"/>
      <c r="H286" s="17"/>
      <c r="I286" s="18"/>
      <c r="J286" s="17"/>
    </row>
    <row r="287">
      <c r="A287" s="17"/>
      <c r="B287" s="17"/>
      <c r="C287" s="18"/>
      <c r="D287" s="17"/>
      <c r="E287" s="18"/>
      <c r="F287" s="17"/>
      <c r="G287" s="17"/>
      <c r="H287" s="17"/>
      <c r="I287" s="18"/>
      <c r="J287" s="17"/>
    </row>
    <row r="288">
      <c r="A288" s="17"/>
      <c r="B288" s="17"/>
      <c r="C288" s="18"/>
      <c r="D288" s="17"/>
      <c r="E288" s="18"/>
      <c r="F288" s="17"/>
      <c r="G288" s="17"/>
      <c r="H288" s="17"/>
      <c r="I288" s="18"/>
      <c r="J288" s="17"/>
    </row>
    <row r="289">
      <c r="A289" s="17"/>
      <c r="B289" s="17"/>
      <c r="C289" s="18"/>
      <c r="D289" s="17"/>
      <c r="E289" s="18"/>
      <c r="F289" s="17"/>
      <c r="G289" s="17"/>
      <c r="H289" s="17"/>
      <c r="I289" s="18"/>
      <c r="J289" s="17"/>
    </row>
    <row r="290">
      <c r="A290" s="17"/>
      <c r="B290" s="17"/>
      <c r="C290" s="18"/>
      <c r="D290" s="17"/>
      <c r="E290" s="18"/>
      <c r="F290" s="17"/>
      <c r="G290" s="17"/>
      <c r="H290" s="17"/>
      <c r="I290" s="18"/>
      <c r="J290" s="17"/>
    </row>
    <row r="291">
      <c r="A291" s="17"/>
      <c r="B291" s="17"/>
      <c r="C291" s="18"/>
      <c r="D291" s="17"/>
      <c r="E291" s="18"/>
      <c r="F291" s="17"/>
      <c r="G291" s="17"/>
      <c r="H291" s="17"/>
      <c r="I291" s="18"/>
      <c r="J291" s="17"/>
    </row>
    <row r="292">
      <c r="A292" s="17"/>
      <c r="B292" s="17"/>
      <c r="C292" s="18"/>
      <c r="D292" s="17"/>
      <c r="E292" s="18"/>
      <c r="F292" s="17"/>
      <c r="G292" s="17"/>
      <c r="H292" s="17"/>
      <c r="I292" s="18"/>
      <c r="J292" s="17"/>
    </row>
    <row r="293">
      <c r="A293" s="17"/>
      <c r="B293" s="17"/>
      <c r="C293" s="18"/>
      <c r="D293" s="17"/>
      <c r="E293" s="18"/>
      <c r="F293" s="17"/>
      <c r="G293" s="17"/>
      <c r="H293" s="17"/>
      <c r="I293" s="18"/>
      <c r="J293" s="17"/>
    </row>
    <row r="294">
      <c r="A294" s="17"/>
      <c r="B294" s="17"/>
      <c r="C294" s="18"/>
      <c r="D294" s="17"/>
      <c r="E294" s="18"/>
      <c r="F294" s="17"/>
      <c r="G294" s="17"/>
      <c r="H294" s="17"/>
      <c r="I294" s="18"/>
      <c r="J294" s="17"/>
    </row>
    <row r="295">
      <c r="A295" s="17"/>
      <c r="B295" s="17"/>
      <c r="C295" s="18"/>
      <c r="D295" s="17"/>
      <c r="E295" s="18"/>
      <c r="F295" s="17"/>
      <c r="G295" s="17"/>
      <c r="H295" s="17"/>
      <c r="I295" s="18"/>
      <c r="J295" s="17"/>
    </row>
    <row r="296">
      <c r="A296" s="17"/>
      <c r="B296" s="17"/>
      <c r="C296" s="18"/>
      <c r="D296" s="17"/>
      <c r="E296" s="18"/>
      <c r="F296" s="17"/>
      <c r="G296" s="17"/>
      <c r="H296" s="17"/>
      <c r="I296" s="18"/>
      <c r="J296" s="17"/>
    </row>
    <row r="297">
      <c r="A297" s="17"/>
      <c r="B297" s="17"/>
      <c r="C297" s="18"/>
      <c r="D297" s="17"/>
      <c r="E297" s="18"/>
      <c r="F297" s="17"/>
      <c r="G297" s="17"/>
      <c r="H297" s="17"/>
      <c r="I297" s="18"/>
      <c r="J297" s="17"/>
    </row>
    <row r="298">
      <c r="A298" s="17"/>
      <c r="B298" s="17"/>
      <c r="C298" s="18"/>
      <c r="D298" s="17"/>
      <c r="E298" s="18"/>
      <c r="F298" s="17"/>
      <c r="G298" s="17"/>
      <c r="H298" s="17"/>
      <c r="I298" s="18"/>
      <c r="J298" s="17"/>
    </row>
    <row r="299">
      <c r="A299" s="17"/>
      <c r="B299" s="17"/>
      <c r="C299" s="18"/>
      <c r="D299" s="17"/>
      <c r="E299" s="18"/>
      <c r="F299" s="17"/>
      <c r="G299" s="17"/>
      <c r="H299" s="17"/>
      <c r="I299" s="18"/>
      <c r="J299" s="17"/>
    </row>
    <row r="300">
      <c r="A300" s="17"/>
      <c r="B300" s="17"/>
      <c r="C300" s="18"/>
      <c r="D300" s="17"/>
      <c r="E300" s="18"/>
      <c r="F300" s="17"/>
      <c r="G300" s="17"/>
      <c r="H300" s="17"/>
      <c r="I300" s="18"/>
      <c r="J300" s="17"/>
    </row>
    <row r="301">
      <c r="A301" s="17"/>
      <c r="B301" s="17"/>
      <c r="C301" s="18"/>
      <c r="D301" s="17"/>
      <c r="E301" s="18"/>
      <c r="F301" s="17"/>
      <c r="G301" s="17"/>
      <c r="H301" s="17"/>
      <c r="I301" s="18"/>
      <c r="J301" s="17"/>
    </row>
    <row r="302">
      <c r="A302" s="17"/>
      <c r="B302" s="17"/>
      <c r="C302" s="18"/>
      <c r="D302" s="17"/>
      <c r="E302" s="18"/>
      <c r="F302" s="17"/>
      <c r="G302" s="17"/>
      <c r="H302" s="17"/>
      <c r="I302" s="18"/>
      <c r="J302" s="17"/>
    </row>
    <row r="303">
      <c r="A303" s="17"/>
      <c r="B303" s="17"/>
      <c r="C303" s="18"/>
      <c r="D303" s="17"/>
      <c r="E303" s="18"/>
      <c r="F303" s="17"/>
      <c r="G303" s="17"/>
      <c r="H303" s="17"/>
      <c r="I303" s="18"/>
      <c r="J303" s="17"/>
    </row>
    <row r="304">
      <c r="A304" s="17"/>
      <c r="B304" s="17"/>
      <c r="C304" s="18"/>
      <c r="D304" s="17"/>
      <c r="E304" s="18"/>
      <c r="F304" s="17"/>
      <c r="G304" s="17"/>
      <c r="H304" s="17"/>
      <c r="I304" s="18"/>
      <c r="J304" s="17"/>
    </row>
    <row r="305">
      <c r="A305" s="17"/>
      <c r="B305" s="17"/>
      <c r="C305" s="18"/>
      <c r="D305" s="17"/>
      <c r="E305" s="18"/>
      <c r="F305" s="17"/>
      <c r="G305" s="17"/>
      <c r="H305" s="17"/>
      <c r="I305" s="18"/>
      <c r="J305" s="17"/>
    </row>
    <row r="306">
      <c r="A306" s="17"/>
      <c r="B306" s="17"/>
      <c r="C306" s="18"/>
      <c r="D306" s="17"/>
      <c r="E306" s="18"/>
      <c r="F306" s="17"/>
      <c r="G306" s="17"/>
      <c r="H306" s="17"/>
      <c r="I306" s="18"/>
      <c r="J306" s="17"/>
    </row>
    <row r="307">
      <c r="A307" s="17"/>
      <c r="B307" s="17"/>
      <c r="C307" s="18"/>
      <c r="D307" s="17"/>
      <c r="E307" s="18"/>
      <c r="F307" s="17"/>
      <c r="G307" s="17"/>
      <c r="H307" s="17"/>
      <c r="I307" s="18"/>
      <c r="J307" s="17"/>
    </row>
    <row r="308">
      <c r="A308" s="17"/>
      <c r="B308" s="17"/>
      <c r="C308" s="18"/>
      <c r="D308" s="17"/>
      <c r="E308" s="18"/>
      <c r="F308" s="17"/>
      <c r="G308" s="17"/>
      <c r="H308" s="17"/>
      <c r="I308" s="18"/>
      <c r="J308" s="17"/>
    </row>
    <row r="309">
      <c r="A309" s="17"/>
      <c r="B309" s="17"/>
      <c r="C309" s="18"/>
      <c r="D309" s="17"/>
      <c r="E309" s="18"/>
      <c r="F309" s="17"/>
      <c r="G309" s="17"/>
      <c r="H309" s="17"/>
      <c r="I309" s="18"/>
      <c r="J309" s="17"/>
    </row>
    <row r="310">
      <c r="A310" s="17"/>
      <c r="B310" s="17"/>
      <c r="C310" s="18"/>
      <c r="D310" s="17"/>
      <c r="E310" s="18"/>
      <c r="F310" s="17"/>
      <c r="G310" s="17"/>
      <c r="H310" s="17"/>
      <c r="I310" s="18"/>
      <c r="J310" s="17"/>
    </row>
    <row r="311">
      <c r="A311" s="17"/>
      <c r="B311" s="17"/>
      <c r="C311" s="18"/>
      <c r="D311" s="17"/>
      <c r="E311" s="18"/>
      <c r="F311" s="17"/>
      <c r="G311" s="17"/>
      <c r="H311" s="17"/>
      <c r="I311" s="18"/>
      <c r="J311" s="17"/>
    </row>
    <row r="312">
      <c r="A312" s="17"/>
      <c r="B312" s="17"/>
      <c r="C312" s="18"/>
      <c r="D312" s="17"/>
      <c r="E312" s="18"/>
      <c r="F312" s="17"/>
      <c r="G312" s="17"/>
      <c r="H312" s="17"/>
      <c r="I312" s="18"/>
      <c r="J312" s="17"/>
    </row>
    <row r="313">
      <c r="A313" s="17"/>
      <c r="B313" s="17"/>
      <c r="C313" s="18"/>
      <c r="D313" s="17"/>
      <c r="E313" s="18"/>
      <c r="F313" s="17"/>
      <c r="G313" s="17"/>
      <c r="H313" s="17"/>
      <c r="I313" s="18"/>
      <c r="J313" s="17"/>
    </row>
    <row r="314">
      <c r="A314" s="17"/>
      <c r="B314" s="17"/>
      <c r="C314" s="18"/>
      <c r="D314" s="17"/>
      <c r="E314" s="18"/>
      <c r="F314" s="17"/>
      <c r="G314" s="17"/>
      <c r="H314" s="17"/>
      <c r="I314" s="18"/>
      <c r="J314" s="17"/>
    </row>
    <row r="315">
      <c r="A315" s="17"/>
      <c r="B315" s="17"/>
      <c r="C315" s="18"/>
      <c r="D315" s="17"/>
      <c r="E315" s="18"/>
      <c r="F315" s="17"/>
      <c r="G315" s="17"/>
      <c r="H315" s="17"/>
      <c r="I315" s="18"/>
      <c r="J315" s="17"/>
    </row>
    <row r="316">
      <c r="A316" s="17"/>
      <c r="B316" s="17"/>
      <c r="C316" s="18"/>
      <c r="D316" s="17"/>
      <c r="E316" s="18"/>
      <c r="F316" s="17"/>
      <c r="G316" s="17"/>
      <c r="H316" s="17"/>
      <c r="I316" s="18"/>
      <c r="J316" s="17"/>
    </row>
    <row r="317">
      <c r="A317" s="17"/>
      <c r="B317" s="17"/>
      <c r="C317" s="18"/>
      <c r="D317" s="17"/>
      <c r="E317" s="18"/>
      <c r="F317" s="17"/>
      <c r="G317" s="17"/>
      <c r="H317" s="17"/>
      <c r="I317" s="18"/>
      <c r="J317" s="17"/>
    </row>
    <row r="318">
      <c r="A318" s="17"/>
      <c r="B318" s="17"/>
      <c r="C318" s="18"/>
      <c r="D318" s="17"/>
      <c r="E318" s="18"/>
      <c r="F318" s="17"/>
      <c r="G318" s="17"/>
      <c r="H318" s="17"/>
      <c r="I318" s="18"/>
      <c r="J318" s="17"/>
    </row>
    <row r="319">
      <c r="A319" s="17"/>
      <c r="B319" s="17"/>
      <c r="C319" s="18"/>
      <c r="D319" s="17"/>
      <c r="E319" s="18"/>
      <c r="F319" s="17"/>
      <c r="G319" s="17"/>
      <c r="H319" s="17"/>
      <c r="I319" s="18"/>
      <c r="J319" s="17"/>
    </row>
    <row r="320">
      <c r="A320" s="17"/>
      <c r="B320" s="17"/>
      <c r="C320" s="18"/>
      <c r="D320" s="17"/>
      <c r="E320" s="18"/>
      <c r="F320" s="17"/>
      <c r="G320" s="17"/>
      <c r="H320" s="17"/>
      <c r="I320" s="18"/>
      <c r="J320" s="17"/>
    </row>
    <row r="321">
      <c r="A321" s="17"/>
      <c r="B321" s="17"/>
      <c r="C321" s="18"/>
      <c r="D321" s="17"/>
      <c r="E321" s="18"/>
      <c r="F321" s="17"/>
      <c r="G321" s="17"/>
      <c r="H321" s="17"/>
      <c r="I321" s="18"/>
      <c r="J321" s="17"/>
    </row>
    <row r="322">
      <c r="A322" s="17"/>
      <c r="B322" s="17"/>
      <c r="C322" s="18"/>
      <c r="D322" s="17"/>
      <c r="E322" s="18"/>
      <c r="F322" s="17"/>
      <c r="G322" s="17"/>
      <c r="H322" s="17"/>
      <c r="I322" s="18"/>
      <c r="J322" s="17"/>
    </row>
    <row r="323">
      <c r="A323" s="17"/>
      <c r="B323" s="17"/>
      <c r="C323" s="18"/>
      <c r="D323" s="17"/>
      <c r="E323" s="18"/>
      <c r="F323" s="17"/>
      <c r="G323" s="17"/>
      <c r="H323" s="17"/>
      <c r="I323" s="18"/>
      <c r="J323" s="17"/>
    </row>
    <row r="324">
      <c r="A324" s="17"/>
      <c r="B324" s="17"/>
      <c r="C324" s="18"/>
      <c r="D324" s="17"/>
      <c r="E324" s="18"/>
      <c r="F324" s="17"/>
      <c r="G324" s="17"/>
      <c r="H324" s="17"/>
      <c r="I324" s="18"/>
      <c r="J324" s="17"/>
    </row>
    <row r="325">
      <c r="A325" s="17"/>
      <c r="B325" s="17"/>
      <c r="C325" s="18"/>
      <c r="D325" s="17"/>
      <c r="E325" s="18"/>
      <c r="F325" s="17"/>
      <c r="G325" s="17"/>
      <c r="H325" s="17"/>
      <c r="I325" s="18"/>
      <c r="J325" s="17"/>
    </row>
    <row r="326">
      <c r="A326" s="17"/>
      <c r="B326" s="17"/>
      <c r="C326" s="18"/>
      <c r="D326" s="17"/>
      <c r="E326" s="18"/>
      <c r="F326" s="17"/>
      <c r="G326" s="17"/>
      <c r="H326" s="17"/>
      <c r="I326" s="18"/>
      <c r="J326" s="17"/>
    </row>
    <row r="327">
      <c r="A327" s="17"/>
      <c r="B327" s="17"/>
      <c r="C327" s="18"/>
      <c r="D327" s="17"/>
      <c r="E327" s="18"/>
      <c r="F327" s="17"/>
      <c r="G327" s="17"/>
      <c r="H327" s="17"/>
      <c r="I327" s="18"/>
      <c r="J327" s="17"/>
    </row>
    <row r="328">
      <c r="A328" s="17"/>
      <c r="B328" s="17"/>
      <c r="C328" s="18"/>
      <c r="D328" s="17"/>
      <c r="E328" s="18"/>
      <c r="F328" s="17"/>
      <c r="G328" s="17"/>
      <c r="H328" s="17"/>
      <c r="I328" s="18"/>
      <c r="J328" s="17"/>
    </row>
    <row r="329">
      <c r="A329" s="17"/>
      <c r="B329" s="17"/>
      <c r="C329" s="18"/>
      <c r="D329" s="17"/>
      <c r="E329" s="18"/>
      <c r="F329" s="17"/>
      <c r="G329" s="17"/>
      <c r="H329" s="17"/>
      <c r="I329" s="18"/>
      <c r="J329" s="17"/>
    </row>
    <row r="330">
      <c r="A330" s="17"/>
      <c r="B330" s="17"/>
      <c r="C330" s="18"/>
      <c r="D330" s="17"/>
      <c r="E330" s="18"/>
      <c r="F330" s="17"/>
      <c r="G330" s="17"/>
      <c r="H330" s="17"/>
      <c r="I330" s="18"/>
      <c r="J330" s="17"/>
    </row>
    <row r="331">
      <c r="A331" s="17"/>
      <c r="B331" s="17"/>
      <c r="C331" s="18"/>
      <c r="D331" s="17"/>
      <c r="E331" s="18"/>
      <c r="F331" s="17"/>
      <c r="G331" s="17"/>
      <c r="H331" s="17"/>
      <c r="I331" s="18"/>
      <c r="J331" s="17"/>
    </row>
    <row r="332">
      <c r="A332" s="17"/>
      <c r="B332" s="17"/>
      <c r="C332" s="18"/>
      <c r="D332" s="17"/>
      <c r="E332" s="18"/>
      <c r="F332" s="17"/>
      <c r="G332" s="17"/>
      <c r="H332" s="17"/>
      <c r="I332" s="18"/>
      <c r="J332" s="17"/>
    </row>
    <row r="333">
      <c r="A333" s="17"/>
      <c r="B333" s="17"/>
      <c r="C333" s="18"/>
      <c r="D333" s="17"/>
      <c r="E333" s="18"/>
      <c r="F333" s="17"/>
      <c r="G333" s="17"/>
      <c r="H333" s="17"/>
      <c r="I333" s="18"/>
      <c r="J333" s="17"/>
    </row>
    <row r="334">
      <c r="A334" s="17"/>
      <c r="B334" s="17"/>
      <c r="C334" s="18"/>
      <c r="D334" s="17"/>
      <c r="E334" s="18"/>
      <c r="F334" s="17"/>
      <c r="G334" s="17"/>
      <c r="H334" s="17"/>
      <c r="I334" s="18"/>
      <c r="J334" s="17"/>
    </row>
    <row r="335">
      <c r="A335" s="17"/>
      <c r="B335" s="17"/>
      <c r="C335" s="18"/>
      <c r="D335" s="17"/>
      <c r="E335" s="18"/>
      <c r="F335" s="17"/>
      <c r="G335" s="17"/>
      <c r="H335" s="17"/>
      <c r="I335" s="18"/>
      <c r="J335" s="17"/>
    </row>
    <row r="336">
      <c r="A336" s="17"/>
      <c r="B336" s="17"/>
      <c r="C336" s="18"/>
      <c r="D336" s="17"/>
      <c r="E336" s="18"/>
      <c r="F336" s="17"/>
      <c r="G336" s="17"/>
      <c r="H336" s="17"/>
      <c r="I336" s="18"/>
      <c r="J336" s="17"/>
    </row>
    <row r="337">
      <c r="A337" s="17"/>
      <c r="B337" s="17"/>
      <c r="C337" s="18"/>
      <c r="D337" s="17"/>
      <c r="E337" s="18"/>
      <c r="F337" s="17"/>
      <c r="G337" s="17"/>
      <c r="H337" s="17"/>
      <c r="I337" s="18"/>
      <c r="J337" s="17"/>
    </row>
    <row r="338">
      <c r="A338" s="17"/>
      <c r="B338" s="17"/>
      <c r="C338" s="18"/>
      <c r="D338" s="17"/>
      <c r="E338" s="18"/>
      <c r="F338" s="17"/>
      <c r="G338" s="17"/>
      <c r="H338" s="17"/>
      <c r="I338" s="18"/>
      <c r="J338" s="17"/>
    </row>
    <row r="339">
      <c r="A339" s="17"/>
      <c r="B339" s="17"/>
      <c r="C339" s="18"/>
      <c r="D339" s="17"/>
      <c r="E339" s="18"/>
      <c r="F339" s="17"/>
      <c r="G339" s="17"/>
      <c r="H339" s="17"/>
      <c r="I339" s="18"/>
      <c r="J339" s="17"/>
    </row>
    <row r="340">
      <c r="A340" s="17"/>
      <c r="B340" s="17"/>
      <c r="C340" s="18"/>
      <c r="D340" s="17"/>
      <c r="E340" s="18"/>
      <c r="F340" s="17"/>
      <c r="G340" s="17"/>
      <c r="H340" s="17"/>
      <c r="I340" s="18"/>
      <c r="J340" s="17"/>
    </row>
    <row r="341">
      <c r="A341" s="17"/>
      <c r="B341" s="17"/>
      <c r="C341" s="18"/>
      <c r="D341" s="17"/>
      <c r="E341" s="18"/>
      <c r="F341" s="17"/>
      <c r="G341" s="17"/>
      <c r="H341" s="17"/>
      <c r="I341" s="18"/>
      <c r="J341" s="17"/>
    </row>
    <row r="342">
      <c r="A342" s="17"/>
      <c r="B342" s="17"/>
      <c r="C342" s="18"/>
      <c r="D342" s="17"/>
      <c r="E342" s="18"/>
      <c r="F342" s="17"/>
      <c r="G342" s="17"/>
      <c r="H342" s="17"/>
      <c r="I342" s="18"/>
      <c r="J342" s="17"/>
    </row>
    <row r="343">
      <c r="A343" s="17"/>
      <c r="B343" s="17"/>
      <c r="C343" s="18"/>
      <c r="D343" s="17"/>
      <c r="E343" s="18"/>
      <c r="F343" s="17"/>
      <c r="G343" s="17"/>
      <c r="H343" s="17"/>
      <c r="I343" s="18"/>
      <c r="J343" s="17"/>
    </row>
    <row r="344">
      <c r="A344" s="17"/>
      <c r="B344" s="17"/>
      <c r="C344" s="18"/>
      <c r="D344" s="17"/>
      <c r="E344" s="18"/>
      <c r="F344" s="17"/>
      <c r="G344" s="17"/>
      <c r="H344" s="17"/>
      <c r="I344" s="18"/>
      <c r="J344" s="17"/>
    </row>
    <row r="345">
      <c r="A345" s="17"/>
      <c r="B345" s="17"/>
      <c r="C345" s="18"/>
      <c r="D345" s="17"/>
      <c r="E345" s="18"/>
      <c r="F345" s="17"/>
      <c r="G345" s="17"/>
      <c r="H345" s="17"/>
      <c r="I345" s="18"/>
      <c r="J345" s="17"/>
    </row>
    <row r="346">
      <c r="A346" s="17"/>
      <c r="B346" s="17"/>
      <c r="C346" s="18"/>
      <c r="D346" s="17"/>
      <c r="E346" s="18"/>
      <c r="F346" s="17"/>
      <c r="G346" s="17"/>
      <c r="H346" s="17"/>
      <c r="I346" s="18"/>
      <c r="J346" s="17"/>
    </row>
    <row r="347">
      <c r="A347" s="17"/>
      <c r="B347" s="17"/>
      <c r="C347" s="18"/>
      <c r="D347" s="17"/>
      <c r="E347" s="18"/>
      <c r="F347" s="17"/>
      <c r="G347" s="17"/>
      <c r="H347" s="17"/>
      <c r="I347" s="18"/>
      <c r="J347" s="17"/>
    </row>
    <row r="348">
      <c r="A348" s="17"/>
      <c r="B348" s="17"/>
      <c r="C348" s="18"/>
      <c r="D348" s="17"/>
      <c r="E348" s="18"/>
      <c r="F348" s="17"/>
      <c r="G348" s="17"/>
      <c r="H348" s="17"/>
      <c r="I348" s="18"/>
      <c r="J348" s="17"/>
    </row>
    <row r="349">
      <c r="A349" s="17"/>
      <c r="B349" s="17"/>
      <c r="C349" s="18"/>
      <c r="D349" s="17"/>
      <c r="E349" s="18"/>
      <c r="F349" s="17"/>
      <c r="G349" s="17"/>
      <c r="H349" s="17"/>
      <c r="I349" s="18"/>
      <c r="J349" s="17"/>
    </row>
    <row r="350">
      <c r="A350" s="17"/>
      <c r="B350" s="17"/>
      <c r="C350" s="18"/>
      <c r="D350" s="17"/>
      <c r="E350" s="18"/>
      <c r="F350" s="17"/>
      <c r="G350" s="17"/>
      <c r="H350" s="17"/>
      <c r="I350" s="18"/>
      <c r="J350" s="17"/>
    </row>
    <row r="351">
      <c r="A351" s="17"/>
      <c r="B351" s="17"/>
      <c r="C351" s="18"/>
      <c r="D351" s="17"/>
      <c r="E351" s="18"/>
      <c r="F351" s="17"/>
      <c r="G351" s="17"/>
      <c r="H351" s="17"/>
      <c r="I351" s="18"/>
      <c r="J351" s="17"/>
    </row>
    <row r="352">
      <c r="A352" s="17"/>
      <c r="B352" s="17"/>
      <c r="C352" s="18"/>
      <c r="D352" s="17"/>
      <c r="E352" s="18"/>
      <c r="F352" s="17"/>
      <c r="G352" s="17"/>
      <c r="H352" s="17"/>
      <c r="I352" s="18"/>
      <c r="J352" s="17"/>
    </row>
    <row r="353">
      <c r="A353" s="17"/>
      <c r="B353" s="17"/>
      <c r="C353" s="18"/>
      <c r="D353" s="17"/>
      <c r="E353" s="18"/>
      <c r="F353" s="17"/>
      <c r="G353" s="17"/>
      <c r="H353" s="17"/>
      <c r="I353" s="18"/>
      <c r="J353" s="17"/>
    </row>
    <row r="354">
      <c r="A354" s="17"/>
      <c r="B354" s="17"/>
      <c r="C354" s="18"/>
      <c r="D354" s="17"/>
      <c r="E354" s="18"/>
      <c r="F354" s="17"/>
      <c r="G354" s="17"/>
      <c r="H354" s="17"/>
      <c r="I354" s="18"/>
      <c r="J354" s="17"/>
    </row>
    <row r="355">
      <c r="A355" s="17"/>
      <c r="B355" s="17"/>
      <c r="C355" s="18"/>
      <c r="D355" s="17"/>
      <c r="E355" s="18"/>
      <c r="F355" s="17"/>
      <c r="G355" s="17"/>
      <c r="H355" s="17"/>
      <c r="I355" s="18"/>
      <c r="J355" s="17"/>
    </row>
    <row r="356">
      <c r="A356" s="17"/>
      <c r="B356" s="17"/>
      <c r="C356" s="18"/>
      <c r="D356" s="17"/>
      <c r="E356" s="18"/>
      <c r="F356" s="17"/>
      <c r="G356" s="17"/>
      <c r="H356" s="17"/>
      <c r="I356" s="18"/>
      <c r="J356" s="17"/>
    </row>
    <row r="357">
      <c r="A357" s="17"/>
      <c r="B357" s="17"/>
      <c r="C357" s="18"/>
      <c r="D357" s="17"/>
      <c r="E357" s="18"/>
      <c r="F357" s="17"/>
      <c r="G357" s="17"/>
      <c r="H357" s="17"/>
      <c r="I357" s="18"/>
      <c r="J357" s="17"/>
    </row>
    <row r="358">
      <c r="A358" s="17"/>
      <c r="B358" s="17"/>
      <c r="C358" s="18"/>
      <c r="D358" s="17"/>
      <c r="E358" s="18"/>
      <c r="F358" s="17"/>
      <c r="G358" s="17"/>
      <c r="H358" s="17"/>
      <c r="I358" s="18"/>
      <c r="J358" s="17"/>
    </row>
    <row r="359">
      <c r="A359" s="17"/>
      <c r="B359" s="17"/>
      <c r="C359" s="18"/>
      <c r="D359" s="17"/>
      <c r="E359" s="18"/>
      <c r="F359" s="17"/>
      <c r="G359" s="17"/>
      <c r="H359" s="17"/>
      <c r="I359" s="18"/>
      <c r="J359" s="17"/>
    </row>
    <row r="360">
      <c r="A360" s="17"/>
      <c r="B360" s="17"/>
      <c r="C360" s="18"/>
      <c r="D360" s="17"/>
      <c r="E360" s="18"/>
      <c r="F360" s="17"/>
      <c r="G360" s="17"/>
      <c r="H360" s="17"/>
      <c r="I360" s="18"/>
      <c r="J360" s="17"/>
    </row>
    <row r="361">
      <c r="A361" s="17"/>
      <c r="B361" s="17"/>
      <c r="C361" s="18"/>
      <c r="D361" s="17"/>
      <c r="E361" s="18"/>
      <c r="F361" s="17"/>
      <c r="G361" s="17"/>
      <c r="H361" s="17"/>
      <c r="I361" s="18"/>
      <c r="J361" s="17"/>
    </row>
    <row r="362">
      <c r="A362" s="17"/>
      <c r="B362" s="17"/>
      <c r="C362" s="18"/>
      <c r="D362" s="17"/>
      <c r="E362" s="18"/>
      <c r="F362" s="17"/>
      <c r="G362" s="17"/>
      <c r="H362" s="17"/>
      <c r="I362" s="18"/>
      <c r="J362" s="17"/>
    </row>
    <row r="363">
      <c r="A363" s="17"/>
      <c r="B363" s="17"/>
      <c r="C363" s="18"/>
      <c r="D363" s="17"/>
      <c r="E363" s="18"/>
      <c r="F363" s="17"/>
      <c r="G363" s="17"/>
      <c r="H363" s="17"/>
      <c r="I363" s="18"/>
      <c r="J363" s="17"/>
    </row>
    <row r="364">
      <c r="A364" s="17"/>
      <c r="B364" s="17"/>
      <c r="C364" s="18"/>
      <c r="D364" s="17"/>
      <c r="E364" s="18"/>
      <c r="F364" s="17"/>
      <c r="G364" s="17"/>
      <c r="H364" s="17"/>
      <c r="I364" s="18"/>
      <c r="J364" s="17"/>
    </row>
    <row r="365">
      <c r="A365" s="17"/>
      <c r="B365" s="17"/>
      <c r="C365" s="18"/>
      <c r="D365" s="17"/>
      <c r="E365" s="18"/>
      <c r="F365" s="17"/>
      <c r="G365" s="17"/>
      <c r="H365" s="17"/>
      <c r="I365" s="18"/>
      <c r="J365" s="17"/>
    </row>
    <row r="366">
      <c r="A366" s="17"/>
      <c r="B366" s="17"/>
      <c r="C366" s="18"/>
      <c r="D366" s="17"/>
      <c r="E366" s="18"/>
      <c r="F366" s="17"/>
      <c r="G366" s="17"/>
      <c r="H366" s="17"/>
      <c r="I366" s="18"/>
      <c r="J366" s="17"/>
    </row>
    <row r="367">
      <c r="A367" s="17"/>
      <c r="B367" s="17"/>
      <c r="C367" s="18"/>
      <c r="D367" s="17"/>
      <c r="E367" s="18"/>
      <c r="F367" s="17"/>
      <c r="G367" s="17"/>
      <c r="H367" s="17"/>
      <c r="I367" s="18"/>
      <c r="J367" s="17"/>
    </row>
    <row r="368">
      <c r="A368" s="17"/>
      <c r="B368" s="17"/>
      <c r="C368" s="18"/>
      <c r="D368" s="17"/>
      <c r="E368" s="18"/>
      <c r="F368" s="17"/>
      <c r="G368" s="17"/>
      <c r="H368" s="17"/>
      <c r="I368" s="18"/>
      <c r="J368" s="17"/>
    </row>
    <row r="369">
      <c r="A369" s="17"/>
      <c r="B369" s="17"/>
      <c r="C369" s="18"/>
      <c r="D369" s="17"/>
      <c r="E369" s="18"/>
      <c r="F369" s="17"/>
      <c r="G369" s="17"/>
      <c r="H369" s="17"/>
      <c r="I369" s="18"/>
      <c r="J369" s="17"/>
    </row>
    <row r="370">
      <c r="A370" s="17"/>
      <c r="B370" s="17"/>
      <c r="C370" s="18"/>
      <c r="D370" s="17"/>
      <c r="E370" s="18"/>
      <c r="F370" s="17"/>
      <c r="G370" s="17"/>
      <c r="H370" s="17"/>
      <c r="I370" s="18"/>
      <c r="J370" s="17"/>
    </row>
    <row r="371">
      <c r="A371" s="17"/>
      <c r="B371" s="17"/>
      <c r="C371" s="18"/>
      <c r="D371" s="17"/>
      <c r="E371" s="18"/>
      <c r="F371" s="17"/>
      <c r="G371" s="17"/>
      <c r="H371" s="17"/>
      <c r="I371" s="18"/>
      <c r="J371" s="17"/>
    </row>
    <row r="372">
      <c r="A372" s="17"/>
      <c r="B372" s="17"/>
      <c r="C372" s="18"/>
      <c r="D372" s="17"/>
      <c r="E372" s="18"/>
      <c r="F372" s="17"/>
      <c r="G372" s="17"/>
      <c r="H372" s="17"/>
      <c r="I372" s="18"/>
      <c r="J372" s="17"/>
    </row>
    <row r="373">
      <c r="A373" s="17"/>
      <c r="B373" s="17"/>
      <c r="C373" s="18"/>
      <c r="D373" s="17"/>
      <c r="E373" s="18"/>
      <c r="F373" s="17"/>
      <c r="G373" s="17"/>
      <c r="H373" s="17"/>
      <c r="I373" s="18"/>
      <c r="J373" s="17"/>
    </row>
    <row r="374">
      <c r="A374" s="17"/>
      <c r="B374" s="17"/>
      <c r="C374" s="18"/>
      <c r="D374" s="17"/>
      <c r="E374" s="18"/>
      <c r="F374" s="17"/>
      <c r="G374" s="17"/>
      <c r="H374" s="17"/>
      <c r="I374" s="18"/>
      <c r="J374" s="17"/>
    </row>
    <row r="375">
      <c r="A375" s="17"/>
      <c r="B375" s="17"/>
      <c r="C375" s="18"/>
      <c r="D375" s="17"/>
      <c r="E375" s="18"/>
      <c r="F375" s="17"/>
      <c r="G375" s="17"/>
      <c r="H375" s="17"/>
      <c r="I375" s="18"/>
      <c r="J375" s="17"/>
    </row>
    <row r="376">
      <c r="A376" s="17"/>
      <c r="B376" s="17"/>
      <c r="C376" s="18"/>
      <c r="D376" s="17"/>
      <c r="E376" s="18"/>
      <c r="F376" s="17"/>
      <c r="G376" s="17"/>
      <c r="H376" s="17"/>
      <c r="I376" s="18"/>
      <c r="J376" s="17"/>
    </row>
    <row r="377">
      <c r="A377" s="17"/>
      <c r="B377" s="17"/>
      <c r="C377" s="18"/>
      <c r="D377" s="17"/>
      <c r="E377" s="18"/>
      <c r="F377" s="17"/>
      <c r="G377" s="17"/>
      <c r="H377" s="17"/>
      <c r="I377" s="18"/>
      <c r="J377" s="17"/>
    </row>
    <row r="378">
      <c r="A378" s="17"/>
      <c r="B378" s="17"/>
      <c r="C378" s="18"/>
      <c r="D378" s="17"/>
      <c r="E378" s="18"/>
      <c r="F378" s="17"/>
      <c r="G378" s="17"/>
      <c r="H378" s="17"/>
      <c r="I378" s="18"/>
      <c r="J378" s="17"/>
    </row>
    <row r="379">
      <c r="A379" s="17"/>
      <c r="B379" s="17"/>
      <c r="C379" s="18"/>
      <c r="D379" s="17"/>
      <c r="E379" s="18"/>
      <c r="F379" s="17"/>
      <c r="G379" s="17"/>
      <c r="H379" s="17"/>
      <c r="I379" s="18"/>
      <c r="J379" s="17"/>
    </row>
    <row r="380">
      <c r="A380" s="17"/>
      <c r="B380" s="17"/>
      <c r="C380" s="18"/>
      <c r="D380" s="17"/>
      <c r="E380" s="18"/>
      <c r="F380" s="17"/>
      <c r="G380" s="17"/>
      <c r="H380" s="17"/>
      <c r="I380" s="18"/>
      <c r="J380" s="17"/>
    </row>
    <row r="381">
      <c r="A381" s="17"/>
      <c r="B381" s="17"/>
      <c r="C381" s="18"/>
      <c r="D381" s="17"/>
      <c r="E381" s="18"/>
      <c r="F381" s="17"/>
      <c r="G381" s="17"/>
      <c r="H381" s="17"/>
      <c r="I381" s="18"/>
      <c r="J381" s="17"/>
    </row>
    <row r="382">
      <c r="A382" s="17"/>
      <c r="B382" s="17"/>
      <c r="C382" s="18"/>
      <c r="D382" s="17"/>
      <c r="E382" s="18"/>
      <c r="F382" s="17"/>
      <c r="G382" s="17"/>
      <c r="H382" s="17"/>
      <c r="I382" s="18"/>
      <c r="J382" s="17"/>
    </row>
    <row r="383">
      <c r="A383" s="17"/>
      <c r="B383" s="17"/>
      <c r="C383" s="18"/>
      <c r="D383" s="17"/>
      <c r="E383" s="18"/>
      <c r="F383" s="17"/>
      <c r="G383" s="17"/>
      <c r="H383" s="17"/>
      <c r="I383" s="18"/>
      <c r="J383" s="17"/>
    </row>
    <row r="384">
      <c r="A384" s="17"/>
      <c r="B384" s="17"/>
      <c r="C384" s="18"/>
      <c r="D384" s="17"/>
      <c r="E384" s="18"/>
      <c r="F384" s="17"/>
      <c r="G384" s="17"/>
      <c r="H384" s="17"/>
      <c r="I384" s="18"/>
      <c r="J384" s="17"/>
    </row>
    <row r="385">
      <c r="A385" s="17"/>
      <c r="B385" s="17"/>
      <c r="C385" s="18"/>
      <c r="D385" s="17"/>
      <c r="E385" s="18"/>
      <c r="F385" s="17"/>
      <c r="G385" s="17"/>
      <c r="H385" s="17"/>
      <c r="I385" s="18"/>
      <c r="J385" s="17"/>
    </row>
    <row r="386">
      <c r="A386" s="17"/>
      <c r="B386" s="17"/>
      <c r="C386" s="18"/>
      <c r="D386" s="17"/>
      <c r="E386" s="18"/>
      <c r="F386" s="17"/>
      <c r="G386" s="17"/>
      <c r="H386" s="17"/>
      <c r="I386" s="18"/>
      <c r="J386" s="17"/>
    </row>
    <row r="387">
      <c r="A387" s="17"/>
      <c r="B387" s="17"/>
      <c r="C387" s="18"/>
      <c r="D387" s="17"/>
      <c r="E387" s="18"/>
      <c r="F387" s="17"/>
      <c r="G387" s="17"/>
      <c r="H387" s="17"/>
      <c r="I387" s="18"/>
      <c r="J387" s="17"/>
    </row>
    <row r="388">
      <c r="A388" s="17"/>
      <c r="B388" s="17"/>
      <c r="C388" s="18"/>
      <c r="D388" s="17"/>
      <c r="E388" s="18"/>
      <c r="F388" s="17"/>
      <c r="G388" s="17"/>
      <c r="H388" s="17"/>
      <c r="I388" s="18"/>
      <c r="J388" s="17"/>
    </row>
    <row r="389">
      <c r="A389" s="17"/>
      <c r="B389" s="17"/>
      <c r="C389" s="18"/>
      <c r="D389" s="17"/>
      <c r="E389" s="18"/>
      <c r="F389" s="17"/>
      <c r="G389" s="17"/>
      <c r="H389" s="17"/>
      <c r="I389" s="18"/>
      <c r="J389" s="17"/>
    </row>
    <row r="390">
      <c r="A390" s="17"/>
      <c r="B390" s="17"/>
      <c r="C390" s="18"/>
      <c r="D390" s="17"/>
      <c r="E390" s="18"/>
      <c r="F390" s="17"/>
      <c r="G390" s="17"/>
      <c r="H390" s="17"/>
      <c r="I390" s="18"/>
      <c r="J390" s="17"/>
    </row>
    <row r="391">
      <c r="A391" s="17"/>
      <c r="B391" s="17"/>
      <c r="C391" s="18"/>
      <c r="D391" s="17"/>
      <c r="E391" s="18"/>
      <c r="F391" s="17"/>
      <c r="G391" s="17"/>
      <c r="H391" s="17"/>
      <c r="I391" s="18"/>
      <c r="J391" s="17"/>
    </row>
    <row r="392">
      <c r="A392" s="17"/>
      <c r="B392" s="17"/>
      <c r="C392" s="18"/>
      <c r="D392" s="17"/>
      <c r="E392" s="18"/>
      <c r="F392" s="17"/>
      <c r="G392" s="17"/>
      <c r="H392" s="17"/>
      <c r="I392" s="18"/>
      <c r="J392" s="17"/>
    </row>
    <row r="393">
      <c r="A393" s="17"/>
      <c r="B393" s="17"/>
      <c r="C393" s="18"/>
      <c r="D393" s="17"/>
      <c r="E393" s="18"/>
      <c r="F393" s="17"/>
      <c r="G393" s="17"/>
      <c r="H393" s="17"/>
      <c r="I393" s="18"/>
      <c r="J393" s="17"/>
    </row>
    <row r="394">
      <c r="A394" s="17"/>
      <c r="B394" s="17"/>
      <c r="C394" s="18"/>
      <c r="D394" s="17"/>
      <c r="E394" s="18"/>
      <c r="F394" s="17"/>
      <c r="G394" s="17"/>
      <c r="H394" s="17"/>
      <c r="I394" s="18"/>
      <c r="J394" s="17"/>
    </row>
    <row r="395">
      <c r="A395" s="17"/>
      <c r="B395" s="17"/>
      <c r="C395" s="18"/>
      <c r="D395" s="17"/>
      <c r="E395" s="18"/>
      <c r="F395" s="17"/>
      <c r="G395" s="17"/>
      <c r="H395" s="17"/>
      <c r="I395" s="18"/>
      <c r="J395" s="17"/>
    </row>
    <row r="396">
      <c r="A396" s="17"/>
      <c r="B396" s="17"/>
      <c r="C396" s="18"/>
      <c r="D396" s="17"/>
      <c r="E396" s="18"/>
      <c r="F396" s="17"/>
      <c r="G396" s="17"/>
      <c r="H396" s="17"/>
      <c r="I396" s="18"/>
      <c r="J396" s="17"/>
    </row>
    <row r="397">
      <c r="A397" s="17"/>
      <c r="B397" s="17"/>
      <c r="C397" s="18"/>
      <c r="D397" s="17"/>
      <c r="E397" s="18"/>
      <c r="F397" s="17"/>
      <c r="G397" s="17"/>
      <c r="H397" s="17"/>
      <c r="I397" s="18"/>
      <c r="J397" s="17"/>
    </row>
    <row r="398">
      <c r="A398" s="17"/>
      <c r="B398" s="17"/>
      <c r="C398" s="18"/>
      <c r="D398" s="17"/>
      <c r="E398" s="18"/>
      <c r="F398" s="17"/>
      <c r="G398" s="17"/>
      <c r="H398" s="17"/>
      <c r="I398" s="18"/>
      <c r="J398" s="17"/>
    </row>
    <row r="399">
      <c r="A399" s="17"/>
      <c r="B399" s="17"/>
      <c r="C399" s="18"/>
      <c r="D399" s="17"/>
      <c r="E399" s="18"/>
      <c r="F399" s="17"/>
      <c r="G399" s="17"/>
      <c r="H399" s="17"/>
      <c r="I399" s="18"/>
      <c r="J399" s="17"/>
    </row>
    <row r="400">
      <c r="A400" s="17"/>
      <c r="B400" s="17"/>
      <c r="C400" s="18"/>
      <c r="D400" s="17"/>
      <c r="E400" s="18"/>
      <c r="F400" s="17"/>
      <c r="G400" s="17"/>
      <c r="H400" s="17"/>
      <c r="I400" s="18"/>
      <c r="J400" s="17"/>
    </row>
    <row r="401">
      <c r="A401" s="17"/>
      <c r="B401" s="17"/>
      <c r="C401" s="18"/>
      <c r="D401" s="17"/>
      <c r="E401" s="18"/>
      <c r="F401" s="17"/>
      <c r="G401" s="17"/>
      <c r="H401" s="17"/>
      <c r="I401" s="18"/>
      <c r="J401" s="17"/>
    </row>
    <row r="402">
      <c r="A402" s="17"/>
      <c r="B402" s="17"/>
      <c r="C402" s="18"/>
      <c r="D402" s="17"/>
      <c r="E402" s="18"/>
      <c r="F402" s="17"/>
      <c r="G402" s="17"/>
      <c r="H402" s="17"/>
      <c r="I402" s="18"/>
      <c r="J402" s="17"/>
    </row>
    <row r="403">
      <c r="A403" s="17"/>
      <c r="B403" s="17"/>
      <c r="C403" s="18"/>
      <c r="D403" s="17"/>
      <c r="E403" s="18"/>
      <c r="F403" s="17"/>
      <c r="G403" s="17"/>
      <c r="H403" s="17"/>
      <c r="I403" s="18"/>
      <c r="J403" s="17"/>
    </row>
    <row r="404">
      <c r="A404" s="17"/>
      <c r="B404" s="17"/>
      <c r="C404" s="18"/>
      <c r="D404" s="17"/>
      <c r="E404" s="18"/>
      <c r="F404" s="17"/>
      <c r="G404" s="17"/>
      <c r="H404" s="17"/>
      <c r="I404" s="18"/>
      <c r="J404" s="17"/>
    </row>
    <row r="405">
      <c r="A405" s="17"/>
      <c r="B405" s="17"/>
      <c r="C405" s="18"/>
      <c r="D405" s="17"/>
      <c r="E405" s="18"/>
      <c r="F405" s="17"/>
      <c r="G405" s="17"/>
      <c r="H405" s="17"/>
      <c r="I405" s="18"/>
      <c r="J405" s="17"/>
    </row>
    <row r="406">
      <c r="A406" s="17"/>
      <c r="B406" s="17"/>
      <c r="C406" s="18"/>
      <c r="D406" s="17"/>
      <c r="E406" s="18"/>
      <c r="F406" s="17"/>
      <c r="G406" s="17"/>
      <c r="H406" s="17"/>
      <c r="I406" s="18"/>
      <c r="J406" s="17"/>
    </row>
    <row r="407">
      <c r="A407" s="17"/>
      <c r="B407" s="17"/>
      <c r="C407" s="18"/>
      <c r="D407" s="17"/>
      <c r="E407" s="18"/>
      <c r="F407" s="17"/>
      <c r="G407" s="17"/>
      <c r="H407" s="17"/>
      <c r="I407" s="18"/>
      <c r="J407" s="17"/>
    </row>
    <row r="408">
      <c r="A408" s="17"/>
      <c r="B408" s="17"/>
      <c r="C408" s="18"/>
      <c r="D408" s="17"/>
      <c r="E408" s="18"/>
      <c r="F408" s="17"/>
      <c r="G408" s="17"/>
      <c r="H408" s="17"/>
      <c r="I408" s="18"/>
      <c r="J408" s="17"/>
    </row>
    <row r="409">
      <c r="A409" s="17"/>
      <c r="B409" s="17"/>
      <c r="C409" s="18"/>
      <c r="D409" s="17"/>
      <c r="E409" s="18"/>
      <c r="F409" s="17"/>
      <c r="G409" s="17"/>
      <c r="H409" s="17"/>
      <c r="I409" s="18"/>
      <c r="J409" s="17"/>
    </row>
    <row r="410">
      <c r="A410" s="17"/>
      <c r="B410" s="17"/>
      <c r="C410" s="18"/>
      <c r="D410" s="17"/>
      <c r="E410" s="18"/>
      <c r="F410" s="17"/>
      <c r="G410" s="17"/>
      <c r="H410" s="17"/>
      <c r="I410" s="18"/>
      <c r="J410" s="17"/>
    </row>
    <row r="411">
      <c r="A411" s="17"/>
      <c r="B411" s="17"/>
      <c r="C411" s="18"/>
      <c r="D411" s="17"/>
      <c r="E411" s="18"/>
      <c r="F411" s="17"/>
      <c r="G411" s="17"/>
      <c r="H411" s="17"/>
      <c r="I411" s="18"/>
      <c r="J411" s="17"/>
    </row>
    <row r="412">
      <c r="A412" s="17"/>
      <c r="B412" s="17"/>
      <c r="C412" s="18"/>
      <c r="D412" s="17"/>
      <c r="E412" s="18"/>
      <c r="F412" s="17"/>
      <c r="G412" s="17"/>
      <c r="H412" s="17"/>
      <c r="I412" s="18"/>
      <c r="J412" s="17"/>
    </row>
    <row r="413">
      <c r="A413" s="17"/>
      <c r="B413" s="17"/>
      <c r="C413" s="18"/>
      <c r="D413" s="17"/>
      <c r="E413" s="18"/>
      <c r="F413" s="17"/>
      <c r="G413" s="17"/>
      <c r="H413" s="17"/>
      <c r="I413" s="18"/>
      <c r="J413" s="17"/>
    </row>
    <row r="414">
      <c r="A414" s="17"/>
      <c r="B414" s="17"/>
      <c r="C414" s="18"/>
      <c r="D414" s="17"/>
      <c r="E414" s="18"/>
      <c r="F414" s="17"/>
      <c r="G414" s="17"/>
      <c r="H414" s="17"/>
      <c r="I414" s="18"/>
      <c r="J414" s="17"/>
    </row>
    <row r="415">
      <c r="A415" s="17"/>
      <c r="B415" s="17"/>
      <c r="C415" s="18"/>
      <c r="D415" s="17"/>
      <c r="E415" s="18"/>
      <c r="F415" s="17"/>
      <c r="G415" s="17"/>
      <c r="H415" s="17"/>
      <c r="I415" s="18"/>
      <c r="J415" s="17"/>
    </row>
    <row r="416">
      <c r="A416" s="17"/>
      <c r="B416" s="17"/>
      <c r="C416" s="18"/>
      <c r="D416" s="17"/>
      <c r="E416" s="18"/>
      <c r="F416" s="17"/>
      <c r="G416" s="17"/>
      <c r="H416" s="17"/>
      <c r="I416" s="18"/>
      <c r="J416" s="17"/>
    </row>
    <row r="417">
      <c r="A417" s="17"/>
      <c r="B417" s="17"/>
      <c r="C417" s="18"/>
      <c r="D417" s="17"/>
      <c r="E417" s="18"/>
      <c r="F417" s="17"/>
      <c r="G417" s="17"/>
      <c r="H417" s="17"/>
      <c r="I417" s="18"/>
      <c r="J417" s="17"/>
    </row>
    <row r="418">
      <c r="A418" s="17"/>
      <c r="B418" s="17"/>
      <c r="C418" s="18"/>
      <c r="D418" s="17"/>
      <c r="E418" s="18"/>
      <c r="F418" s="17"/>
      <c r="G418" s="17"/>
      <c r="H418" s="17"/>
      <c r="I418" s="18"/>
      <c r="J418" s="17"/>
    </row>
    <row r="419">
      <c r="A419" s="17"/>
      <c r="B419" s="17"/>
      <c r="C419" s="18"/>
      <c r="D419" s="17"/>
      <c r="E419" s="18"/>
      <c r="F419" s="17"/>
      <c r="G419" s="17"/>
      <c r="H419" s="17"/>
      <c r="I419" s="18"/>
      <c r="J419" s="17"/>
    </row>
    <row r="420">
      <c r="A420" s="17"/>
      <c r="B420" s="17"/>
      <c r="C420" s="18"/>
      <c r="D420" s="17"/>
      <c r="E420" s="18"/>
      <c r="F420" s="17"/>
      <c r="G420" s="17"/>
      <c r="H420" s="17"/>
      <c r="I420" s="18"/>
      <c r="J420" s="17"/>
    </row>
    <row r="421">
      <c r="A421" s="17"/>
      <c r="B421" s="17"/>
      <c r="C421" s="18"/>
      <c r="D421" s="17"/>
      <c r="E421" s="18"/>
      <c r="F421" s="17"/>
      <c r="G421" s="17"/>
      <c r="H421" s="17"/>
      <c r="I421" s="18"/>
      <c r="J421" s="17"/>
    </row>
    <row r="422">
      <c r="A422" s="17"/>
      <c r="B422" s="17"/>
      <c r="C422" s="18"/>
      <c r="D422" s="17"/>
      <c r="E422" s="18"/>
      <c r="F422" s="17"/>
      <c r="G422" s="17"/>
      <c r="H422" s="17"/>
      <c r="I422" s="18"/>
      <c r="J422" s="17"/>
    </row>
    <row r="423">
      <c r="A423" s="17"/>
      <c r="B423" s="17"/>
      <c r="C423" s="18"/>
      <c r="D423" s="17"/>
      <c r="E423" s="18"/>
      <c r="F423" s="17"/>
      <c r="G423" s="17"/>
      <c r="H423" s="17"/>
      <c r="I423" s="18"/>
      <c r="J423" s="17"/>
    </row>
    <row r="424">
      <c r="A424" s="17"/>
      <c r="B424" s="17"/>
      <c r="C424" s="18"/>
      <c r="D424" s="17"/>
      <c r="E424" s="18"/>
      <c r="F424" s="17"/>
      <c r="G424" s="17"/>
      <c r="H424" s="17"/>
      <c r="I424" s="18"/>
      <c r="J424" s="17"/>
    </row>
    <row r="425">
      <c r="A425" s="17"/>
      <c r="B425" s="17"/>
      <c r="C425" s="18"/>
      <c r="D425" s="17"/>
      <c r="E425" s="18"/>
      <c r="F425" s="17"/>
      <c r="G425" s="17"/>
      <c r="H425" s="17"/>
      <c r="I425" s="18"/>
      <c r="J425" s="17"/>
    </row>
    <row r="426">
      <c r="A426" s="17"/>
      <c r="B426" s="17"/>
      <c r="C426" s="18"/>
      <c r="D426" s="17"/>
      <c r="E426" s="18"/>
      <c r="F426" s="17"/>
      <c r="G426" s="17"/>
      <c r="H426" s="17"/>
      <c r="I426" s="18"/>
      <c r="J426" s="17"/>
    </row>
    <row r="427">
      <c r="A427" s="17"/>
      <c r="B427" s="17"/>
      <c r="C427" s="18"/>
      <c r="D427" s="17"/>
      <c r="E427" s="18"/>
      <c r="F427" s="17"/>
      <c r="G427" s="17"/>
      <c r="H427" s="17"/>
      <c r="I427" s="18"/>
      <c r="J427" s="17"/>
    </row>
    <row r="428">
      <c r="A428" s="17"/>
      <c r="B428" s="17"/>
      <c r="C428" s="18"/>
      <c r="D428" s="17"/>
      <c r="E428" s="18"/>
      <c r="F428" s="17"/>
      <c r="G428" s="17"/>
      <c r="H428" s="17"/>
      <c r="I428" s="18"/>
      <c r="J428" s="17"/>
    </row>
    <row r="429">
      <c r="A429" s="17"/>
      <c r="B429" s="17"/>
      <c r="C429" s="18"/>
      <c r="D429" s="17"/>
      <c r="E429" s="18"/>
      <c r="F429" s="17"/>
      <c r="G429" s="17"/>
      <c r="H429" s="17"/>
      <c r="I429" s="18"/>
      <c r="J429" s="17"/>
    </row>
    <row r="430">
      <c r="A430" s="17"/>
      <c r="B430" s="17"/>
      <c r="C430" s="18"/>
      <c r="D430" s="17"/>
      <c r="E430" s="18"/>
      <c r="F430" s="17"/>
      <c r="G430" s="17"/>
      <c r="H430" s="17"/>
      <c r="I430" s="18"/>
      <c r="J430" s="17"/>
    </row>
    <row r="431">
      <c r="A431" s="17"/>
      <c r="B431" s="17"/>
      <c r="C431" s="18"/>
      <c r="D431" s="17"/>
      <c r="E431" s="18"/>
      <c r="F431" s="17"/>
      <c r="G431" s="17"/>
      <c r="H431" s="17"/>
      <c r="I431" s="18"/>
      <c r="J431" s="17"/>
    </row>
    <row r="432">
      <c r="A432" s="17"/>
      <c r="B432" s="17"/>
      <c r="C432" s="18"/>
      <c r="D432" s="17"/>
      <c r="E432" s="18"/>
      <c r="F432" s="17"/>
      <c r="G432" s="17"/>
      <c r="H432" s="17"/>
      <c r="I432" s="18"/>
      <c r="J432" s="17"/>
    </row>
    <row r="433">
      <c r="A433" s="17"/>
      <c r="B433" s="17"/>
      <c r="C433" s="18"/>
      <c r="D433" s="17"/>
      <c r="E433" s="18"/>
      <c r="F433" s="17"/>
      <c r="G433" s="17"/>
      <c r="H433" s="17"/>
      <c r="I433" s="18"/>
      <c r="J433" s="17"/>
    </row>
    <row r="434">
      <c r="A434" s="17"/>
      <c r="B434" s="17"/>
      <c r="C434" s="18"/>
      <c r="D434" s="17"/>
      <c r="E434" s="18"/>
      <c r="F434" s="17"/>
      <c r="G434" s="17"/>
      <c r="H434" s="17"/>
      <c r="I434" s="18"/>
      <c r="J434" s="17"/>
    </row>
    <row r="435">
      <c r="A435" s="17"/>
      <c r="B435" s="17"/>
      <c r="C435" s="18"/>
      <c r="D435" s="17"/>
      <c r="E435" s="18"/>
      <c r="F435" s="17"/>
      <c r="G435" s="17"/>
      <c r="H435" s="17"/>
      <c r="I435" s="18"/>
      <c r="J435" s="17"/>
    </row>
    <row r="436">
      <c r="A436" s="17"/>
      <c r="B436" s="17"/>
      <c r="C436" s="18"/>
      <c r="D436" s="17"/>
      <c r="E436" s="18"/>
      <c r="F436" s="17"/>
      <c r="G436" s="17"/>
      <c r="H436" s="17"/>
      <c r="I436" s="18"/>
      <c r="J436" s="17"/>
    </row>
    <row r="437">
      <c r="A437" s="17"/>
      <c r="B437" s="17"/>
      <c r="C437" s="18"/>
      <c r="D437" s="17"/>
      <c r="E437" s="18"/>
      <c r="F437" s="17"/>
      <c r="G437" s="17"/>
      <c r="H437" s="17"/>
      <c r="I437" s="18"/>
      <c r="J437" s="17"/>
    </row>
    <row r="438">
      <c r="A438" s="17"/>
      <c r="B438" s="17"/>
      <c r="C438" s="18"/>
      <c r="D438" s="17"/>
      <c r="E438" s="18"/>
      <c r="F438" s="17"/>
      <c r="G438" s="17"/>
      <c r="H438" s="17"/>
      <c r="I438" s="18"/>
      <c r="J438" s="17"/>
    </row>
    <row r="439">
      <c r="A439" s="17"/>
      <c r="B439" s="17"/>
      <c r="C439" s="18"/>
      <c r="D439" s="17"/>
      <c r="E439" s="18"/>
      <c r="F439" s="17"/>
      <c r="G439" s="17"/>
      <c r="H439" s="17"/>
      <c r="I439" s="18"/>
      <c r="J439" s="17"/>
    </row>
    <row r="440">
      <c r="A440" s="17"/>
      <c r="B440" s="17"/>
      <c r="C440" s="18"/>
      <c r="D440" s="17"/>
      <c r="E440" s="18"/>
      <c r="F440" s="17"/>
      <c r="G440" s="17"/>
      <c r="H440" s="17"/>
      <c r="I440" s="18"/>
      <c r="J440" s="17"/>
    </row>
    <row r="441">
      <c r="A441" s="17"/>
      <c r="B441" s="17"/>
      <c r="C441" s="18"/>
      <c r="D441" s="17"/>
      <c r="E441" s="18"/>
      <c r="F441" s="17"/>
      <c r="G441" s="17"/>
      <c r="H441" s="17"/>
      <c r="I441" s="18"/>
      <c r="J441" s="17"/>
    </row>
    <row r="442">
      <c r="A442" s="17"/>
      <c r="B442" s="17"/>
      <c r="C442" s="18"/>
      <c r="D442" s="17"/>
      <c r="E442" s="18"/>
      <c r="F442" s="17"/>
      <c r="G442" s="17"/>
      <c r="H442" s="17"/>
      <c r="I442" s="18"/>
      <c r="J442" s="17"/>
    </row>
    <row r="443">
      <c r="A443" s="17"/>
      <c r="B443" s="17"/>
      <c r="C443" s="18"/>
      <c r="D443" s="17"/>
      <c r="E443" s="18"/>
      <c r="F443" s="17"/>
      <c r="G443" s="17"/>
      <c r="H443" s="17"/>
      <c r="I443" s="18"/>
      <c r="J443" s="17"/>
    </row>
    <row r="444">
      <c r="A444" s="17"/>
      <c r="B444" s="17"/>
      <c r="C444" s="18"/>
      <c r="D444" s="17"/>
      <c r="E444" s="18"/>
      <c r="F444" s="17"/>
      <c r="G444" s="17"/>
      <c r="H444" s="17"/>
      <c r="I444" s="18"/>
      <c r="J444" s="17"/>
    </row>
    <row r="445">
      <c r="A445" s="17"/>
      <c r="B445" s="17"/>
      <c r="C445" s="18"/>
      <c r="D445" s="17"/>
      <c r="E445" s="18"/>
      <c r="F445" s="17"/>
      <c r="G445" s="17"/>
      <c r="H445" s="17"/>
      <c r="I445" s="18"/>
      <c r="J445" s="17"/>
    </row>
    <row r="446">
      <c r="A446" s="17"/>
      <c r="B446" s="17"/>
      <c r="C446" s="18"/>
      <c r="D446" s="17"/>
      <c r="E446" s="18"/>
      <c r="F446" s="17"/>
      <c r="G446" s="17"/>
      <c r="H446" s="17"/>
      <c r="I446" s="18"/>
      <c r="J446" s="17"/>
    </row>
    <row r="447">
      <c r="A447" s="17"/>
      <c r="B447" s="17"/>
      <c r="C447" s="18"/>
      <c r="D447" s="17"/>
      <c r="E447" s="18"/>
      <c r="F447" s="17"/>
      <c r="G447" s="17"/>
      <c r="H447" s="17"/>
      <c r="I447" s="18"/>
      <c r="J447" s="17"/>
    </row>
    <row r="448">
      <c r="A448" s="17"/>
      <c r="B448" s="17"/>
      <c r="C448" s="18"/>
      <c r="D448" s="17"/>
      <c r="E448" s="18"/>
      <c r="F448" s="17"/>
      <c r="G448" s="17"/>
      <c r="H448" s="17"/>
      <c r="I448" s="18"/>
      <c r="J448" s="17"/>
    </row>
    <row r="449">
      <c r="A449" s="17"/>
      <c r="B449" s="17"/>
      <c r="C449" s="18"/>
      <c r="D449" s="17"/>
      <c r="E449" s="18"/>
      <c r="F449" s="17"/>
      <c r="G449" s="17"/>
      <c r="H449" s="17"/>
      <c r="I449" s="18"/>
      <c r="J449" s="17"/>
    </row>
    <row r="450">
      <c r="A450" s="17"/>
      <c r="B450" s="17"/>
      <c r="C450" s="18"/>
      <c r="D450" s="17"/>
      <c r="E450" s="18"/>
      <c r="F450" s="17"/>
      <c r="G450" s="17"/>
      <c r="H450" s="17"/>
      <c r="I450" s="18"/>
      <c r="J450" s="17"/>
    </row>
    <row r="451">
      <c r="A451" s="17"/>
      <c r="B451" s="17"/>
      <c r="C451" s="18"/>
      <c r="D451" s="17"/>
      <c r="E451" s="18"/>
      <c r="F451" s="17"/>
      <c r="G451" s="17"/>
      <c r="H451" s="17"/>
      <c r="I451" s="18"/>
      <c r="J451" s="17"/>
    </row>
    <row r="452">
      <c r="A452" s="17"/>
      <c r="B452" s="17"/>
      <c r="C452" s="18"/>
      <c r="D452" s="17"/>
      <c r="E452" s="18"/>
      <c r="F452" s="17"/>
      <c r="G452" s="17"/>
      <c r="H452" s="17"/>
      <c r="I452" s="18"/>
      <c r="J452" s="17"/>
    </row>
    <row r="453">
      <c r="A453" s="17"/>
      <c r="B453" s="17"/>
      <c r="C453" s="18"/>
      <c r="D453" s="17"/>
      <c r="E453" s="18"/>
      <c r="F453" s="17"/>
      <c r="G453" s="17"/>
      <c r="H453" s="17"/>
      <c r="I453" s="18"/>
      <c r="J453" s="17"/>
    </row>
    <row r="454">
      <c r="A454" s="17"/>
      <c r="B454" s="17"/>
      <c r="C454" s="18"/>
      <c r="D454" s="17"/>
      <c r="E454" s="18"/>
      <c r="F454" s="17"/>
      <c r="G454" s="17"/>
      <c r="H454" s="17"/>
      <c r="I454" s="18"/>
      <c r="J454" s="17"/>
    </row>
    <row r="455">
      <c r="A455" s="17"/>
      <c r="B455" s="17"/>
      <c r="C455" s="18"/>
      <c r="D455" s="17"/>
      <c r="E455" s="18"/>
      <c r="F455" s="17"/>
      <c r="G455" s="17"/>
      <c r="H455" s="17"/>
      <c r="I455" s="18"/>
      <c r="J455" s="17"/>
    </row>
    <row r="456">
      <c r="A456" s="17"/>
      <c r="B456" s="17"/>
      <c r="C456" s="18"/>
      <c r="D456" s="17"/>
      <c r="E456" s="18"/>
      <c r="F456" s="17"/>
      <c r="G456" s="17"/>
      <c r="H456" s="17"/>
      <c r="I456" s="18"/>
      <c r="J456" s="17"/>
    </row>
    <row r="457">
      <c r="A457" s="17"/>
      <c r="B457" s="17"/>
      <c r="C457" s="18"/>
      <c r="D457" s="17"/>
      <c r="E457" s="18"/>
      <c r="F457" s="17"/>
      <c r="G457" s="17"/>
      <c r="H457" s="17"/>
      <c r="I457" s="18"/>
      <c r="J457" s="17"/>
    </row>
    <row r="458">
      <c r="A458" s="17"/>
      <c r="B458" s="17"/>
      <c r="C458" s="18"/>
      <c r="D458" s="17"/>
      <c r="E458" s="18"/>
      <c r="F458" s="17"/>
      <c r="G458" s="17"/>
      <c r="H458" s="17"/>
      <c r="I458" s="18"/>
      <c r="J458" s="17"/>
    </row>
    <row r="459">
      <c r="A459" s="17"/>
      <c r="B459" s="17"/>
      <c r="C459" s="18"/>
      <c r="D459" s="17"/>
      <c r="E459" s="18"/>
      <c r="F459" s="17"/>
      <c r="G459" s="17"/>
      <c r="H459" s="17"/>
      <c r="I459" s="18"/>
      <c r="J459" s="17"/>
    </row>
    <row r="460">
      <c r="A460" s="17"/>
      <c r="B460" s="17"/>
      <c r="C460" s="18"/>
      <c r="D460" s="17"/>
      <c r="E460" s="18"/>
      <c r="F460" s="17"/>
      <c r="G460" s="17"/>
      <c r="H460" s="17"/>
      <c r="I460" s="18"/>
      <c r="J460" s="17"/>
    </row>
    <row r="461">
      <c r="A461" s="17"/>
      <c r="B461" s="17"/>
      <c r="C461" s="18"/>
      <c r="D461" s="17"/>
      <c r="E461" s="18"/>
      <c r="F461" s="17"/>
      <c r="G461" s="17"/>
      <c r="H461" s="17"/>
      <c r="I461" s="18"/>
      <c r="J461" s="17"/>
    </row>
    <row r="462">
      <c r="A462" s="17"/>
      <c r="B462" s="17"/>
      <c r="C462" s="18"/>
      <c r="D462" s="17"/>
      <c r="E462" s="18"/>
      <c r="F462" s="17"/>
      <c r="G462" s="17"/>
      <c r="H462" s="17"/>
      <c r="I462" s="18"/>
      <c r="J462" s="17"/>
    </row>
    <row r="463">
      <c r="A463" s="17"/>
      <c r="B463" s="17"/>
      <c r="C463" s="18"/>
      <c r="D463" s="17"/>
      <c r="E463" s="18"/>
      <c r="F463" s="17"/>
      <c r="G463" s="17"/>
      <c r="H463" s="17"/>
      <c r="I463" s="18"/>
      <c r="J463" s="17"/>
    </row>
    <row r="464">
      <c r="A464" s="17"/>
      <c r="B464" s="17"/>
      <c r="C464" s="18"/>
      <c r="D464" s="17"/>
      <c r="E464" s="18"/>
      <c r="F464" s="17"/>
      <c r="G464" s="17"/>
      <c r="H464" s="17"/>
      <c r="I464" s="18"/>
      <c r="J464" s="17"/>
    </row>
    <row r="465">
      <c r="A465" s="17"/>
      <c r="B465" s="17"/>
      <c r="C465" s="18"/>
      <c r="D465" s="17"/>
      <c r="E465" s="18"/>
      <c r="F465" s="17"/>
      <c r="G465" s="17"/>
      <c r="H465" s="17"/>
      <c r="I465" s="18"/>
      <c r="J465" s="17"/>
    </row>
    <row r="466">
      <c r="A466" s="17"/>
      <c r="B466" s="17"/>
      <c r="C466" s="18"/>
      <c r="D466" s="17"/>
      <c r="E466" s="18"/>
      <c r="F466" s="17"/>
      <c r="G466" s="17"/>
      <c r="H466" s="17"/>
      <c r="I466" s="18"/>
      <c r="J466" s="17"/>
    </row>
    <row r="467">
      <c r="A467" s="17"/>
      <c r="B467" s="17"/>
      <c r="C467" s="18"/>
      <c r="D467" s="17"/>
      <c r="E467" s="18"/>
      <c r="F467" s="17"/>
      <c r="G467" s="17"/>
      <c r="H467" s="17"/>
      <c r="I467" s="18"/>
      <c r="J467" s="17"/>
    </row>
    <row r="468">
      <c r="A468" s="17"/>
      <c r="B468" s="17"/>
      <c r="C468" s="18"/>
      <c r="D468" s="17"/>
      <c r="E468" s="18"/>
      <c r="F468" s="17"/>
      <c r="G468" s="17"/>
      <c r="H468" s="17"/>
      <c r="I468" s="18"/>
      <c r="J468" s="17"/>
    </row>
    <row r="469">
      <c r="A469" s="17"/>
      <c r="B469" s="17"/>
      <c r="C469" s="18"/>
      <c r="D469" s="17"/>
      <c r="E469" s="18"/>
      <c r="F469" s="17"/>
      <c r="G469" s="17"/>
      <c r="H469" s="17"/>
      <c r="I469" s="18"/>
      <c r="J469" s="17"/>
    </row>
    <row r="470">
      <c r="A470" s="17"/>
      <c r="B470" s="17"/>
      <c r="C470" s="18"/>
      <c r="D470" s="17"/>
      <c r="E470" s="18"/>
      <c r="F470" s="17"/>
      <c r="G470" s="17"/>
      <c r="H470" s="17"/>
      <c r="I470" s="18"/>
      <c r="J470" s="17"/>
    </row>
    <row r="471">
      <c r="A471" s="17"/>
      <c r="B471" s="17"/>
      <c r="C471" s="18"/>
      <c r="D471" s="17"/>
      <c r="E471" s="18"/>
      <c r="F471" s="17"/>
      <c r="G471" s="17"/>
      <c r="H471" s="17"/>
      <c r="I471" s="18"/>
      <c r="J471" s="17"/>
    </row>
    <row r="472">
      <c r="A472" s="17"/>
      <c r="B472" s="17"/>
      <c r="C472" s="18"/>
      <c r="D472" s="17"/>
      <c r="E472" s="18"/>
      <c r="F472" s="17"/>
      <c r="G472" s="17"/>
      <c r="H472" s="17"/>
      <c r="I472" s="18"/>
      <c r="J472" s="17"/>
    </row>
    <row r="473">
      <c r="A473" s="17"/>
      <c r="B473" s="17"/>
      <c r="C473" s="18"/>
      <c r="D473" s="17"/>
      <c r="E473" s="18"/>
      <c r="F473" s="17"/>
      <c r="G473" s="17"/>
      <c r="H473" s="17"/>
      <c r="I473" s="18"/>
      <c r="J473" s="17"/>
    </row>
    <row r="474">
      <c r="A474" s="17"/>
      <c r="B474" s="17"/>
      <c r="C474" s="18"/>
      <c r="D474" s="17"/>
      <c r="E474" s="18"/>
      <c r="F474" s="17"/>
      <c r="G474" s="17"/>
      <c r="H474" s="17"/>
      <c r="I474" s="18"/>
      <c r="J474" s="17"/>
    </row>
    <row r="475">
      <c r="A475" s="17"/>
      <c r="B475" s="17"/>
      <c r="C475" s="18"/>
      <c r="D475" s="17"/>
      <c r="E475" s="18"/>
      <c r="F475" s="17"/>
      <c r="G475" s="17"/>
      <c r="H475" s="17"/>
      <c r="I475" s="18"/>
      <c r="J475" s="17"/>
    </row>
    <row r="476">
      <c r="A476" s="17"/>
      <c r="B476" s="17"/>
      <c r="C476" s="18"/>
      <c r="D476" s="17"/>
      <c r="E476" s="18"/>
      <c r="F476" s="17"/>
      <c r="G476" s="17"/>
      <c r="H476" s="17"/>
      <c r="I476" s="18"/>
      <c r="J476" s="17"/>
    </row>
    <row r="477">
      <c r="A477" s="17"/>
      <c r="B477" s="17"/>
      <c r="C477" s="18"/>
      <c r="D477" s="17"/>
      <c r="E477" s="18"/>
      <c r="F477" s="17"/>
      <c r="G477" s="17"/>
      <c r="H477" s="17"/>
      <c r="I477" s="18"/>
      <c r="J477" s="17"/>
    </row>
    <row r="478">
      <c r="A478" s="17"/>
      <c r="B478" s="17"/>
      <c r="C478" s="18"/>
      <c r="D478" s="17"/>
      <c r="E478" s="18"/>
      <c r="F478" s="17"/>
      <c r="G478" s="17"/>
      <c r="H478" s="17"/>
      <c r="I478" s="18"/>
      <c r="J478" s="17"/>
    </row>
    <row r="479">
      <c r="A479" s="17"/>
      <c r="B479" s="17"/>
      <c r="C479" s="18"/>
      <c r="D479" s="17"/>
      <c r="E479" s="18"/>
      <c r="F479" s="17"/>
      <c r="G479" s="17"/>
      <c r="H479" s="17"/>
      <c r="I479" s="18"/>
      <c r="J479" s="17"/>
    </row>
    <row r="480">
      <c r="A480" s="17"/>
      <c r="B480" s="17"/>
      <c r="C480" s="18"/>
      <c r="D480" s="17"/>
      <c r="E480" s="18"/>
      <c r="F480" s="17"/>
      <c r="G480" s="17"/>
      <c r="H480" s="17"/>
      <c r="I480" s="18"/>
      <c r="J480" s="17"/>
    </row>
    <row r="481">
      <c r="A481" s="17"/>
      <c r="B481" s="17"/>
      <c r="C481" s="18"/>
      <c r="D481" s="17"/>
      <c r="E481" s="18"/>
      <c r="F481" s="17"/>
      <c r="G481" s="17"/>
      <c r="H481" s="17"/>
      <c r="I481" s="18"/>
      <c r="J481" s="17"/>
    </row>
    <row r="482">
      <c r="A482" s="17"/>
      <c r="B482" s="17"/>
      <c r="C482" s="18"/>
      <c r="D482" s="17"/>
      <c r="E482" s="18"/>
      <c r="F482" s="17"/>
      <c r="G482" s="17"/>
      <c r="H482" s="17"/>
      <c r="I482" s="18"/>
      <c r="J482" s="17"/>
    </row>
    <row r="483">
      <c r="A483" s="17"/>
      <c r="B483" s="17"/>
      <c r="C483" s="18"/>
      <c r="D483" s="17"/>
      <c r="E483" s="18"/>
      <c r="F483" s="17"/>
      <c r="G483" s="17"/>
      <c r="H483" s="17"/>
      <c r="I483" s="18"/>
      <c r="J483" s="17"/>
    </row>
    <row r="484">
      <c r="A484" s="17"/>
      <c r="B484" s="17"/>
      <c r="C484" s="18"/>
      <c r="D484" s="17"/>
      <c r="E484" s="18"/>
      <c r="F484" s="17"/>
      <c r="G484" s="17"/>
      <c r="H484" s="17"/>
      <c r="I484" s="18"/>
      <c r="J484" s="17"/>
    </row>
    <row r="485">
      <c r="A485" s="17"/>
      <c r="B485" s="17"/>
      <c r="C485" s="18"/>
      <c r="D485" s="17"/>
      <c r="E485" s="18"/>
      <c r="F485" s="17"/>
      <c r="G485" s="17"/>
      <c r="H485" s="17"/>
      <c r="I485" s="18"/>
      <c r="J485" s="17"/>
    </row>
    <row r="486">
      <c r="A486" s="17"/>
      <c r="B486" s="17"/>
      <c r="C486" s="18"/>
      <c r="D486" s="17"/>
      <c r="E486" s="18"/>
      <c r="F486" s="17"/>
      <c r="G486" s="17"/>
      <c r="H486" s="17"/>
      <c r="I486" s="18"/>
      <c r="J486" s="17"/>
    </row>
    <row r="487">
      <c r="A487" s="17"/>
      <c r="B487" s="17"/>
      <c r="C487" s="18"/>
      <c r="D487" s="17"/>
      <c r="E487" s="18"/>
      <c r="F487" s="17"/>
      <c r="G487" s="17"/>
      <c r="H487" s="17"/>
      <c r="I487" s="18"/>
      <c r="J487" s="17"/>
    </row>
    <row r="488">
      <c r="A488" s="17"/>
      <c r="B488" s="17"/>
      <c r="C488" s="18"/>
      <c r="D488" s="17"/>
      <c r="E488" s="18"/>
      <c r="F488" s="17"/>
      <c r="G488" s="17"/>
      <c r="H488" s="17"/>
      <c r="I488" s="18"/>
      <c r="J488" s="17"/>
    </row>
    <row r="489">
      <c r="A489" s="17"/>
      <c r="B489" s="17"/>
      <c r="C489" s="18"/>
      <c r="D489" s="17"/>
      <c r="E489" s="18"/>
      <c r="F489" s="17"/>
      <c r="G489" s="17"/>
      <c r="H489" s="17"/>
      <c r="I489" s="18"/>
      <c r="J489" s="17"/>
    </row>
    <row r="490">
      <c r="A490" s="17"/>
      <c r="B490" s="17"/>
      <c r="C490" s="18"/>
      <c r="D490" s="17"/>
      <c r="E490" s="18"/>
      <c r="F490" s="17"/>
      <c r="G490" s="17"/>
      <c r="H490" s="17"/>
      <c r="I490" s="18"/>
      <c r="J490" s="17"/>
    </row>
    <row r="491">
      <c r="A491" s="17"/>
      <c r="B491" s="17"/>
      <c r="C491" s="18"/>
      <c r="D491" s="17"/>
      <c r="E491" s="18"/>
      <c r="F491" s="17"/>
      <c r="G491" s="17"/>
      <c r="H491" s="17"/>
      <c r="I491" s="18"/>
      <c r="J491" s="17"/>
    </row>
    <row r="492">
      <c r="A492" s="17"/>
      <c r="B492" s="17"/>
      <c r="C492" s="18"/>
      <c r="D492" s="17"/>
      <c r="E492" s="18"/>
      <c r="F492" s="17"/>
      <c r="G492" s="17"/>
      <c r="H492" s="17"/>
      <c r="I492" s="18"/>
      <c r="J492" s="17"/>
    </row>
    <row r="493">
      <c r="A493" s="17"/>
      <c r="B493" s="17"/>
      <c r="C493" s="18"/>
      <c r="D493" s="17"/>
      <c r="E493" s="18"/>
      <c r="F493" s="17"/>
      <c r="G493" s="17"/>
      <c r="H493" s="17"/>
      <c r="I493" s="18"/>
      <c r="J493" s="17"/>
    </row>
    <row r="494">
      <c r="A494" s="17"/>
      <c r="B494" s="17"/>
      <c r="C494" s="18"/>
      <c r="D494" s="17"/>
      <c r="E494" s="18"/>
      <c r="F494" s="17"/>
      <c r="G494" s="17"/>
      <c r="H494" s="17"/>
      <c r="I494" s="18"/>
      <c r="J494" s="17"/>
    </row>
    <row r="495">
      <c r="A495" s="17"/>
      <c r="B495" s="17"/>
      <c r="C495" s="18"/>
      <c r="D495" s="17"/>
      <c r="E495" s="18"/>
      <c r="F495" s="17"/>
      <c r="G495" s="17"/>
      <c r="H495" s="17"/>
      <c r="I495" s="18"/>
      <c r="J495" s="17"/>
    </row>
    <row r="496">
      <c r="A496" s="17"/>
      <c r="B496" s="17"/>
      <c r="C496" s="18"/>
      <c r="D496" s="17"/>
      <c r="E496" s="18"/>
      <c r="F496" s="17"/>
      <c r="G496" s="17"/>
      <c r="H496" s="17"/>
      <c r="I496" s="18"/>
      <c r="J496" s="17"/>
    </row>
    <row r="497">
      <c r="A497" s="17"/>
      <c r="B497" s="17"/>
      <c r="C497" s="18"/>
      <c r="D497" s="17"/>
      <c r="E497" s="18"/>
      <c r="F497" s="17"/>
      <c r="G497" s="17"/>
      <c r="H497" s="17"/>
      <c r="I497" s="18"/>
      <c r="J497" s="17"/>
    </row>
    <row r="498">
      <c r="A498" s="17"/>
      <c r="B498" s="17"/>
      <c r="C498" s="18"/>
      <c r="D498" s="17"/>
      <c r="E498" s="18"/>
      <c r="F498" s="17"/>
      <c r="G498" s="17"/>
      <c r="H498" s="17"/>
      <c r="I498" s="18"/>
      <c r="J498" s="17"/>
    </row>
    <row r="499">
      <c r="A499" s="17"/>
      <c r="B499" s="17"/>
      <c r="C499" s="18"/>
      <c r="D499" s="17"/>
      <c r="E499" s="18"/>
      <c r="F499" s="17"/>
      <c r="G499" s="17"/>
      <c r="H499" s="17"/>
      <c r="I499" s="18"/>
      <c r="J499" s="17"/>
    </row>
    <row r="500">
      <c r="A500" s="17"/>
      <c r="B500" s="17"/>
      <c r="C500" s="18"/>
      <c r="D500" s="17"/>
      <c r="E500" s="18"/>
      <c r="F500" s="17"/>
      <c r="G500" s="17"/>
      <c r="H500" s="17"/>
      <c r="I500" s="18"/>
      <c r="J500" s="17"/>
    </row>
    <row r="501">
      <c r="A501" s="17"/>
      <c r="B501" s="17"/>
      <c r="C501" s="18"/>
      <c r="D501" s="17"/>
      <c r="E501" s="18"/>
      <c r="F501" s="17"/>
      <c r="G501" s="17"/>
      <c r="H501" s="17"/>
      <c r="I501" s="18"/>
      <c r="J501" s="17"/>
    </row>
    <row r="502">
      <c r="A502" s="17"/>
      <c r="B502" s="17"/>
      <c r="C502" s="18"/>
      <c r="D502" s="17"/>
      <c r="E502" s="18"/>
      <c r="F502" s="17"/>
      <c r="G502" s="17"/>
      <c r="H502" s="17"/>
      <c r="I502" s="18"/>
      <c r="J502" s="17"/>
    </row>
    <row r="503">
      <c r="A503" s="17"/>
      <c r="B503" s="17"/>
      <c r="C503" s="18"/>
      <c r="D503" s="17"/>
      <c r="E503" s="18"/>
      <c r="F503" s="17"/>
      <c r="G503" s="17"/>
      <c r="H503" s="17"/>
      <c r="I503" s="18"/>
      <c r="J503" s="17"/>
    </row>
    <row r="504">
      <c r="A504" s="17"/>
      <c r="B504" s="17"/>
      <c r="C504" s="18"/>
      <c r="D504" s="17"/>
      <c r="E504" s="18"/>
      <c r="F504" s="17"/>
      <c r="G504" s="17"/>
      <c r="H504" s="17"/>
      <c r="I504" s="18"/>
      <c r="J504" s="17"/>
    </row>
    <row r="505">
      <c r="A505" s="17"/>
      <c r="B505" s="17"/>
      <c r="C505" s="18"/>
      <c r="D505" s="17"/>
      <c r="E505" s="18"/>
      <c r="F505" s="17"/>
      <c r="G505" s="17"/>
      <c r="H505" s="17"/>
      <c r="I505" s="18"/>
      <c r="J505" s="17"/>
    </row>
    <row r="506">
      <c r="A506" s="17"/>
      <c r="B506" s="17"/>
      <c r="C506" s="18"/>
      <c r="D506" s="17"/>
      <c r="E506" s="18"/>
      <c r="F506" s="17"/>
      <c r="G506" s="17"/>
      <c r="H506" s="17"/>
      <c r="I506" s="18"/>
      <c r="J506" s="17"/>
    </row>
    <row r="507">
      <c r="A507" s="17"/>
      <c r="B507" s="17"/>
      <c r="C507" s="18"/>
      <c r="D507" s="17"/>
      <c r="E507" s="18"/>
      <c r="F507" s="17"/>
      <c r="G507" s="17"/>
      <c r="H507" s="17"/>
      <c r="I507" s="18"/>
      <c r="J507" s="17"/>
    </row>
    <row r="508">
      <c r="A508" s="17"/>
      <c r="B508" s="17"/>
      <c r="C508" s="18"/>
      <c r="D508" s="17"/>
      <c r="E508" s="18"/>
      <c r="F508" s="17"/>
      <c r="G508" s="17"/>
      <c r="H508" s="17"/>
      <c r="I508" s="18"/>
      <c r="J508" s="17"/>
    </row>
    <row r="509">
      <c r="A509" s="17"/>
      <c r="B509" s="17"/>
      <c r="C509" s="18"/>
      <c r="D509" s="17"/>
      <c r="E509" s="18"/>
      <c r="F509" s="17"/>
      <c r="G509" s="17"/>
      <c r="H509" s="17"/>
      <c r="I509" s="18"/>
      <c r="J509" s="17"/>
    </row>
    <row r="510">
      <c r="A510" s="17"/>
      <c r="B510" s="17"/>
      <c r="C510" s="18"/>
      <c r="D510" s="17"/>
      <c r="E510" s="18"/>
      <c r="F510" s="17"/>
      <c r="G510" s="17"/>
      <c r="H510" s="17"/>
      <c r="I510" s="18"/>
      <c r="J510" s="17"/>
    </row>
    <row r="511">
      <c r="A511" s="17"/>
      <c r="B511" s="17"/>
      <c r="C511" s="18"/>
      <c r="D511" s="17"/>
      <c r="E511" s="18"/>
      <c r="F511" s="17"/>
      <c r="G511" s="17"/>
      <c r="H511" s="17"/>
      <c r="I511" s="18"/>
      <c r="J511" s="17"/>
    </row>
    <row r="512">
      <c r="A512" s="17"/>
      <c r="B512" s="17"/>
      <c r="C512" s="18"/>
      <c r="D512" s="17"/>
      <c r="E512" s="18"/>
      <c r="F512" s="17"/>
      <c r="G512" s="17"/>
      <c r="H512" s="17"/>
      <c r="I512" s="18"/>
      <c r="J512" s="17"/>
    </row>
    <row r="513">
      <c r="A513" s="17"/>
      <c r="B513" s="17"/>
      <c r="C513" s="18"/>
      <c r="D513" s="17"/>
      <c r="E513" s="18"/>
      <c r="F513" s="17"/>
      <c r="G513" s="17"/>
      <c r="H513" s="17"/>
      <c r="I513" s="18"/>
      <c r="J513" s="17"/>
    </row>
    <row r="514">
      <c r="A514" s="17"/>
      <c r="B514" s="17"/>
      <c r="C514" s="18"/>
      <c r="D514" s="17"/>
      <c r="E514" s="18"/>
      <c r="F514" s="17"/>
      <c r="G514" s="17"/>
      <c r="H514" s="17"/>
      <c r="I514" s="18"/>
      <c r="J514" s="17"/>
    </row>
    <row r="515">
      <c r="A515" s="17"/>
      <c r="B515" s="17"/>
      <c r="C515" s="18"/>
      <c r="D515" s="17"/>
      <c r="E515" s="18"/>
      <c r="F515" s="17"/>
      <c r="G515" s="17"/>
      <c r="H515" s="17"/>
      <c r="I515" s="18"/>
      <c r="J515" s="17"/>
    </row>
    <row r="516">
      <c r="A516" s="17"/>
      <c r="B516" s="17"/>
      <c r="C516" s="18"/>
      <c r="D516" s="17"/>
      <c r="E516" s="18"/>
      <c r="F516" s="17"/>
      <c r="G516" s="17"/>
      <c r="H516" s="17"/>
      <c r="I516" s="18"/>
      <c r="J516" s="17"/>
    </row>
    <row r="517">
      <c r="A517" s="17"/>
      <c r="B517" s="17"/>
      <c r="C517" s="18"/>
      <c r="D517" s="17"/>
      <c r="E517" s="18"/>
      <c r="F517" s="17"/>
      <c r="G517" s="17"/>
      <c r="H517" s="17"/>
      <c r="I517" s="18"/>
      <c r="J517" s="17"/>
    </row>
    <row r="518">
      <c r="A518" s="17"/>
      <c r="B518" s="17"/>
      <c r="C518" s="18"/>
      <c r="D518" s="17"/>
      <c r="E518" s="18"/>
      <c r="F518" s="17"/>
      <c r="G518" s="17"/>
      <c r="H518" s="17"/>
      <c r="I518" s="18"/>
      <c r="J518" s="17"/>
    </row>
    <row r="519">
      <c r="A519" s="17"/>
      <c r="B519" s="17"/>
      <c r="C519" s="18"/>
      <c r="D519" s="17"/>
      <c r="E519" s="18"/>
      <c r="F519" s="17"/>
      <c r="G519" s="17"/>
      <c r="H519" s="17"/>
      <c r="I519" s="18"/>
      <c r="J519" s="17"/>
    </row>
    <row r="520">
      <c r="A520" s="17"/>
      <c r="B520" s="17"/>
      <c r="C520" s="18"/>
      <c r="D520" s="17"/>
      <c r="E520" s="18"/>
      <c r="F520" s="17"/>
      <c r="G520" s="17"/>
      <c r="H520" s="17"/>
      <c r="I520" s="18"/>
      <c r="J520" s="17"/>
    </row>
    <row r="521">
      <c r="A521" s="17"/>
      <c r="B521" s="17"/>
      <c r="C521" s="18"/>
      <c r="D521" s="17"/>
      <c r="E521" s="18"/>
      <c r="F521" s="17"/>
      <c r="G521" s="17"/>
      <c r="H521" s="17"/>
      <c r="I521" s="18"/>
      <c r="J521" s="17"/>
    </row>
    <row r="522">
      <c r="A522" s="17"/>
      <c r="B522" s="17"/>
      <c r="C522" s="18"/>
      <c r="D522" s="17"/>
      <c r="E522" s="18"/>
      <c r="F522" s="17"/>
      <c r="G522" s="17"/>
      <c r="H522" s="17"/>
      <c r="I522" s="18"/>
      <c r="J522" s="17"/>
    </row>
    <row r="523">
      <c r="A523" s="17"/>
      <c r="B523" s="17"/>
      <c r="C523" s="18"/>
      <c r="D523" s="17"/>
      <c r="E523" s="18"/>
      <c r="F523" s="17"/>
      <c r="G523" s="17"/>
      <c r="H523" s="17"/>
      <c r="I523" s="18"/>
      <c r="J523" s="17"/>
    </row>
    <row r="524">
      <c r="A524" s="17"/>
      <c r="B524" s="17"/>
      <c r="C524" s="18"/>
      <c r="D524" s="17"/>
      <c r="E524" s="18"/>
      <c r="F524" s="17"/>
      <c r="G524" s="17"/>
      <c r="H524" s="17"/>
      <c r="I524" s="18"/>
      <c r="J524" s="17"/>
    </row>
    <row r="525">
      <c r="A525" s="17"/>
      <c r="B525" s="17"/>
      <c r="C525" s="18"/>
      <c r="D525" s="17"/>
      <c r="E525" s="18"/>
      <c r="F525" s="17"/>
      <c r="G525" s="17"/>
      <c r="H525" s="17"/>
      <c r="I525" s="18"/>
      <c r="J525" s="17"/>
    </row>
    <row r="526">
      <c r="A526" s="17"/>
      <c r="B526" s="17"/>
      <c r="C526" s="18"/>
      <c r="D526" s="17"/>
      <c r="E526" s="18"/>
      <c r="F526" s="17"/>
      <c r="G526" s="17"/>
      <c r="H526" s="17"/>
      <c r="I526" s="18"/>
      <c r="J526" s="17"/>
    </row>
    <row r="527">
      <c r="A527" s="17"/>
      <c r="B527" s="17"/>
      <c r="C527" s="18"/>
      <c r="D527" s="17"/>
      <c r="E527" s="18"/>
      <c r="F527" s="17"/>
      <c r="G527" s="17"/>
      <c r="H527" s="17"/>
      <c r="I527" s="18"/>
      <c r="J527" s="17"/>
    </row>
    <row r="528">
      <c r="A528" s="17"/>
      <c r="B528" s="17"/>
      <c r="C528" s="18"/>
      <c r="D528" s="17"/>
      <c r="E528" s="18"/>
      <c r="F528" s="17"/>
      <c r="G528" s="17"/>
      <c r="H528" s="17"/>
      <c r="I528" s="18"/>
      <c r="J528" s="17"/>
    </row>
    <row r="529">
      <c r="A529" s="17"/>
      <c r="B529" s="17"/>
      <c r="C529" s="18"/>
      <c r="D529" s="17"/>
      <c r="E529" s="18"/>
      <c r="F529" s="17"/>
      <c r="G529" s="17"/>
      <c r="H529" s="17"/>
      <c r="I529" s="18"/>
      <c r="J529" s="17"/>
    </row>
    <row r="530">
      <c r="A530" s="17"/>
      <c r="B530" s="17"/>
      <c r="C530" s="18"/>
      <c r="D530" s="17"/>
      <c r="E530" s="18"/>
      <c r="F530" s="17"/>
      <c r="G530" s="17"/>
      <c r="H530" s="17"/>
      <c r="I530" s="18"/>
      <c r="J530" s="17"/>
    </row>
    <row r="531">
      <c r="A531" s="17"/>
      <c r="B531" s="17"/>
      <c r="C531" s="18"/>
      <c r="D531" s="17"/>
      <c r="E531" s="18"/>
      <c r="F531" s="17"/>
      <c r="G531" s="17"/>
      <c r="H531" s="17"/>
      <c r="I531" s="18"/>
      <c r="J531" s="17"/>
    </row>
    <row r="532">
      <c r="A532" s="17"/>
      <c r="B532" s="17"/>
      <c r="C532" s="18"/>
      <c r="D532" s="17"/>
      <c r="E532" s="18"/>
      <c r="F532" s="17"/>
      <c r="G532" s="17"/>
      <c r="H532" s="17"/>
      <c r="I532" s="18"/>
      <c r="J532" s="17"/>
    </row>
    <row r="533">
      <c r="A533" s="17"/>
      <c r="B533" s="17"/>
      <c r="C533" s="18"/>
      <c r="D533" s="17"/>
      <c r="E533" s="18"/>
      <c r="F533" s="17"/>
      <c r="G533" s="17"/>
      <c r="H533" s="17"/>
      <c r="I533" s="18"/>
      <c r="J533" s="17"/>
    </row>
    <row r="534">
      <c r="A534" s="17"/>
      <c r="B534" s="17"/>
      <c r="C534" s="18"/>
      <c r="D534" s="17"/>
      <c r="E534" s="18"/>
      <c r="F534" s="17"/>
      <c r="G534" s="17"/>
      <c r="H534" s="17"/>
      <c r="I534" s="18"/>
      <c r="J534" s="17"/>
    </row>
    <row r="535">
      <c r="A535" s="17"/>
      <c r="B535" s="17"/>
      <c r="C535" s="18"/>
      <c r="D535" s="17"/>
      <c r="E535" s="18"/>
      <c r="F535" s="17"/>
      <c r="G535" s="17"/>
      <c r="H535" s="17"/>
      <c r="I535" s="18"/>
      <c r="J535" s="17"/>
    </row>
    <row r="536">
      <c r="A536" s="17"/>
      <c r="B536" s="17"/>
      <c r="C536" s="18"/>
      <c r="D536" s="17"/>
      <c r="E536" s="18"/>
      <c r="F536" s="17"/>
      <c r="G536" s="17"/>
      <c r="H536" s="17"/>
      <c r="I536" s="18"/>
      <c r="J536" s="17"/>
    </row>
    <row r="537">
      <c r="A537" s="17"/>
      <c r="B537" s="17"/>
      <c r="C537" s="18"/>
      <c r="D537" s="17"/>
      <c r="E537" s="18"/>
      <c r="F537" s="17"/>
      <c r="G537" s="17"/>
      <c r="H537" s="17"/>
      <c r="I537" s="18"/>
      <c r="J537" s="17"/>
    </row>
    <row r="538">
      <c r="A538" s="17"/>
      <c r="B538" s="17"/>
      <c r="C538" s="18"/>
      <c r="D538" s="17"/>
      <c r="E538" s="18"/>
      <c r="F538" s="17"/>
      <c r="G538" s="17"/>
      <c r="H538" s="17"/>
      <c r="I538" s="18"/>
      <c r="J538" s="17"/>
    </row>
    <row r="539">
      <c r="A539" s="17"/>
      <c r="B539" s="17"/>
      <c r="C539" s="18"/>
      <c r="D539" s="17"/>
      <c r="E539" s="18"/>
      <c r="F539" s="17"/>
      <c r="G539" s="17"/>
      <c r="H539" s="17"/>
      <c r="I539" s="18"/>
      <c r="J539" s="17"/>
    </row>
    <row r="540">
      <c r="A540" s="17"/>
      <c r="B540" s="17"/>
      <c r="C540" s="18"/>
      <c r="D540" s="17"/>
      <c r="E540" s="18"/>
      <c r="F540" s="17"/>
      <c r="G540" s="17"/>
      <c r="H540" s="17"/>
      <c r="I540" s="18"/>
      <c r="J540" s="17"/>
    </row>
    <row r="541">
      <c r="A541" s="17"/>
      <c r="B541" s="17"/>
      <c r="C541" s="18"/>
      <c r="D541" s="17"/>
      <c r="E541" s="18"/>
      <c r="F541" s="17"/>
      <c r="G541" s="17"/>
      <c r="H541" s="17"/>
      <c r="I541" s="18"/>
      <c r="J541" s="17"/>
    </row>
    <row r="542">
      <c r="A542" s="17"/>
      <c r="B542" s="17"/>
      <c r="C542" s="18"/>
      <c r="D542" s="17"/>
      <c r="E542" s="18"/>
      <c r="F542" s="17"/>
      <c r="G542" s="17"/>
      <c r="H542" s="17"/>
      <c r="I542" s="18"/>
      <c r="J542" s="17"/>
    </row>
    <row r="543">
      <c r="A543" s="17"/>
      <c r="B543" s="17"/>
      <c r="C543" s="18"/>
      <c r="D543" s="17"/>
      <c r="E543" s="18"/>
      <c r="F543" s="17"/>
      <c r="G543" s="17"/>
      <c r="H543" s="17"/>
      <c r="I543" s="18"/>
      <c r="J543" s="17"/>
    </row>
    <row r="544">
      <c r="A544" s="17"/>
      <c r="B544" s="17"/>
      <c r="C544" s="18"/>
      <c r="D544" s="17"/>
      <c r="E544" s="18"/>
      <c r="F544" s="17"/>
      <c r="G544" s="17"/>
      <c r="H544" s="17"/>
      <c r="I544" s="18"/>
      <c r="J544" s="17"/>
    </row>
    <row r="545">
      <c r="A545" s="17"/>
      <c r="B545" s="17"/>
      <c r="C545" s="18"/>
      <c r="D545" s="17"/>
      <c r="E545" s="18"/>
      <c r="F545" s="17"/>
      <c r="G545" s="17"/>
      <c r="H545" s="17"/>
      <c r="I545" s="18"/>
      <c r="J545" s="17"/>
    </row>
    <row r="546">
      <c r="A546" s="17"/>
      <c r="B546" s="17"/>
      <c r="C546" s="18"/>
      <c r="D546" s="17"/>
      <c r="E546" s="18"/>
      <c r="F546" s="17"/>
      <c r="G546" s="17"/>
      <c r="H546" s="17"/>
      <c r="I546" s="18"/>
      <c r="J546" s="17"/>
    </row>
    <row r="547">
      <c r="A547" s="17"/>
      <c r="B547" s="17"/>
      <c r="C547" s="18"/>
      <c r="D547" s="17"/>
      <c r="E547" s="18"/>
      <c r="F547" s="17"/>
      <c r="G547" s="17"/>
      <c r="H547" s="17"/>
      <c r="I547" s="18"/>
      <c r="J547" s="17"/>
    </row>
    <row r="548">
      <c r="A548" s="17"/>
      <c r="B548" s="17"/>
      <c r="C548" s="18"/>
      <c r="D548" s="17"/>
      <c r="E548" s="18"/>
      <c r="F548" s="17"/>
      <c r="G548" s="17"/>
      <c r="H548" s="17"/>
      <c r="I548" s="18"/>
      <c r="J548" s="17"/>
    </row>
    <row r="549">
      <c r="A549" s="17"/>
      <c r="B549" s="17"/>
      <c r="C549" s="18"/>
      <c r="D549" s="17"/>
      <c r="E549" s="18"/>
      <c r="F549" s="17"/>
      <c r="G549" s="17"/>
      <c r="H549" s="17"/>
      <c r="I549" s="18"/>
      <c r="J549" s="17"/>
    </row>
    <row r="550">
      <c r="A550" s="17"/>
      <c r="B550" s="17"/>
      <c r="C550" s="18"/>
      <c r="D550" s="17"/>
      <c r="E550" s="18"/>
      <c r="F550" s="17"/>
      <c r="G550" s="17"/>
      <c r="H550" s="17"/>
      <c r="I550" s="18"/>
      <c r="J550" s="17"/>
    </row>
    <row r="551">
      <c r="A551" s="17"/>
      <c r="B551" s="17"/>
      <c r="C551" s="18"/>
      <c r="D551" s="17"/>
      <c r="E551" s="18"/>
      <c r="F551" s="17"/>
      <c r="G551" s="17"/>
      <c r="H551" s="17"/>
      <c r="I551" s="18"/>
      <c r="J551" s="17"/>
    </row>
    <row r="552">
      <c r="A552" s="17"/>
      <c r="B552" s="17"/>
      <c r="C552" s="18"/>
      <c r="D552" s="17"/>
      <c r="E552" s="18"/>
      <c r="F552" s="17"/>
      <c r="G552" s="17"/>
      <c r="H552" s="17"/>
      <c r="I552" s="18"/>
      <c r="J552" s="17"/>
    </row>
    <row r="553">
      <c r="A553" s="17"/>
      <c r="B553" s="17"/>
      <c r="C553" s="18"/>
      <c r="D553" s="17"/>
      <c r="E553" s="18"/>
      <c r="F553" s="17"/>
      <c r="G553" s="17"/>
      <c r="H553" s="17"/>
      <c r="I553" s="18"/>
      <c r="J553" s="17"/>
    </row>
    <row r="554">
      <c r="A554" s="17"/>
      <c r="B554" s="17"/>
      <c r="C554" s="18"/>
      <c r="D554" s="17"/>
      <c r="E554" s="18"/>
      <c r="F554" s="17"/>
      <c r="G554" s="17"/>
      <c r="H554" s="17"/>
      <c r="I554" s="18"/>
      <c r="J554" s="17"/>
    </row>
    <row r="555">
      <c r="A555" s="17"/>
      <c r="B555" s="17"/>
      <c r="C555" s="18"/>
      <c r="D555" s="17"/>
      <c r="E555" s="18"/>
      <c r="F555" s="17"/>
      <c r="G555" s="17"/>
      <c r="H555" s="17"/>
      <c r="I555" s="18"/>
      <c r="J555" s="17"/>
    </row>
    <row r="556">
      <c r="A556" s="17"/>
      <c r="B556" s="17"/>
      <c r="C556" s="18"/>
      <c r="D556" s="17"/>
      <c r="E556" s="18"/>
      <c r="F556" s="17"/>
      <c r="G556" s="17"/>
      <c r="H556" s="17"/>
      <c r="I556" s="18"/>
      <c r="J556" s="17"/>
    </row>
    <row r="557">
      <c r="A557" s="17"/>
      <c r="B557" s="17"/>
      <c r="C557" s="18"/>
      <c r="D557" s="17"/>
      <c r="E557" s="18"/>
      <c r="F557" s="17"/>
      <c r="G557" s="17"/>
      <c r="H557" s="17"/>
      <c r="I557" s="18"/>
      <c r="J557" s="17"/>
    </row>
    <row r="558">
      <c r="A558" s="17"/>
      <c r="B558" s="17"/>
      <c r="C558" s="18"/>
      <c r="D558" s="17"/>
      <c r="E558" s="18"/>
      <c r="F558" s="17"/>
      <c r="G558" s="17"/>
      <c r="H558" s="17"/>
      <c r="I558" s="18"/>
      <c r="J558" s="17"/>
    </row>
    <row r="559">
      <c r="A559" s="17"/>
      <c r="B559" s="17"/>
      <c r="C559" s="18"/>
      <c r="D559" s="17"/>
      <c r="E559" s="18"/>
      <c r="F559" s="17"/>
      <c r="G559" s="17"/>
      <c r="H559" s="17"/>
      <c r="I559" s="18"/>
      <c r="J559" s="17"/>
    </row>
    <row r="560">
      <c r="A560" s="17"/>
      <c r="B560" s="17"/>
      <c r="C560" s="18"/>
      <c r="D560" s="17"/>
      <c r="E560" s="18"/>
      <c r="F560" s="17"/>
      <c r="G560" s="17"/>
      <c r="H560" s="17"/>
      <c r="I560" s="18"/>
      <c r="J560" s="17"/>
    </row>
    <row r="561">
      <c r="A561" s="17"/>
      <c r="B561" s="17"/>
      <c r="C561" s="18"/>
      <c r="D561" s="17"/>
      <c r="E561" s="18"/>
      <c r="F561" s="17"/>
      <c r="G561" s="17"/>
      <c r="H561" s="17"/>
      <c r="I561" s="18"/>
      <c r="J561" s="17"/>
    </row>
    <row r="562">
      <c r="A562" s="17"/>
      <c r="B562" s="17"/>
      <c r="C562" s="18"/>
      <c r="D562" s="17"/>
      <c r="E562" s="18"/>
      <c r="F562" s="17"/>
      <c r="G562" s="17"/>
      <c r="H562" s="17"/>
      <c r="I562" s="18"/>
      <c r="J562" s="17"/>
    </row>
    <row r="563">
      <c r="A563" s="17"/>
      <c r="B563" s="17"/>
      <c r="C563" s="18"/>
      <c r="D563" s="17"/>
      <c r="E563" s="18"/>
      <c r="F563" s="17"/>
      <c r="G563" s="17"/>
      <c r="H563" s="17"/>
      <c r="I563" s="18"/>
      <c r="J563" s="17"/>
    </row>
    <row r="564">
      <c r="A564" s="17"/>
      <c r="B564" s="17"/>
      <c r="C564" s="18"/>
      <c r="D564" s="17"/>
      <c r="E564" s="18"/>
      <c r="F564" s="17"/>
      <c r="G564" s="17"/>
      <c r="H564" s="17"/>
      <c r="I564" s="18"/>
      <c r="J564" s="17"/>
    </row>
    <row r="565">
      <c r="A565" s="17"/>
      <c r="B565" s="17"/>
      <c r="C565" s="18"/>
      <c r="D565" s="17"/>
      <c r="E565" s="18"/>
      <c r="F565" s="17"/>
      <c r="G565" s="17"/>
      <c r="H565" s="17"/>
      <c r="I565" s="18"/>
      <c r="J565" s="17"/>
    </row>
    <row r="566">
      <c r="A566" s="17"/>
      <c r="B566" s="17"/>
      <c r="C566" s="18"/>
      <c r="D566" s="17"/>
      <c r="E566" s="18"/>
      <c r="F566" s="17"/>
      <c r="G566" s="17"/>
      <c r="H566" s="17"/>
      <c r="I566" s="18"/>
      <c r="J566" s="17"/>
    </row>
    <row r="567">
      <c r="A567" s="17"/>
      <c r="B567" s="17"/>
      <c r="C567" s="18"/>
      <c r="D567" s="17"/>
      <c r="E567" s="18"/>
      <c r="F567" s="17"/>
      <c r="G567" s="17"/>
      <c r="H567" s="17"/>
      <c r="I567" s="18"/>
      <c r="J567" s="17"/>
    </row>
    <row r="568">
      <c r="A568" s="17"/>
      <c r="B568" s="17"/>
      <c r="C568" s="18"/>
      <c r="D568" s="17"/>
      <c r="E568" s="18"/>
      <c r="F568" s="17"/>
      <c r="G568" s="17"/>
      <c r="H568" s="17"/>
      <c r="I568" s="18"/>
      <c r="J568" s="17"/>
    </row>
    <row r="569">
      <c r="A569" s="17"/>
      <c r="B569" s="17"/>
      <c r="C569" s="18"/>
      <c r="D569" s="17"/>
      <c r="E569" s="18"/>
      <c r="F569" s="17"/>
      <c r="G569" s="17"/>
      <c r="H569" s="17"/>
      <c r="I569" s="18"/>
      <c r="J569" s="17"/>
    </row>
    <row r="570">
      <c r="A570" s="17"/>
      <c r="B570" s="17"/>
      <c r="C570" s="18"/>
      <c r="D570" s="17"/>
      <c r="E570" s="18"/>
      <c r="F570" s="17"/>
      <c r="G570" s="17"/>
      <c r="H570" s="17"/>
      <c r="I570" s="18"/>
      <c r="J570" s="17"/>
    </row>
    <row r="571">
      <c r="A571" s="17"/>
      <c r="B571" s="17"/>
      <c r="C571" s="18"/>
      <c r="D571" s="17"/>
      <c r="E571" s="18"/>
      <c r="F571" s="17"/>
      <c r="G571" s="17"/>
      <c r="H571" s="17"/>
      <c r="I571" s="18"/>
      <c r="J571" s="17"/>
    </row>
    <row r="572">
      <c r="A572" s="17"/>
      <c r="B572" s="17"/>
      <c r="C572" s="18"/>
      <c r="D572" s="17"/>
      <c r="E572" s="18"/>
      <c r="F572" s="17"/>
      <c r="G572" s="17"/>
      <c r="H572" s="17"/>
      <c r="I572" s="18"/>
      <c r="J572" s="17"/>
    </row>
    <row r="573">
      <c r="A573" s="17"/>
      <c r="B573" s="17"/>
      <c r="C573" s="18"/>
      <c r="D573" s="17"/>
      <c r="E573" s="18"/>
      <c r="F573" s="17"/>
      <c r="G573" s="17"/>
      <c r="H573" s="17"/>
      <c r="I573" s="18"/>
      <c r="J573" s="17"/>
    </row>
    <row r="574">
      <c r="A574" s="17"/>
      <c r="B574" s="17"/>
      <c r="C574" s="18"/>
      <c r="D574" s="17"/>
      <c r="E574" s="18"/>
      <c r="F574" s="17"/>
      <c r="G574" s="17"/>
      <c r="H574" s="17"/>
      <c r="I574" s="18"/>
      <c r="J574" s="17"/>
    </row>
    <row r="575">
      <c r="A575" s="17"/>
      <c r="B575" s="17"/>
      <c r="C575" s="18"/>
      <c r="D575" s="17"/>
      <c r="E575" s="18"/>
      <c r="F575" s="17"/>
      <c r="G575" s="17"/>
      <c r="H575" s="17"/>
      <c r="I575" s="18"/>
      <c r="J575" s="17"/>
    </row>
    <row r="576">
      <c r="A576" s="17"/>
      <c r="B576" s="17"/>
      <c r="C576" s="18"/>
      <c r="D576" s="17"/>
      <c r="E576" s="18"/>
      <c r="F576" s="17"/>
      <c r="G576" s="17"/>
      <c r="H576" s="17"/>
      <c r="I576" s="18"/>
      <c r="J576" s="17"/>
    </row>
    <row r="577">
      <c r="A577" s="17"/>
      <c r="B577" s="17"/>
      <c r="C577" s="18"/>
      <c r="D577" s="17"/>
      <c r="E577" s="18"/>
      <c r="F577" s="17"/>
      <c r="G577" s="17"/>
      <c r="H577" s="17"/>
      <c r="I577" s="18"/>
      <c r="J577" s="17"/>
    </row>
    <row r="578">
      <c r="A578" s="17"/>
      <c r="B578" s="17"/>
      <c r="C578" s="18"/>
      <c r="D578" s="17"/>
      <c r="E578" s="18"/>
      <c r="F578" s="17"/>
      <c r="G578" s="17"/>
      <c r="H578" s="17"/>
      <c r="I578" s="18"/>
      <c r="J578" s="17"/>
    </row>
    <row r="579">
      <c r="A579" s="17"/>
      <c r="B579" s="17"/>
      <c r="C579" s="18"/>
      <c r="D579" s="17"/>
      <c r="E579" s="18"/>
      <c r="F579" s="17"/>
      <c r="G579" s="17"/>
      <c r="H579" s="17"/>
      <c r="I579" s="18"/>
      <c r="J579" s="17"/>
    </row>
    <row r="580">
      <c r="A580" s="17"/>
      <c r="B580" s="17"/>
      <c r="C580" s="18"/>
      <c r="D580" s="17"/>
      <c r="E580" s="18"/>
      <c r="F580" s="17"/>
      <c r="G580" s="17"/>
      <c r="H580" s="17"/>
      <c r="I580" s="18"/>
      <c r="J580" s="17"/>
    </row>
    <row r="581">
      <c r="A581" s="17"/>
      <c r="B581" s="17"/>
      <c r="C581" s="18"/>
      <c r="D581" s="17"/>
      <c r="E581" s="18"/>
      <c r="F581" s="17"/>
      <c r="G581" s="17"/>
      <c r="H581" s="17"/>
      <c r="I581" s="18"/>
      <c r="J581" s="17"/>
    </row>
    <row r="582">
      <c r="A582" s="17"/>
      <c r="B582" s="17"/>
      <c r="C582" s="18"/>
      <c r="D582" s="17"/>
      <c r="E582" s="18"/>
      <c r="F582" s="17"/>
      <c r="G582" s="17"/>
      <c r="H582" s="17"/>
      <c r="I582" s="18"/>
      <c r="J582" s="17"/>
    </row>
    <row r="583">
      <c r="A583" s="17"/>
      <c r="B583" s="17"/>
      <c r="C583" s="18"/>
      <c r="D583" s="17"/>
      <c r="E583" s="18"/>
      <c r="F583" s="17"/>
      <c r="G583" s="17"/>
      <c r="H583" s="17"/>
      <c r="I583" s="18"/>
      <c r="J583" s="17"/>
    </row>
    <row r="584">
      <c r="A584" s="17"/>
      <c r="B584" s="17"/>
      <c r="C584" s="18"/>
      <c r="D584" s="17"/>
      <c r="E584" s="18"/>
      <c r="F584" s="17"/>
      <c r="G584" s="17"/>
      <c r="H584" s="17"/>
      <c r="I584" s="18"/>
      <c r="J584" s="17"/>
    </row>
    <row r="585">
      <c r="A585" s="17"/>
      <c r="B585" s="17"/>
      <c r="C585" s="18"/>
      <c r="D585" s="17"/>
      <c r="E585" s="18"/>
      <c r="F585" s="17"/>
      <c r="G585" s="17"/>
      <c r="H585" s="17"/>
      <c r="I585" s="18"/>
      <c r="J585" s="17"/>
    </row>
    <row r="586">
      <c r="A586" s="17"/>
      <c r="B586" s="17"/>
      <c r="C586" s="18"/>
      <c r="D586" s="17"/>
      <c r="E586" s="18"/>
      <c r="F586" s="17"/>
      <c r="G586" s="17"/>
      <c r="H586" s="17"/>
      <c r="I586" s="18"/>
      <c r="J586" s="17"/>
    </row>
    <row r="587">
      <c r="A587" s="17"/>
      <c r="B587" s="17"/>
      <c r="C587" s="18"/>
      <c r="D587" s="17"/>
      <c r="E587" s="18"/>
      <c r="F587" s="17"/>
      <c r="G587" s="17"/>
      <c r="H587" s="17"/>
      <c r="I587" s="18"/>
      <c r="J587" s="17"/>
    </row>
    <row r="588">
      <c r="A588" s="17"/>
      <c r="B588" s="17"/>
      <c r="C588" s="18"/>
      <c r="D588" s="17"/>
      <c r="E588" s="18"/>
      <c r="F588" s="17"/>
      <c r="G588" s="17"/>
      <c r="H588" s="17"/>
      <c r="I588" s="18"/>
      <c r="J588" s="17"/>
    </row>
    <row r="589">
      <c r="A589" s="17"/>
      <c r="B589" s="17"/>
      <c r="C589" s="18"/>
      <c r="D589" s="17"/>
      <c r="E589" s="18"/>
      <c r="F589" s="17"/>
      <c r="G589" s="17"/>
      <c r="H589" s="17"/>
      <c r="I589" s="18"/>
      <c r="J589" s="17"/>
    </row>
    <row r="590">
      <c r="A590" s="17"/>
      <c r="B590" s="17"/>
      <c r="C590" s="18"/>
      <c r="D590" s="17"/>
      <c r="E590" s="18"/>
      <c r="F590" s="17"/>
      <c r="G590" s="17"/>
      <c r="H590" s="17"/>
      <c r="I590" s="18"/>
      <c r="J590" s="17"/>
    </row>
    <row r="591">
      <c r="A591" s="17"/>
      <c r="B591" s="17"/>
      <c r="C591" s="18"/>
      <c r="D591" s="17"/>
      <c r="E591" s="18"/>
      <c r="F591" s="17"/>
      <c r="G591" s="17"/>
      <c r="H591" s="17"/>
      <c r="I591" s="18"/>
      <c r="J591" s="17"/>
    </row>
    <row r="592">
      <c r="A592" s="17"/>
      <c r="B592" s="17"/>
      <c r="C592" s="18"/>
      <c r="D592" s="17"/>
      <c r="E592" s="18"/>
      <c r="F592" s="17"/>
      <c r="G592" s="17"/>
      <c r="H592" s="17"/>
      <c r="I592" s="18"/>
      <c r="J592" s="17"/>
    </row>
    <row r="593">
      <c r="A593" s="17"/>
      <c r="B593" s="17"/>
      <c r="C593" s="18"/>
      <c r="D593" s="17"/>
      <c r="E593" s="18"/>
      <c r="F593" s="17"/>
      <c r="G593" s="17"/>
      <c r="H593" s="17"/>
      <c r="I593" s="18"/>
      <c r="J593" s="17"/>
    </row>
    <row r="594">
      <c r="A594" s="17"/>
      <c r="B594" s="17"/>
      <c r="C594" s="18"/>
      <c r="D594" s="17"/>
      <c r="E594" s="18"/>
      <c r="F594" s="17"/>
      <c r="G594" s="17"/>
      <c r="H594" s="17"/>
      <c r="I594" s="18"/>
      <c r="J594" s="17"/>
    </row>
    <row r="595">
      <c r="A595" s="17"/>
      <c r="B595" s="17"/>
      <c r="C595" s="18"/>
      <c r="D595" s="17"/>
      <c r="E595" s="18"/>
      <c r="F595" s="17"/>
      <c r="G595" s="17"/>
      <c r="H595" s="17"/>
      <c r="I595" s="18"/>
      <c r="J595" s="17"/>
    </row>
    <row r="596">
      <c r="A596" s="17"/>
      <c r="B596" s="17"/>
      <c r="C596" s="18"/>
      <c r="D596" s="17"/>
      <c r="E596" s="18"/>
      <c r="F596" s="17"/>
      <c r="G596" s="17"/>
      <c r="H596" s="17"/>
      <c r="I596" s="18"/>
      <c r="J596" s="17"/>
    </row>
    <row r="597">
      <c r="A597" s="17"/>
      <c r="B597" s="17"/>
      <c r="C597" s="18"/>
      <c r="D597" s="17"/>
      <c r="E597" s="18"/>
      <c r="F597" s="17"/>
      <c r="G597" s="17"/>
      <c r="H597" s="17"/>
      <c r="I597" s="18"/>
      <c r="J597" s="17"/>
    </row>
    <row r="598">
      <c r="A598" s="17"/>
      <c r="B598" s="17"/>
      <c r="C598" s="18"/>
      <c r="D598" s="17"/>
      <c r="E598" s="18"/>
      <c r="F598" s="17"/>
      <c r="G598" s="17"/>
      <c r="H598" s="17"/>
      <c r="I598" s="18"/>
      <c r="J598" s="17"/>
    </row>
    <row r="599">
      <c r="A599" s="17"/>
      <c r="B599" s="17"/>
      <c r="C599" s="18"/>
      <c r="D599" s="17"/>
      <c r="E599" s="18"/>
      <c r="F599" s="17"/>
      <c r="G599" s="17"/>
      <c r="H599" s="17"/>
      <c r="I599" s="18"/>
      <c r="J599" s="17"/>
    </row>
    <row r="600">
      <c r="A600" s="17"/>
      <c r="B600" s="17"/>
      <c r="C600" s="18"/>
      <c r="D600" s="17"/>
      <c r="E600" s="18"/>
      <c r="F600" s="17"/>
      <c r="G600" s="17"/>
      <c r="H600" s="17"/>
      <c r="I600" s="18"/>
      <c r="J600" s="17"/>
    </row>
    <row r="601">
      <c r="A601" s="17"/>
      <c r="B601" s="17"/>
      <c r="C601" s="18"/>
      <c r="D601" s="17"/>
      <c r="E601" s="18"/>
      <c r="F601" s="17"/>
      <c r="G601" s="17"/>
      <c r="H601" s="17"/>
      <c r="I601" s="18"/>
      <c r="J601" s="17"/>
    </row>
    <row r="602">
      <c r="A602" s="17"/>
      <c r="B602" s="17"/>
      <c r="C602" s="18"/>
      <c r="D602" s="17"/>
      <c r="E602" s="18"/>
      <c r="F602" s="17"/>
      <c r="G602" s="17"/>
      <c r="H602" s="17"/>
      <c r="I602" s="18"/>
      <c r="J602" s="17"/>
    </row>
    <row r="603">
      <c r="A603" s="17"/>
      <c r="B603" s="17"/>
      <c r="C603" s="18"/>
      <c r="D603" s="17"/>
      <c r="E603" s="18"/>
      <c r="F603" s="17"/>
      <c r="G603" s="17"/>
      <c r="H603" s="17"/>
      <c r="I603" s="18"/>
      <c r="J603" s="17"/>
    </row>
    <row r="604">
      <c r="A604" s="17"/>
      <c r="B604" s="17"/>
      <c r="C604" s="18"/>
      <c r="D604" s="17"/>
      <c r="E604" s="18"/>
      <c r="F604" s="17"/>
      <c r="G604" s="17"/>
      <c r="H604" s="17"/>
      <c r="I604" s="18"/>
      <c r="J604" s="17"/>
    </row>
    <row r="605">
      <c r="A605" s="17"/>
      <c r="B605" s="17"/>
      <c r="C605" s="18"/>
      <c r="D605" s="17"/>
      <c r="E605" s="18"/>
      <c r="F605" s="17"/>
      <c r="G605" s="17"/>
      <c r="H605" s="17"/>
      <c r="I605" s="18"/>
      <c r="J605" s="17"/>
    </row>
    <row r="606">
      <c r="A606" s="17"/>
      <c r="B606" s="17"/>
      <c r="C606" s="18"/>
      <c r="D606" s="17"/>
      <c r="E606" s="18"/>
      <c r="F606" s="17"/>
      <c r="G606" s="17"/>
      <c r="H606" s="17"/>
      <c r="I606" s="18"/>
      <c r="J606" s="17"/>
    </row>
    <row r="607">
      <c r="A607" s="17"/>
      <c r="B607" s="17"/>
      <c r="C607" s="18"/>
      <c r="D607" s="17"/>
      <c r="E607" s="18"/>
      <c r="F607" s="17"/>
      <c r="G607" s="17"/>
      <c r="H607" s="17"/>
      <c r="I607" s="18"/>
      <c r="J607" s="17"/>
    </row>
    <row r="608">
      <c r="A608" s="17"/>
      <c r="B608" s="17"/>
      <c r="C608" s="18"/>
      <c r="D608" s="17"/>
      <c r="E608" s="18"/>
      <c r="F608" s="17"/>
      <c r="G608" s="17"/>
      <c r="H608" s="17"/>
      <c r="I608" s="18"/>
      <c r="J608" s="17"/>
    </row>
    <row r="609">
      <c r="A609" s="17"/>
      <c r="B609" s="17"/>
      <c r="C609" s="18"/>
      <c r="D609" s="17"/>
      <c r="E609" s="18"/>
      <c r="F609" s="17"/>
      <c r="G609" s="17"/>
      <c r="H609" s="17"/>
      <c r="I609" s="18"/>
      <c r="J609" s="17"/>
    </row>
    <row r="610">
      <c r="A610" s="17"/>
      <c r="B610" s="17"/>
      <c r="C610" s="18"/>
      <c r="D610" s="17"/>
      <c r="E610" s="18"/>
      <c r="F610" s="17"/>
      <c r="G610" s="17"/>
      <c r="H610" s="17"/>
      <c r="I610" s="18"/>
      <c r="J610" s="17"/>
    </row>
    <row r="611">
      <c r="A611" s="17"/>
      <c r="B611" s="17"/>
      <c r="C611" s="18"/>
      <c r="D611" s="17"/>
      <c r="E611" s="18"/>
      <c r="F611" s="17"/>
      <c r="G611" s="17"/>
      <c r="H611" s="17"/>
      <c r="I611" s="18"/>
      <c r="J611" s="17"/>
    </row>
    <row r="612">
      <c r="A612" s="17"/>
      <c r="B612" s="17"/>
      <c r="C612" s="18"/>
      <c r="D612" s="17"/>
      <c r="E612" s="18"/>
      <c r="F612" s="17"/>
      <c r="G612" s="17"/>
      <c r="H612" s="17"/>
      <c r="I612" s="18"/>
      <c r="J612" s="17"/>
    </row>
    <row r="613">
      <c r="A613" s="17"/>
      <c r="B613" s="17"/>
      <c r="C613" s="18"/>
      <c r="D613" s="17"/>
      <c r="E613" s="18"/>
      <c r="F613" s="17"/>
      <c r="G613" s="17"/>
      <c r="H613" s="17"/>
      <c r="I613" s="18"/>
      <c r="J613" s="17"/>
    </row>
    <row r="614">
      <c r="A614" s="17"/>
      <c r="B614" s="17"/>
      <c r="C614" s="18"/>
      <c r="D614" s="17"/>
      <c r="E614" s="18"/>
      <c r="F614" s="17"/>
      <c r="G614" s="17"/>
      <c r="H614" s="17"/>
      <c r="I614" s="18"/>
      <c r="J614" s="17"/>
    </row>
    <row r="615">
      <c r="A615" s="17"/>
      <c r="B615" s="17"/>
      <c r="C615" s="18"/>
      <c r="D615" s="17"/>
      <c r="E615" s="18"/>
      <c r="F615" s="17"/>
      <c r="G615" s="17"/>
      <c r="H615" s="17"/>
      <c r="I615" s="18"/>
      <c r="J615" s="17"/>
    </row>
    <row r="616">
      <c r="A616" s="17"/>
      <c r="B616" s="17"/>
      <c r="C616" s="18"/>
      <c r="D616" s="17"/>
      <c r="E616" s="18"/>
      <c r="F616" s="17"/>
      <c r="G616" s="17"/>
      <c r="H616" s="17"/>
      <c r="I616" s="18"/>
      <c r="J616" s="17"/>
    </row>
    <row r="617">
      <c r="A617" s="17"/>
      <c r="B617" s="17"/>
      <c r="C617" s="18"/>
      <c r="D617" s="17"/>
      <c r="E617" s="18"/>
      <c r="F617" s="17"/>
      <c r="G617" s="17"/>
      <c r="H617" s="17"/>
      <c r="I617" s="18"/>
      <c r="J617" s="17"/>
    </row>
    <row r="618">
      <c r="A618" s="17"/>
      <c r="B618" s="17"/>
      <c r="C618" s="18"/>
      <c r="D618" s="17"/>
      <c r="E618" s="18"/>
      <c r="F618" s="17"/>
      <c r="G618" s="17"/>
      <c r="H618" s="17"/>
      <c r="I618" s="18"/>
      <c r="J618" s="17"/>
    </row>
    <row r="619">
      <c r="A619" s="17"/>
      <c r="B619" s="17"/>
      <c r="C619" s="18"/>
      <c r="D619" s="17"/>
      <c r="E619" s="18"/>
      <c r="F619" s="17"/>
      <c r="G619" s="17"/>
      <c r="H619" s="17"/>
      <c r="I619" s="18"/>
      <c r="J619" s="17"/>
    </row>
    <row r="620">
      <c r="A620" s="17"/>
      <c r="B620" s="17"/>
      <c r="C620" s="18"/>
      <c r="D620" s="17"/>
      <c r="E620" s="18"/>
      <c r="F620" s="17"/>
      <c r="G620" s="17"/>
      <c r="H620" s="17"/>
      <c r="I620" s="18"/>
      <c r="J620" s="17"/>
    </row>
    <row r="621">
      <c r="A621" s="17"/>
      <c r="B621" s="17"/>
      <c r="C621" s="18"/>
      <c r="D621" s="17"/>
      <c r="E621" s="18"/>
      <c r="F621" s="17"/>
      <c r="G621" s="17"/>
      <c r="H621" s="17"/>
      <c r="I621" s="18"/>
      <c r="J621" s="17"/>
    </row>
    <row r="622">
      <c r="A622" s="17"/>
      <c r="B622" s="17"/>
      <c r="C622" s="18"/>
      <c r="D622" s="17"/>
      <c r="E622" s="18"/>
      <c r="F622" s="17"/>
      <c r="G622" s="17"/>
      <c r="H622" s="17"/>
      <c r="I622" s="18"/>
      <c r="J622" s="17"/>
    </row>
    <row r="623">
      <c r="A623" s="17"/>
      <c r="B623" s="17"/>
      <c r="C623" s="18"/>
      <c r="D623" s="17"/>
      <c r="E623" s="18"/>
      <c r="F623" s="17"/>
      <c r="G623" s="17"/>
      <c r="H623" s="17"/>
      <c r="I623" s="18"/>
      <c r="J623" s="17"/>
    </row>
    <row r="624">
      <c r="A624" s="17"/>
      <c r="B624" s="17"/>
      <c r="C624" s="18"/>
      <c r="D624" s="17"/>
      <c r="E624" s="18"/>
      <c r="F624" s="17"/>
      <c r="G624" s="17"/>
      <c r="H624" s="17"/>
      <c r="I624" s="18"/>
      <c r="J624" s="17"/>
    </row>
    <row r="625">
      <c r="A625" s="17"/>
      <c r="B625" s="17"/>
      <c r="C625" s="18"/>
      <c r="D625" s="17"/>
      <c r="E625" s="18"/>
      <c r="F625" s="17"/>
      <c r="G625" s="17"/>
      <c r="H625" s="17"/>
      <c r="I625" s="18"/>
      <c r="J625" s="17"/>
    </row>
    <row r="626">
      <c r="A626" s="17"/>
      <c r="B626" s="17"/>
      <c r="C626" s="18"/>
      <c r="D626" s="17"/>
      <c r="E626" s="18"/>
      <c r="F626" s="17"/>
      <c r="G626" s="17"/>
      <c r="H626" s="17"/>
      <c r="I626" s="18"/>
      <c r="J626" s="17"/>
    </row>
    <row r="627">
      <c r="A627" s="17"/>
      <c r="B627" s="17"/>
      <c r="C627" s="18"/>
      <c r="D627" s="17"/>
      <c r="E627" s="18"/>
      <c r="F627" s="17"/>
      <c r="G627" s="17"/>
      <c r="H627" s="17"/>
      <c r="I627" s="18"/>
      <c r="J627" s="17"/>
    </row>
    <row r="628">
      <c r="A628" s="17"/>
      <c r="B628" s="17"/>
      <c r="C628" s="18"/>
      <c r="D628" s="17"/>
      <c r="E628" s="18"/>
      <c r="F628" s="17"/>
      <c r="G628" s="17"/>
      <c r="H628" s="17"/>
      <c r="I628" s="18"/>
      <c r="J628" s="17"/>
    </row>
    <row r="629">
      <c r="A629" s="17"/>
      <c r="B629" s="17"/>
      <c r="C629" s="18"/>
      <c r="D629" s="17"/>
      <c r="E629" s="18"/>
      <c r="F629" s="17"/>
      <c r="G629" s="17"/>
      <c r="H629" s="17"/>
      <c r="I629" s="18"/>
      <c r="J629" s="17"/>
    </row>
    <row r="630">
      <c r="A630" s="17"/>
      <c r="B630" s="17"/>
      <c r="C630" s="18"/>
      <c r="D630" s="17"/>
      <c r="E630" s="18"/>
      <c r="F630" s="17"/>
      <c r="G630" s="17"/>
      <c r="H630" s="17"/>
      <c r="I630" s="18"/>
      <c r="J630" s="17"/>
    </row>
    <row r="631">
      <c r="A631" s="17"/>
      <c r="B631" s="17"/>
      <c r="C631" s="18"/>
      <c r="D631" s="17"/>
      <c r="E631" s="18"/>
      <c r="F631" s="17"/>
      <c r="G631" s="17"/>
      <c r="H631" s="17"/>
      <c r="I631" s="18"/>
      <c r="J631" s="17"/>
    </row>
    <row r="632">
      <c r="A632" s="17"/>
      <c r="B632" s="17"/>
      <c r="C632" s="18"/>
      <c r="D632" s="17"/>
      <c r="E632" s="18"/>
      <c r="F632" s="17"/>
      <c r="G632" s="17"/>
      <c r="H632" s="17"/>
      <c r="I632" s="18"/>
      <c r="J632" s="17"/>
    </row>
    <row r="633">
      <c r="A633" s="17"/>
      <c r="B633" s="17"/>
      <c r="C633" s="18"/>
      <c r="D633" s="17"/>
      <c r="E633" s="18"/>
      <c r="F633" s="17"/>
      <c r="G633" s="17"/>
      <c r="H633" s="17"/>
      <c r="I633" s="18"/>
      <c r="J633" s="17"/>
    </row>
    <row r="634">
      <c r="A634" s="17"/>
      <c r="B634" s="17"/>
      <c r="C634" s="18"/>
      <c r="D634" s="17"/>
      <c r="E634" s="18"/>
      <c r="F634" s="17"/>
      <c r="G634" s="17"/>
      <c r="H634" s="17"/>
      <c r="I634" s="18"/>
      <c r="J634" s="17"/>
    </row>
    <row r="635">
      <c r="A635" s="17"/>
      <c r="B635" s="17"/>
      <c r="C635" s="18"/>
      <c r="D635" s="17"/>
      <c r="E635" s="18"/>
      <c r="F635" s="17"/>
      <c r="G635" s="17"/>
      <c r="H635" s="17"/>
      <c r="I635" s="18"/>
      <c r="J635" s="17"/>
    </row>
    <row r="636">
      <c r="A636" s="17"/>
      <c r="B636" s="17"/>
      <c r="C636" s="18"/>
      <c r="D636" s="17"/>
      <c r="E636" s="18"/>
      <c r="F636" s="17"/>
      <c r="G636" s="17"/>
      <c r="H636" s="17"/>
      <c r="I636" s="18"/>
      <c r="J636" s="17"/>
    </row>
    <row r="637">
      <c r="A637" s="17"/>
      <c r="B637" s="17"/>
      <c r="C637" s="18"/>
      <c r="D637" s="17"/>
      <c r="E637" s="18"/>
      <c r="F637" s="17"/>
      <c r="G637" s="17"/>
      <c r="H637" s="17"/>
      <c r="I637" s="18"/>
      <c r="J637" s="17"/>
    </row>
    <row r="638">
      <c r="A638" s="17"/>
      <c r="B638" s="17"/>
      <c r="C638" s="18"/>
      <c r="D638" s="17"/>
      <c r="E638" s="18"/>
      <c r="F638" s="17"/>
      <c r="G638" s="17"/>
      <c r="H638" s="17"/>
      <c r="I638" s="18"/>
      <c r="J638" s="17"/>
    </row>
    <row r="639">
      <c r="A639" s="17"/>
      <c r="B639" s="17"/>
      <c r="C639" s="18"/>
      <c r="D639" s="17"/>
      <c r="E639" s="18"/>
      <c r="F639" s="17"/>
      <c r="G639" s="17"/>
      <c r="H639" s="17"/>
      <c r="I639" s="18"/>
      <c r="J639" s="17"/>
    </row>
    <row r="640">
      <c r="A640" s="17"/>
      <c r="B640" s="17"/>
      <c r="C640" s="18"/>
      <c r="D640" s="17"/>
      <c r="E640" s="18"/>
      <c r="F640" s="17"/>
      <c r="G640" s="17"/>
      <c r="H640" s="17"/>
      <c r="I640" s="18"/>
      <c r="J640" s="17"/>
    </row>
    <row r="641">
      <c r="A641" s="17"/>
      <c r="B641" s="17"/>
      <c r="C641" s="18"/>
      <c r="D641" s="17"/>
      <c r="E641" s="18"/>
      <c r="F641" s="17"/>
      <c r="G641" s="17"/>
      <c r="H641" s="17"/>
      <c r="I641" s="18"/>
      <c r="J641" s="17"/>
    </row>
    <row r="642">
      <c r="A642" s="17"/>
      <c r="B642" s="17"/>
      <c r="C642" s="18"/>
      <c r="D642" s="17"/>
      <c r="E642" s="18"/>
      <c r="F642" s="17"/>
      <c r="G642" s="17"/>
      <c r="H642" s="17"/>
      <c r="I642" s="18"/>
      <c r="J642" s="17"/>
    </row>
    <row r="643">
      <c r="A643" s="17"/>
      <c r="B643" s="17"/>
      <c r="C643" s="18"/>
      <c r="D643" s="17"/>
      <c r="E643" s="18"/>
      <c r="F643" s="17"/>
      <c r="G643" s="17"/>
      <c r="H643" s="17"/>
      <c r="I643" s="18"/>
      <c r="J643" s="17"/>
    </row>
    <row r="644">
      <c r="A644" s="17"/>
      <c r="B644" s="17"/>
      <c r="C644" s="18"/>
      <c r="D644" s="17"/>
      <c r="E644" s="18"/>
      <c r="F644" s="17"/>
      <c r="G644" s="17"/>
      <c r="H644" s="17"/>
      <c r="I644" s="18"/>
      <c r="J644" s="17"/>
    </row>
    <row r="645">
      <c r="A645" s="17"/>
      <c r="B645" s="17"/>
      <c r="C645" s="18"/>
      <c r="D645" s="17"/>
      <c r="E645" s="18"/>
      <c r="F645" s="17"/>
      <c r="G645" s="17"/>
      <c r="H645" s="17"/>
      <c r="I645" s="18"/>
      <c r="J645" s="17"/>
    </row>
    <row r="646">
      <c r="A646" s="17"/>
      <c r="B646" s="17"/>
      <c r="C646" s="18"/>
      <c r="D646" s="17"/>
      <c r="E646" s="18"/>
      <c r="F646" s="17"/>
      <c r="G646" s="17"/>
      <c r="H646" s="17"/>
      <c r="I646" s="18"/>
      <c r="J646" s="17"/>
    </row>
    <row r="647">
      <c r="A647" s="17"/>
      <c r="B647" s="17"/>
      <c r="C647" s="18"/>
      <c r="D647" s="17"/>
      <c r="E647" s="18"/>
      <c r="F647" s="17"/>
      <c r="G647" s="17"/>
      <c r="H647" s="17"/>
      <c r="I647" s="18"/>
      <c r="J647" s="17"/>
    </row>
    <row r="648">
      <c r="A648" s="17"/>
      <c r="B648" s="17"/>
      <c r="C648" s="18"/>
      <c r="D648" s="17"/>
      <c r="E648" s="18"/>
      <c r="F648" s="17"/>
      <c r="G648" s="17"/>
      <c r="H648" s="17"/>
      <c r="I648" s="18"/>
      <c r="J648" s="17"/>
    </row>
    <row r="649">
      <c r="A649" s="17"/>
      <c r="B649" s="17"/>
      <c r="C649" s="18"/>
      <c r="D649" s="17"/>
      <c r="E649" s="18"/>
      <c r="F649" s="17"/>
      <c r="G649" s="17"/>
      <c r="H649" s="17"/>
      <c r="I649" s="18"/>
      <c r="J649" s="17"/>
    </row>
    <row r="650">
      <c r="A650" s="17"/>
      <c r="B650" s="17"/>
      <c r="C650" s="18"/>
      <c r="D650" s="17"/>
      <c r="E650" s="18"/>
      <c r="F650" s="17"/>
      <c r="G650" s="17"/>
      <c r="H650" s="17"/>
      <c r="I650" s="18"/>
      <c r="J650" s="17"/>
    </row>
    <row r="651">
      <c r="A651" s="17"/>
      <c r="B651" s="17"/>
      <c r="C651" s="18"/>
      <c r="D651" s="17"/>
      <c r="E651" s="18"/>
      <c r="F651" s="17"/>
      <c r="G651" s="17"/>
      <c r="H651" s="17"/>
      <c r="I651" s="18"/>
      <c r="J651" s="17"/>
    </row>
    <row r="652">
      <c r="A652" s="17"/>
      <c r="B652" s="17"/>
      <c r="C652" s="18"/>
      <c r="D652" s="17"/>
      <c r="E652" s="18"/>
      <c r="F652" s="17"/>
      <c r="G652" s="17"/>
      <c r="H652" s="17"/>
      <c r="I652" s="18"/>
      <c r="J652" s="17"/>
    </row>
    <row r="653">
      <c r="A653" s="17"/>
      <c r="B653" s="17"/>
      <c r="C653" s="18"/>
      <c r="D653" s="17"/>
      <c r="E653" s="18"/>
      <c r="F653" s="17"/>
      <c r="G653" s="17"/>
      <c r="H653" s="17"/>
      <c r="I653" s="18"/>
      <c r="J653" s="17"/>
    </row>
    <row r="654">
      <c r="A654" s="17"/>
      <c r="B654" s="17"/>
      <c r="C654" s="18"/>
      <c r="D654" s="17"/>
      <c r="E654" s="18"/>
      <c r="F654" s="17"/>
      <c r="G654" s="17"/>
      <c r="H654" s="17"/>
      <c r="I654" s="18"/>
      <c r="J654" s="17"/>
    </row>
    <row r="655">
      <c r="A655" s="17"/>
      <c r="B655" s="17"/>
      <c r="C655" s="18"/>
      <c r="D655" s="17"/>
      <c r="E655" s="18"/>
      <c r="F655" s="17"/>
      <c r="G655" s="17"/>
      <c r="H655" s="17"/>
      <c r="I655" s="18"/>
      <c r="J655" s="17"/>
    </row>
    <row r="656">
      <c r="A656" s="17"/>
      <c r="B656" s="17"/>
      <c r="C656" s="18"/>
      <c r="D656" s="17"/>
      <c r="E656" s="18"/>
      <c r="F656" s="17"/>
      <c r="G656" s="17"/>
      <c r="H656" s="17"/>
      <c r="I656" s="18"/>
      <c r="J656" s="17"/>
    </row>
    <row r="657">
      <c r="A657" s="17"/>
      <c r="B657" s="17"/>
      <c r="C657" s="18"/>
      <c r="D657" s="17"/>
      <c r="E657" s="18"/>
      <c r="F657" s="17"/>
      <c r="G657" s="17"/>
      <c r="H657" s="17"/>
      <c r="I657" s="18"/>
      <c r="J657" s="17"/>
    </row>
    <row r="658">
      <c r="A658" s="17"/>
      <c r="B658" s="17"/>
      <c r="C658" s="18"/>
      <c r="D658" s="17"/>
      <c r="E658" s="18"/>
      <c r="F658" s="17"/>
      <c r="G658" s="17"/>
      <c r="H658" s="17"/>
      <c r="I658" s="18"/>
      <c r="J658" s="17"/>
    </row>
    <row r="659">
      <c r="A659" s="17"/>
      <c r="B659" s="17"/>
      <c r="C659" s="18"/>
      <c r="D659" s="17"/>
      <c r="E659" s="18"/>
      <c r="F659" s="17"/>
      <c r="G659" s="17"/>
      <c r="H659" s="17"/>
      <c r="I659" s="18"/>
      <c r="J659" s="17"/>
    </row>
    <row r="660">
      <c r="A660" s="17"/>
      <c r="B660" s="17"/>
      <c r="C660" s="18"/>
      <c r="D660" s="17"/>
      <c r="E660" s="18"/>
      <c r="F660" s="17"/>
      <c r="G660" s="17"/>
      <c r="H660" s="17"/>
      <c r="I660" s="18"/>
      <c r="J660" s="17"/>
    </row>
    <row r="661">
      <c r="A661" s="17"/>
      <c r="B661" s="17"/>
      <c r="C661" s="18"/>
      <c r="D661" s="17"/>
      <c r="E661" s="18"/>
      <c r="F661" s="17"/>
      <c r="G661" s="17"/>
      <c r="H661" s="17"/>
      <c r="I661" s="18"/>
      <c r="J661" s="17"/>
    </row>
    <row r="662">
      <c r="A662" s="17"/>
      <c r="B662" s="17"/>
      <c r="C662" s="18"/>
      <c r="D662" s="17"/>
      <c r="E662" s="18"/>
      <c r="F662" s="17"/>
      <c r="G662" s="17"/>
      <c r="H662" s="17"/>
      <c r="I662" s="18"/>
      <c r="J662" s="17"/>
    </row>
    <row r="663">
      <c r="A663" s="17"/>
      <c r="B663" s="17"/>
      <c r="C663" s="18"/>
      <c r="D663" s="17"/>
      <c r="E663" s="18"/>
      <c r="F663" s="17"/>
      <c r="G663" s="17"/>
      <c r="H663" s="17"/>
      <c r="I663" s="18"/>
      <c r="J663" s="17"/>
    </row>
    <row r="664">
      <c r="A664" s="17"/>
      <c r="B664" s="17"/>
      <c r="C664" s="18"/>
      <c r="D664" s="17"/>
      <c r="E664" s="18"/>
      <c r="F664" s="17"/>
      <c r="G664" s="17"/>
      <c r="H664" s="17"/>
      <c r="I664" s="18"/>
      <c r="J664" s="17"/>
    </row>
    <row r="665">
      <c r="A665" s="17"/>
      <c r="B665" s="17"/>
      <c r="C665" s="18"/>
      <c r="D665" s="17"/>
      <c r="E665" s="18"/>
      <c r="F665" s="17"/>
      <c r="G665" s="17"/>
      <c r="H665" s="17"/>
      <c r="I665" s="18"/>
      <c r="J665" s="17"/>
    </row>
    <row r="666">
      <c r="A666" s="17"/>
      <c r="B666" s="17"/>
      <c r="C666" s="18"/>
      <c r="D666" s="17"/>
      <c r="E666" s="18"/>
      <c r="F666" s="17"/>
      <c r="G666" s="17"/>
      <c r="H666" s="17"/>
      <c r="I666" s="18"/>
      <c r="J666" s="17"/>
    </row>
    <row r="667">
      <c r="A667" s="17"/>
      <c r="B667" s="17"/>
      <c r="C667" s="18"/>
      <c r="D667" s="17"/>
      <c r="E667" s="18"/>
      <c r="F667" s="17"/>
      <c r="G667" s="17"/>
      <c r="H667" s="17"/>
      <c r="I667" s="18"/>
      <c r="J667" s="17"/>
    </row>
    <row r="668">
      <c r="A668" s="17"/>
      <c r="B668" s="17"/>
      <c r="C668" s="18"/>
      <c r="D668" s="17"/>
      <c r="E668" s="18"/>
      <c r="F668" s="17"/>
      <c r="G668" s="17"/>
      <c r="H668" s="17"/>
      <c r="I668" s="18"/>
      <c r="J668" s="17"/>
    </row>
    <row r="669">
      <c r="A669" s="17"/>
      <c r="B669" s="17"/>
      <c r="C669" s="18"/>
      <c r="D669" s="17"/>
      <c r="E669" s="18"/>
      <c r="F669" s="17"/>
      <c r="G669" s="17"/>
      <c r="H669" s="17"/>
      <c r="I669" s="18"/>
      <c r="J669" s="17"/>
    </row>
    <row r="670">
      <c r="A670" s="17"/>
      <c r="B670" s="17"/>
      <c r="C670" s="18"/>
      <c r="D670" s="17"/>
      <c r="E670" s="18"/>
      <c r="F670" s="17"/>
      <c r="G670" s="17"/>
      <c r="H670" s="17"/>
      <c r="I670" s="18"/>
      <c r="J670" s="17"/>
    </row>
    <row r="671">
      <c r="A671" s="17"/>
      <c r="B671" s="17"/>
      <c r="C671" s="18"/>
      <c r="D671" s="17"/>
      <c r="E671" s="18"/>
      <c r="F671" s="17"/>
      <c r="G671" s="17"/>
      <c r="H671" s="17"/>
      <c r="I671" s="18"/>
      <c r="J671" s="17"/>
    </row>
    <row r="672">
      <c r="A672" s="17"/>
      <c r="B672" s="17"/>
      <c r="C672" s="18"/>
      <c r="D672" s="17"/>
      <c r="E672" s="18"/>
      <c r="F672" s="17"/>
      <c r="G672" s="17"/>
      <c r="H672" s="17"/>
      <c r="I672" s="18"/>
      <c r="J672" s="17"/>
    </row>
    <row r="673">
      <c r="A673" s="17"/>
      <c r="B673" s="17"/>
      <c r="C673" s="18"/>
      <c r="D673" s="17"/>
      <c r="E673" s="18"/>
      <c r="F673" s="17"/>
      <c r="G673" s="17"/>
      <c r="H673" s="17"/>
      <c r="I673" s="18"/>
      <c r="J673" s="17"/>
    </row>
    <row r="674">
      <c r="A674" s="17"/>
      <c r="B674" s="17"/>
      <c r="C674" s="18"/>
      <c r="D674" s="17"/>
      <c r="E674" s="18"/>
      <c r="F674" s="17"/>
      <c r="G674" s="17"/>
      <c r="H674" s="17"/>
      <c r="I674" s="18"/>
      <c r="J674" s="17"/>
    </row>
    <row r="675">
      <c r="A675" s="17"/>
      <c r="B675" s="17"/>
      <c r="C675" s="18"/>
      <c r="D675" s="17"/>
      <c r="E675" s="18"/>
      <c r="F675" s="17"/>
      <c r="G675" s="17"/>
      <c r="H675" s="17"/>
      <c r="I675" s="18"/>
      <c r="J675" s="17"/>
    </row>
    <row r="676">
      <c r="A676" s="17"/>
      <c r="B676" s="17"/>
      <c r="C676" s="18"/>
      <c r="D676" s="17"/>
      <c r="E676" s="18"/>
      <c r="F676" s="17"/>
      <c r="G676" s="17"/>
      <c r="H676" s="17"/>
      <c r="I676" s="18"/>
      <c r="J676" s="17"/>
    </row>
    <row r="677">
      <c r="A677" s="17"/>
      <c r="B677" s="17"/>
      <c r="C677" s="18"/>
      <c r="D677" s="17"/>
      <c r="E677" s="18"/>
      <c r="F677" s="17"/>
      <c r="G677" s="17"/>
      <c r="H677" s="17"/>
      <c r="I677" s="18"/>
      <c r="J677" s="17"/>
    </row>
    <row r="678">
      <c r="A678" s="17"/>
      <c r="B678" s="17"/>
      <c r="C678" s="18"/>
      <c r="D678" s="17"/>
      <c r="E678" s="18"/>
      <c r="F678" s="17"/>
      <c r="G678" s="17"/>
      <c r="H678" s="17"/>
      <c r="I678" s="18"/>
      <c r="J678" s="17"/>
    </row>
    <row r="679">
      <c r="A679" s="17"/>
      <c r="B679" s="17"/>
      <c r="C679" s="18"/>
      <c r="D679" s="17"/>
      <c r="E679" s="18"/>
      <c r="F679" s="17"/>
      <c r="G679" s="17"/>
      <c r="H679" s="17"/>
      <c r="I679" s="18"/>
      <c r="J679" s="17"/>
    </row>
    <row r="680">
      <c r="A680" s="17"/>
      <c r="B680" s="17"/>
      <c r="C680" s="18"/>
      <c r="D680" s="17"/>
      <c r="E680" s="18"/>
      <c r="F680" s="17"/>
      <c r="G680" s="17"/>
      <c r="H680" s="17"/>
      <c r="I680" s="18"/>
      <c r="J680" s="17"/>
    </row>
    <row r="681">
      <c r="A681" s="17"/>
      <c r="B681" s="17"/>
      <c r="C681" s="18"/>
      <c r="D681" s="17"/>
      <c r="E681" s="18"/>
      <c r="F681" s="17"/>
      <c r="G681" s="17"/>
      <c r="H681" s="17"/>
      <c r="I681" s="18"/>
      <c r="J681" s="17"/>
    </row>
    <row r="682">
      <c r="A682" s="17"/>
      <c r="B682" s="17"/>
      <c r="C682" s="18"/>
      <c r="D682" s="17"/>
      <c r="E682" s="18"/>
      <c r="F682" s="17"/>
      <c r="G682" s="17"/>
      <c r="H682" s="17"/>
      <c r="I682" s="18"/>
      <c r="J682" s="17"/>
    </row>
    <row r="683">
      <c r="A683" s="17"/>
      <c r="B683" s="17"/>
      <c r="C683" s="18"/>
      <c r="D683" s="17"/>
      <c r="E683" s="18"/>
      <c r="F683" s="17"/>
      <c r="G683" s="17"/>
      <c r="H683" s="17"/>
      <c r="I683" s="18"/>
      <c r="J683" s="17"/>
    </row>
    <row r="684">
      <c r="A684" s="17"/>
      <c r="B684" s="17"/>
      <c r="C684" s="18"/>
      <c r="D684" s="17"/>
      <c r="E684" s="18"/>
      <c r="F684" s="17"/>
      <c r="G684" s="17"/>
      <c r="H684" s="17"/>
      <c r="I684" s="18"/>
      <c r="J684" s="17"/>
    </row>
    <row r="685">
      <c r="A685" s="17"/>
      <c r="B685" s="17"/>
      <c r="C685" s="18"/>
      <c r="D685" s="17"/>
      <c r="E685" s="18"/>
      <c r="F685" s="17"/>
      <c r="G685" s="17"/>
      <c r="H685" s="17"/>
      <c r="I685" s="18"/>
      <c r="J685" s="17"/>
    </row>
    <row r="686">
      <c r="A686" s="17"/>
      <c r="B686" s="17"/>
      <c r="C686" s="18"/>
      <c r="D686" s="17"/>
      <c r="E686" s="18"/>
      <c r="F686" s="17"/>
      <c r="G686" s="17"/>
      <c r="H686" s="17"/>
      <c r="I686" s="18"/>
      <c r="J686" s="17"/>
    </row>
    <row r="687">
      <c r="A687" s="17"/>
      <c r="B687" s="17"/>
      <c r="C687" s="18"/>
      <c r="D687" s="17"/>
      <c r="E687" s="18"/>
      <c r="F687" s="17"/>
      <c r="G687" s="17"/>
      <c r="H687" s="17"/>
      <c r="I687" s="18"/>
      <c r="J687" s="17"/>
    </row>
    <row r="688">
      <c r="A688" s="17"/>
      <c r="B688" s="17"/>
      <c r="C688" s="18"/>
      <c r="D688" s="17"/>
      <c r="E688" s="18"/>
      <c r="F688" s="17"/>
      <c r="G688" s="17"/>
      <c r="H688" s="17"/>
      <c r="I688" s="18"/>
      <c r="J688" s="17"/>
    </row>
    <row r="689">
      <c r="A689" s="17"/>
      <c r="B689" s="17"/>
      <c r="C689" s="18"/>
      <c r="D689" s="17"/>
      <c r="E689" s="18"/>
      <c r="F689" s="17"/>
      <c r="G689" s="17"/>
      <c r="H689" s="17"/>
      <c r="I689" s="18"/>
      <c r="J689" s="17"/>
    </row>
    <row r="690">
      <c r="A690" s="17"/>
      <c r="B690" s="17"/>
      <c r="C690" s="18"/>
      <c r="D690" s="17"/>
      <c r="E690" s="18"/>
      <c r="F690" s="17"/>
      <c r="G690" s="17"/>
      <c r="H690" s="17"/>
      <c r="I690" s="18"/>
      <c r="J690" s="17"/>
    </row>
    <row r="691">
      <c r="A691" s="17"/>
      <c r="B691" s="17"/>
      <c r="C691" s="18"/>
      <c r="D691" s="17"/>
      <c r="E691" s="18"/>
      <c r="F691" s="17"/>
      <c r="G691" s="17"/>
      <c r="H691" s="17"/>
      <c r="I691" s="18"/>
      <c r="J691" s="17"/>
    </row>
    <row r="692">
      <c r="A692" s="17"/>
      <c r="B692" s="17"/>
      <c r="C692" s="18"/>
      <c r="D692" s="17"/>
      <c r="E692" s="18"/>
      <c r="F692" s="17"/>
      <c r="G692" s="17"/>
      <c r="H692" s="17"/>
      <c r="I692" s="18"/>
      <c r="J692" s="17"/>
    </row>
    <row r="693">
      <c r="A693" s="17"/>
      <c r="B693" s="17"/>
      <c r="C693" s="18"/>
      <c r="D693" s="17"/>
      <c r="E693" s="18"/>
      <c r="F693" s="17"/>
      <c r="G693" s="17"/>
      <c r="H693" s="17"/>
      <c r="I693" s="18"/>
      <c r="J693" s="17"/>
    </row>
    <row r="694">
      <c r="A694" s="17"/>
      <c r="B694" s="17"/>
      <c r="C694" s="18"/>
      <c r="D694" s="17"/>
      <c r="E694" s="18"/>
      <c r="F694" s="17"/>
      <c r="G694" s="17"/>
      <c r="H694" s="17"/>
      <c r="I694" s="18"/>
      <c r="J694" s="17"/>
    </row>
    <row r="695">
      <c r="A695" s="17"/>
      <c r="B695" s="17"/>
      <c r="C695" s="18"/>
      <c r="D695" s="17"/>
      <c r="E695" s="18"/>
      <c r="F695" s="17"/>
      <c r="G695" s="17"/>
      <c r="H695" s="17"/>
      <c r="I695" s="18"/>
      <c r="J695" s="17"/>
    </row>
    <row r="696">
      <c r="A696" s="17"/>
      <c r="B696" s="17"/>
      <c r="C696" s="18"/>
      <c r="D696" s="17"/>
      <c r="E696" s="18"/>
      <c r="F696" s="17"/>
      <c r="G696" s="17"/>
      <c r="H696" s="17"/>
      <c r="I696" s="18"/>
      <c r="J696" s="17"/>
    </row>
    <row r="697">
      <c r="A697" s="17"/>
      <c r="B697" s="17"/>
      <c r="C697" s="18"/>
      <c r="D697" s="17"/>
      <c r="E697" s="18"/>
      <c r="F697" s="17"/>
      <c r="G697" s="17"/>
      <c r="H697" s="17"/>
      <c r="I697" s="18"/>
      <c r="J697" s="17"/>
    </row>
    <row r="698">
      <c r="A698" s="17"/>
      <c r="B698" s="17"/>
      <c r="C698" s="18"/>
      <c r="D698" s="17"/>
      <c r="E698" s="18"/>
      <c r="F698" s="17"/>
      <c r="G698" s="17"/>
      <c r="H698" s="17"/>
      <c r="I698" s="18"/>
      <c r="J698" s="17"/>
    </row>
    <row r="699">
      <c r="A699" s="17"/>
      <c r="B699" s="17"/>
      <c r="C699" s="18"/>
      <c r="D699" s="17"/>
      <c r="E699" s="18"/>
      <c r="F699" s="17"/>
      <c r="G699" s="17"/>
      <c r="H699" s="17"/>
      <c r="I699" s="18"/>
      <c r="J699" s="17"/>
    </row>
    <row r="700">
      <c r="A700" s="17"/>
      <c r="B700" s="17"/>
      <c r="C700" s="18"/>
      <c r="D700" s="17"/>
      <c r="E700" s="18"/>
      <c r="F700" s="17"/>
      <c r="G700" s="17"/>
      <c r="H700" s="17"/>
      <c r="I700" s="18"/>
      <c r="J700" s="17"/>
    </row>
    <row r="701">
      <c r="A701" s="17"/>
      <c r="B701" s="17"/>
      <c r="C701" s="18"/>
      <c r="D701" s="17"/>
      <c r="E701" s="18"/>
      <c r="F701" s="17"/>
      <c r="G701" s="17"/>
      <c r="H701" s="17"/>
      <c r="I701" s="18"/>
      <c r="J701" s="17"/>
    </row>
    <row r="702">
      <c r="A702" s="17"/>
      <c r="B702" s="17"/>
      <c r="C702" s="18"/>
      <c r="D702" s="17"/>
      <c r="E702" s="18"/>
      <c r="F702" s="17"/>
      <c r="G702" s="17"/>
      <c r="H702" s="17"/>
      <c r="I702" s="18"/>
      <c r="J702" s="17"/>
    </row>
    <row r="703">
      <c r="A703" s="17"/>
      <c r="B703" s="17"/>
      <c r="C703" s="18"/>
      <c r="D703" s="17"/>
      <c r="E703" s="18"/>
      <c r="F703" s="17"/>
      <c r="G703" s="17"/>
      <c r="H703" s="17"/>
      <c r="I703" s="18"/>
      <c r="J703" s="17"/>
    </row>
    <row r="704">
      <c r="A704" s="17"/>
      <c r="B704" s="17"/>
      <c r="C704" s="18"/>
      <c r="D704" s="17"/>
      <c r="E704" s="18"/>
      <c r="F704" s="17"/>
      <c r="G704" s="17"/>
      <c r="H704" s="17"/>
      <c r="I704" s="18"/>
      <c r="J704" s="17"/>
    </row>
    <row r="705">
      <c r="A705" s="17"/>
      <c r="B705" s="17"/>
      <c r="C705" s="18"/>
      <c r="D705" s="17"/>
      <c r="E705" s="18"/>
      <c r="F705" s="17"/>
      <c r="G705" s="17"/>
      <c r="H705" s="17"/>
      <c r="I705" s="18"/>
      <c r="J705" s="17"/>
    </row>
    <row r="706">
      <c r="A706" s="17"/>
      <c r="B706" s="17"/>
      <c r="C706" s="18"/>
      <c r="D706" s="17"/>
      <c r="E706" s="18"/>
      <c r="F706" s="17"/>
      <c r="G706" s="17"/>
      <c r="H706" s="17"/>
      <c r="I706" s="18"/>
      <c r="J706" s="17"/>
    </row>
    <row r="707">
      <c r="A707" s="17"/>
      <c r="B707" s="17"/>
      <c r="C707" s="18"/>
      <c r="D707" s="17"/>
      <c r="E707" s="18"/>
      <c r="F707" s="17"/>
      <c r="G707" s="17"/>
      <c r="H707" s="17"/>
      <c r="I707" s="18"/>
      <c r="J707" s="17"/>
    </row>
    <row r="708">
      <c r="A708" s="17"/>
      <c r="B708" s="17"/>
      <c r="C708" s="18"/>
      <c r="D708" s="17"/>
      <c r="E708" s="18"/>
      <c r="F708" s="17"/>
      <c r="G708" s="17"/>
      <c r="H708" s="17"/>
      <c r="I708" s="18"/>
      <c r="J708" s="17"/>
    </row>
    <row r="709">
      <c r="A709" s="17"/>
      <c r="B709" s="17"/>
      <c r="C709" s="18"/>
      <c r="D709" s="17"/>
      <c r="E709" s="18"/>
      <c r="F709" s="17"/>
      <c r="G709" s="17"/>
      <c r="H709" s="17"/>
      <c r="I709" s="18"/>
      <c r="J709" s="17"/>
    </row>
    <row r="710">
      <c r="A710" s="17"/>
      <c r="B710" s="17"/>
      <c r="C710" s="18"/>
      <c r="D710" s="17"/>
      <c r="E710" s="18"/>
      <c r="F710" s="17"/>
      <c r="G710" s="17"/>
      <c r="H710" s="17"/>
      <c r="I710" s="18"/>
      <c r="J710" s="17"/>
    </row>
    <row r="711">
      <c r="A711" s="17"/>
      <c r="B711" s="17"/>
      <c r="C711" s="18"/>
      <c r="D711" s="17"/>
      <c r="E711" s="18"/>
      <c r="F711" s="17"/>
      <c r="G711" s="17"/>
      <c r="H711" s="17"/>
      <c r="I711" s="18"/>
      <c r="J711" s="17"/>
    </row>
    <row r="712">
      <c r="A712" s="17"/>
      <c r="B712" s="17"/>
      <c r="C712" s="18"/>
      <c r="D712" s="17"/>
      <c r="E712" s="18"/>
      <c r="F712" s="17"/>
      <c r="G712" s="17"/>
      <c r="H712" s="17"/>
      <c r="I712" s="18"/>
      <c r="J712" s="17"/>
    </row>
    <row r="713">
      <c r="A713" s="17"/>
      <c r="B713" s="17"/>
      <c r="C713" s="18"/>
      <c r="D713" s="17"/>
      <c r="E713" s="18"/>
      <c r="F713" s="17"/>
      <c r="G713" s="17"/>
      <c r="H713" s="17"/>
      <c r="I713" s="18"/>
      <c r="J713" s="17"/>
    </row>
    <row r="714">
      <c r="A714" s="17"/>
      <c r="B714" s="17"/>
      <c r="C714" s="18"/>
      <c r="D714" s="17"/>
      <c r="E714" s="18"/>
      <c r="F714" s="17"/>
      <c r="G714" s="17"/>
      <c r="H714" s="17"/>
      <c r="I714" s="18"/>
      <c r="J714" s="17"/>
    </row>
    <row r="715">
      <c r="A715" s="17"/>
      <c r="B715" s="17"/>
      <c r="C715" s="18"/>
      <c r="D715" s="17"/>
      <c r="E715" s="18"/>
      <c r="F715" s="17"/>
      <c r="G715" s="17"/>
      <c r="H715" s="17"/>
      <c r="I715" s="18"/>
      <c r="J715" s="17"/>
    </row>
    <row r="716">
      <c r="A716" s="17"/>
      <c r="B716" s="17"/>
      <c r="C716" s="18"/>
      <c r="D716" s="17"/>
      <c r="E716" s="18"/>
      <c r="F716" s="17"/>
      <c r="G716" s="17"/>
      <c r="H716" s="17"/>
      <c r="I716" s="18"/>
      <c r="J716" s="17"/>
    </row>
    <row r="717">
      <c r="A717" s="17"/>
      <c r="B717" s="17"/>
      <c r="C717" s="18"/>
      <c r="D717" s="17"/>
      <c r="E717" s="18"/>
      <c r="F717" s="17"/>
      <c r="G717" s="17"/>
      <c r="H717" s="17"/>
      <c r="I717" s="18"/>
      <c r="J717" s="17"/>
    </row>
    <row r="718">
      <c r="A718" s="17"/>
      <c r="B718" s="17"/>
      <c r="C718" s="18"/>
      <c r="D718" s="17"/>
      <c r="E718" s="18"/>
      <c r="F718" s="17"/>
      <c r="G718" s="17"/>
      <c r="H718" s="17"/>
      <c r="I718" s="18"/>
      <c r="J718" s="17"/>
    </row>
    <row r="719">
      <c r="A719" s="17"/>
      <c r="B719" s="17"/>
      <c r="C719" s="18"/>
      <c r="D719" s="17"/>
      <c r="E719" s="18"/>
      <c r="F719" s="17"/>
      <c r="G719" s="17"/>
      <c r="H719" s="17"/>
      <c r="I719" s="18"/>
      <c r="J719" s="17"/>
    </row>
    <row r="720">
      <c r="A720" s="17"/>
      <c r="B720" s="17"/>
      <c r="C720" s="18"/>
      <c r="D720" s="17"/>
      <c r="E720" s="18"/>
      <c r="F720" s="17"/>
      <c r="G720" s="17"/>
      <c r="H720" s="17"/>
      <c r="I720" s="18"/>
      <c r="J720" s="17"/>
    </row>
    <row r="721">
      <c r="A721" s="17"/>
      <c r="B721" s="17"/>
      <c r="C721" s="18"/>
      <c r="D721" s="17"/>
      <c r="E721" s="18"/>
      <c r="F721" s="17"/>
      <c r="G721" s="17"/>
      <c r="H721" s="17"/>
      <c r="I721" s="18"/>
      <c r="J721" s="17"/>
    </row>
    <row r="722">
      <c r="A722" s="17"/>
      <c r="B722" s="17"/>
      <c r="C722" s="18"/>
      <c r="D722" s="17"/>
      <c r="E722" s="18"/>
      <c r="F722" s="17"/>
      <c r="G722" s="17"/>
      <c r="H722" s="17"/>
      <c r="I722" s="18"/>
      <c r="J722" s="17"/>
    </row>
    <row r="723">
      <c r="A723" s="17"/>
      <c r="B723" s="17"/>
      <c r="C723" s="18"/>
      <c r="D723" s="17"/>
      <c r="E723" s="18"/>
      <c r="F723" s="17"/>
      <c r="G723" s="17"/>
      <c r="H723" s="17"/>
      <c r="I723" s="18"/>
      <c r="J723" s="17"/>
    </row>
    <row r="724">
      <c r="A724" s="17"/>
      <c r="B724" s="17"/>
      <c r="C724" s="18"/>
      <c r="D724" s="17"/>
      <c r="E724" s="18"/>
      <c r="F724" s="17"/>
      <c r="G724" s="17"/>
      <c r="H724" s="17"/>
      <c r="I724" s="18"/>
      <c r="J724" s="17"/>
    </row>
    <row r="725">
      <c r="A725" s="17"/>
      <c r="B725" s="17"/>
      <c r="C725" s="18"/>
      <c r="D725" s="17"/>
      <c r="E725" s="18"/>
      <c r="F725" s="17"/>
      <c r="G725" s="17"/>
      <c r="H725" s="17"/>
      <c r="I725" s="18"/>
      <c r="J725" s="17"/>
    </row>
    <row r="726">
      <c r="A726" s="17"/>
      <c r="B726" s="17"/>
      <c r="C726" s="18"/>
      <c r="D726" s="17"/>
      <c r="E726" s="18"/>
      <c r="F726" s="17"/>
      <c r="G726" s="17"/>
      <c r="H726" s="17"/>
      <c r="I726" s="18"/>
      <c r="J726" s="17"/>
    </row>
    <row r="727">
      <c r="A727" s="17"/>
      <c r="B727" s="17"/>
      <c r="C727" s="18"/>
      <c r="D727" s="17"/>
      <c r="E727" s="18"/>
      <c r="F727" s="17"/>
      <c r="G727" s="17"/>
      <c r="H727" s="17"/>
      <c r="I727" s="18"/>
      <c r="J727" s="17"/>
    </row>
    <row r="728">
      <c r="A728" s="17"/>
      <c r="B728" s="17"/>
      <c r="C728" s="18"/>
      <c r="D728" s="17"/>
      <c r="E728" s="18"/>
      <c r="F728" s="17"/>
      <c r="G728" s="17"/>
      <c r="H728" s="17"/>
      <c r="I728" s="18"/>
      <c r="J728" s="17"/>
    </row>
    <row r="729">
      <c r="A729" s="17"/>
      <c r="B729" s="17"/>
      <c r="C729" s="18"/>
      <c r="D729" s="17"/>
      <c r="E729" s="18"/>
      <c r="F729" s="17"/>
      <c r="G729" s="17"/>
      <c r="H729" s="17"/>
      <c r="I729" s="18"/>
      <c r="J729" s="17"/>
    </row>
    <row r="730">
      <c r="A730" s="17"/>
      <c r="B730" s="17"/>
      <c r="C730" s="18"/>
      <c r="D730" s="17"/>
      <c r="E730" s="18"/>
      <c r="F730" s="17"/>
      <c r="G730" s="17"/>
      <c r="H730" s="17"/>
      <c r="I730" s="18"/>
      <c r="J730" s="17"/>
    </row>
    <row r="731">
      <c r="A731" s="17"/>
      <c r="B731" s="17"/>
      <c r="C731" s="18"/>
      <c r="D731" s="17"/>
      <c r="E731" s="18"/>
      <c r="F731" s="17"/>
      <c r="G731" s="17"/>
      <c r="H731" s="17"/>
      <c r="I731" s="18"/>
      <c r="J731" s="17"/>
    </row>
    <row r="732">
      <c r="A732" s="17"/>
      <c r="B732" s="17"/>
      <c r="C732" s="18"/>
      <c r="D732" s="17"/>
      <c r="E732" s="18"/>
      <c r="F732" s="17"/>
      <c r="G732" s="17"/>
      <c r="H732" s="17"/>
      <c r="I732" s="18"/>
      <c r="J732" s="17"/>
    </row>
    <row r="733">
      <c r="A733" s="17"/>
      <c r="B733" s="17"/>
      <c r="C733" s="18"/>
      <c r="D733" s="17"/>
      <c r="E733" s="18"/>
      <c r="F733" s="17"/>
      <c r="G733" s="17"/>
      <c r="H733" s="17"/>
      <c r="I733" s="18"/>
      <c r="J733" s="17"/>
    </row>
    <row r="734">
      <c r="A734" s="17"/>
      <c r="B734" s="17"/>
      <c r="C734" s="18"/>
      <c r="D734" s="17"/>
      <c r="E734" s="18"/>
      <c r="F734" s="17"/>
      <c r="G734" s="17"/>
      <c r="H734" s="17"/>
      <c r="I734" s="18"/>
      <c r="J734" s="17"/>
    </row>
    <row r="735">
      <c r="A735" s="17"/>
      <c r="B735" s="17"/>
      <c r="C735" s="18"/>
      <c r="D735" s="17"/>
      <c r="E735" s="18"/>
      <c r="F735" s="17"/>
      <c r="G735" s="17"/>
      <c r="H735" s="17"/>
      <c r="I735" s="18"/>
      <c r="J735" s="17"/>
    </row>
    <row r="736">
      <c r="A736" s="17"/>
      <c r="B736" s="17"/>
      <c r="C736" s="18"/>
      <c r="D736" s="17"/>
      <c r="E736" s="18"/>
      <c r="F736" s="17"/>
      <c r="G736" s="17"/>
      <c r="H736" s="17"/>
      <c r="I736" s="18"/>
      <c r="J736" s="17"/>
    </row>
    <row r="737">
      <c r="A737" s="17"/>
      <c r="B737" s="17"/>
      <c r="C737" s="18"/>
      <c r="D737" s="17"/>
      <c r="E737" s="18"/>
      <c r="F737" s="17"/>
      <c r="G737" s="17"/>
      <c r="H737" s="17"/>
      <c r="I737" s="18"/>
      <c r="J737" s="17"/>
    </row>
    <row r="738">
      <c r="A738" s="17"/>
      <c r="B738" s="17"/>
      <c r="C738" s="18"/>
      <c r="D738" s="17"/>
      <c r="E738" s="18"/>
      <c r="F738" s="17"/>
      <c r="G738" s="17"/>
      <c r="H738" s="17"/>
      <c r="I738" s="18"/>
      <c r="J738" s="17"/>
    </row>
    <row r="739">
      <c r="A739" s="17"/>
      <c r="B739" s="17"/>
      <c r="C739" s="18"/>
      <c r="D739" s="17"/>
      <c r="E739" s="18"/>
      <c r="F739" s="17"/>
      <c r="G739" s="17"/>
      <c r="H739" s="17"/>
      <c r="I739" s="18"/>
      <c r="J739" s="17"/>
    </row>
    <row r="740">
      <c r="A740" s="17"/>
      <c r="B740" s="17"/>
      <c r="C740" s="18"/>
      <c r="D740" s="17"/>
      <c r="E740" s="18"/>
      <c r="F740" s="17"/>
      <c r="G740" s="17"/>
      <c r="H740" s="17"/>
      <c r="I740" s="18"/>
      <c r="J740" s="17"/>
    </row>
    <row r="741">
      <c r="A741" s="17"/>
      <c r="B741" s="17"/>
      <c r="C741" s="18"/>
      <c r="D741" s="17"/>
      <c r="E741" s="18"/>
      <c r="F741" s="17"/>
      <c r="G741" s="17"/>
      <c r="H741" s="17"/>
      <c r="I741" s="18"/>
      <c r="J741" s="17"/>
    </row>
    <row r="742">
      <c r="A742" s="17"/>
      <c r="B742" s="17"/>
      <c r="C742" s="18"/>
      <c r="D742" s="17"/>
      <c r="E742" s="18"/>
      <c r="F742" s="17"/>
      <c r="G742" s="17"/>
      <c r="H742" s="17"/>
      <c r="I742" s="18"/>
      <c r="J742" s="17"/>
    </row>
    <row r="743">
      <c r="A743" s="17"/>
      <c r="B743" s="17"/>
      <c r="C743" s="18"/>
      <c r="D743" s="17"/>
      <c r="E743" s="18"/>
      <c r="F743" s="17"/>
      <c r="G743" s="17"/>
      <c r="H743" s="17"/>
      <c r="I743" s="18"/>
      <c r="J743" s="17"/>
    </row>
    <row r="744">
      <c r="A744" s="17"/>
      <c r="B744" s="17"/>
      <c r="C744" s="18"/>
      <c r="D744" s="17"/>
      <c r="E744" s="18"/>
      <c r="F744" s="17"/>
      <c r="G744" s="17"/>
      <c r="H744" s="17"/>
      <c r="I744" s="18"/>
      <c r="J744" s="17"/>
    </row>
    <row r="745">
      <c r="A745" s="17"/>
      <c r="B745" s="17"/>
      <c r="C745" s="18"/>
      <c r="D745" s="17"/>
      <c r="E745" s="18"/>
      <c r="F745" s="17"/>
      <c r="G745" s="17"/>
      <c r="H745" s="17"/>
      <c r="I745" s="18"/>
      <c r="J745" s="17"/>
    </row>
    <row r="746">
      <c r="A746" s="17"/>
      <c r="B746" s="17"/>
      <c r="C746" s="18"/>
      <c r="D746" s="17"/>
      <c r="E746" s="18"/>
      <c r="F746" s="17"/>
      <c r="G746" s="17"/>
      <c r="H746" s="17"/>
      <c r="I746" s="18"/>
      <c r="J746" s="17"/>
    </row>
    <row r="747">
      <c r="A747" s="17"/>
      <c r="B747" s="17"/>
      <c r="C747" s="18"/>
      <c r="D747" s="17"/>
      <c r="E747" s="18"/>
      <c r="F747" s="17"/>
      <c r="G747" s="17"/>
      <c r="H747" s="17"/>
      <c r="I747" s="18"/>
      <c r="J747" s="17"/>
    </row>
    <row r="748">
      <c r="A748" s="17"/>
      <c r="B748" s="17"/>
      <c r="C748" s="18"/>
      <c r="D748" s="17"/>
      <c r="E748" s="18"/>
      <c r="F748" s="17"/>
      <c r="G748" s="17"/>
      <c r="H748" s="17"/>
      <c r="I748" s="18"/>
      <c r="J748" s="17"/>
    </row>
    <row r="749">
      <c r="A749" s="17"/>
      <c r="B749" s="17"/>
      <c r="C749" s="18"/>
      <c r="D749" s="17"/>
      <c r="E749" s="18"/>
      <c r="F749" s="17"/>
      <c r="G749" s="17"/>
      <c r="H749" s="17"/>
      <c r="I749" s="18"/>
      <c r="J749" s="17"/>
    </row>
    <row r="750">
      <c r="A750" s="17"/>
      <c r="B750" s="17"/>
      <c r="C750" s="18"/>
      <c r="D750" s="17"/>
      <c r="E750" s="18"/>
      <c r="F750" s="17"/>
      <c r="G750" s="17"/>
      <c r="H750" s="17"/>
      <c r="I750" s="18"/>
      <c r="J750" s="17"/>
    </row>
    <row r="751">
      <c r="A751" s="17"/>
      <c r="B751" s="17"/>
      <c r="C751" s="18"/>
      <c r="D751" s="17"/>
      <c r="E751" s="18"/>
      <c r="F751" s="17"/>
      <c r="G751" s="17"/>
      <c r="H751" s="17"/>
      <c r="I751" s="18"/>
      <c r="J751" s="17"/>
    </row>
    <row r="752">
      <c r="A752" s="17"/>
      <c r="B752" s="17"/>
      <c r="C752" s="18"/>
      <c r="D752" s="17"/>
      <c r="E752" s="18"/>
      <c r="F752" s="17"/>
      <c r="G752" s="17"/>
      <c r="H752" s="17"/>
      <c r="I752" s="18"/>
      <c r="J752" s="17"/>
    </row>
    <row r="753">
      <c r="A753" s="17"/>
      <c r="B753" s="17"/>
      <c r="C753" s="18"/>
      <c r="D753" s="17"/>
      <c r="E753" s="18"/>
      <c r="F753" s="17"/>
      <c r="G753" s="17"/>
      <c r="H753" s="17"/>
      <c r="I753" s="18"/>
      <c r="J753" s="17"/>
    </row>
    <row r="754">
      <c r="A754" s="17"/>
      <c r="B754" s="17"/>
      <c r="C754" s="18"/>
      <c r="D754" s="17"/>
      <c r="E754" s="18"/>
      <c r="F754" s="17"/>
      <c r="G754" s="17"/>
      <c r="H754" s="17"/>
      <c r="I754" s="18"/>
      <c r="J754" s="17"/>
    </row>
    <row r="755">
      <c r="A755" s="17"/>
      <c r="B755" s="17"/>
      <c r="C755" s="18"/>
      <c r="D755" s="17"/>
      <c r="E755" s="18"/>
      <c r="F755" s="17"/>
      <c r="G755" s="17"/>
      <c r="H755" s="17"/>
      <c r="I755" s="18"/>
      <c r="J755" s="17"/>
    </row>
    <row r="756">
      <c r="A756" s="17"/>
      <c r="B756" s="17"/>
      <c r="C756" s="18"/>
      <c r="D756" s="17"/>
      <c r="E756" s="18"/>
      <c r="F756" s="17"/>
      <c r="G756" s="17"/>
      <c r="H756" s="17"/>
      <c r="I756" s="18"/>
      <c r="J756" s="17"/>
    </row>
    <row r="757">
      <c r="A757" s="17"/>
      <c r="B757" s="17"/>
      <c r="C757" s="18"/>
      <c r="D757" s="17"/>
      <c r="E757" s="18"/>
      <c r="F757" s="17"/>
      <c r="G757" s="17"/>
      <c r="H757" s="17"/>
      <c r="I757" s="18"/>
      <c r="J757" s="17"/>
    </row>
    <row r="758">
      <c r="A758" s="17"/>
      <c r="B758" s="17"/>
      <c r="C758" s="18"/>
      <c r="D758" s="17"/>
      <c r="E758" s="18"/>
      <c r="F758" s="17"/>
      <c r="G758" s="17"/>
      <c r="H758" s="17"/>
      <c r="I758" s="18"/>
      <c r="J758" s="17"/>
    </row>
    <row r="759">
      <c r="A759" s="17"/>
      <c r="B759" s="17"/>
      <c r="C759" s="18"/>
      <c r="D759" s="17"/>
      <c r="E759" s="18"/>
      <c r="F759" s="17"/>
      <c r="G759" s="17"/>
      <c r="H759" s="17"/>
      <c r="I759" s="18"/>
      <c r="J759" s="17"/>
    </row>
    <row r="760">
      <c r="A760" s="17"/>
      <c r="B760" s="17"/>
      <c r="C760" s="18"/>
      <c r="D760" s="17"/>
      <c r="E760" s="18"/>
      <c r="F760" s="17"/>
      <c r="G760" s="17"/>
      <c r="H760" s="17"/>
      <c r="I760" s="18"/>
      <c r="J760" s="17"/>
    </row>
    <row r="761">
      <c r="A761" s="17"/>
      <c r="B761" s="17"/>
      <c r="C761" s="18"/>
      <c r="D761" s="17"/>
      <c r="E761" s="18"/>
      <c r="F761" s="17"/>
      <c r="G761" s="17"/>
      <c r="H761" s="17"/>
      <c r="I761" s="18"/>
      <c r="J761" s="17"/>
    </row>
    <row r="762">
      <c r="A762" s="17"/>
      <c r="B762" s="17"/>
      <c r="C762" s="18"/>
      <c r="D762" s="17"/>
      <c r="E762" s="18"/>
      <c r="F762" s="17"/>
      <c r="G762" s="17"/>
      <c r="H762" s="17"/>
      <c r="I762" s="18"/>
      <c r="J762" s="17"/>
    </row>
    <row r="763">
      <c r="A763" s="17"/>
      <c r="B763" s="17"/>
      <c r="C763" s="18"/>
      <c r="D763" s="17"/>
      <c r="E763" s="18"/>
      <c r="F763" s="17"/>
      <c r="G763" s="17"/>
      <c r="H763" s="17"/>
      <c r="I763" s="18"/>
      <c r="J763" s="17"/>
    </row>
    <row r="764">
      <c r="A764" s="17"/>
      <c r="B764" s="17"/>
      <c r="C764" s="18"/>
      <c r="D764" s="17"/>
      <c r="E764" s="18"/>
      <c r="F764" s="17"/>
      <c r="G764" s="17"/>
      <c r="H764" s="17"/>
      <c r="I764" s="18"/>
      <c r="J764" s="17"/>
    </row>
    <row r="765">
      <c r="A765" s="17"/>
      <c r="B765" s="17"/>
      <c r="C765" s="18"/>
      <c r="D765" s="17"/>
      <c r="E765" s="18"/>
      <c r="F765" s="17"/>
      <c r="G765" s="17"/>
      <c r="H765" s="17"/>
      <c r="I765" s="18"/>
      <c r="J765" s="17"/>
    </row>
    <row r="766">
      <c r="A766" s="17"/>
      <c r="B766" s="17"/>
      <c r="C766" s="18"/>
      <c r="D766" s="17"/>
      <c r="E766" s="18"/>
      <c r="F766" s="17"/>
      <c r="G766" s="17"/>
      <c r="H766" s="17"/>
      <c r="I766" s="18"/>
      <c r="J766" s="17"/>
    </row>
    <row r="767">
      <c r="A767" s="17"/>
      <c r="B767" s="17"/>
      <c r="C767" s="18"/>
      <c r="D767" s="17"/>
      <c r="E767" s="18"/>
      <c r="F767" s="17"/>
      <c r="G767" s="17"/>
      <c r="H767" s="17"/>
      <c r="I767" s="18"/>
      <c r="J767" s="17"/>
    </row>
    <row r="768">
      <c r="A768" s="17"/>
      <c r="B768" s="17"/>
      <c r="C768" s="18"/>
      <c r="D768" s="17"/>
      <c r="E768" s="18"/>
      <c r="F768" s="17"/>
      <c r="G768" s="17"/>
      <c r="H768" s="17"/>
      <c r="I768" s="18"/>
      <c r="J768" s="17"/>
    </row>
    <row r="769">
      <c r="A769" s="17"/>
      <c r="B769" s="17"/>
      <c r="C769" s="18"/>
      <c r="D769" s="17"/>
      <c r="E769" s="18"/>
      <c r="F769" s="17"/>
      <c r="G769" s="17"/>
      <c r="H769" s="17"/>
      <c r="I769" s="18"/>
      <c r="J769" s="17"/>
    </row>
    <row r="770">
      <c r="A770" s="17"/>
      <c r="B770" s="17"/>
      <c r="C770" s="18"/>
      <c r="D770" s="17"/>
      <c r="E770" s="18"/>
      <c r="F770" s="17"/>
      <c r="G770" s="17"/>
      <c r="H770" s="17"/>
      <c r="I770" s="18"/>
      <c r="J770" s="17"/>
    </row>
    <row r="771">
      <c r="A771" s="17"/>
      <c r="B771" s="17"/>
      <c r="C771" s="18"/>
      <c r="D771" s="17"/>
      <c r="E771" s="18"/>
      <c r="F771" s="17"/>
      <c r="G771" s="17"/>
      <c r="H771" s="17"/>
      <c r="I771" s="18"/>
      <c r="J771" s="17"/>
    </row>
    <row r="772">
      <c r="A772" s="17"/>
      <c r="B772" s="17"/>
      <c r="C772" s="18"/>
      <c r="D772" s="17"/>
      <c r="E772" s="18"/>
      <c r="F772" s="17"/>
      <c r="G772" s="17"/>
      <c r="H772" s="17"/>
      <c r="I772" s="18"/>
      <c r="J772" s="17"/>
    </row>
    <row r="773">
      <c r="A773" s="17"/>
      <c r="B773" s="17"/>
      <c r="C773" s="18"/>
      <c r="D773" s="17"/>
      <c r="E773" s="18"/>
      <c r="F773" s="17"/>
      <c r="G773" s="17"/>
      <c r="H773" s="17"/>
      <c r="I773" s="18"/>
      <c r="J773" s="17"/>
    </row>
    <row r="774">
      <c r="A774" s="17"/>
      <c r="B774" s="17"/>
      <c r="C774" s="18"/>
      <c r="D774" s="17"/>
      <c r="E774" s="18"/>
      <c r="F774" s="17"/>
      <c r="G774" s="17"/>
      <c r="H774" s="17"/>
      <c r="I774" s="18"/>
      <c r="J774" s="17"/>
    </row>
    <row r="775">
      <c r="A775" s="17"/>
      <c r="B775" s="17"/>
      <c r="C775" s="18"/>
      <c r="D775" s="17"/>
      <c r="E775" s="18"/>
      <c r="F775" s="17"/>
      <c r="G775" s="17"/>
      <c r="H775" s="17"/>
      <c r="I775" s="18"/>
      <c r="J775" s="17"/>
    </row>
    <row r="776">
      <c r="A776" s="17"/>
      <c r="B776" s="17"/>
      <c r="C776" s="18"/>
      <c r="D776" s="17"/>
      <c r="E776" s="18"/>
      <c r="F776" s="17"/>
      <c r="G776" s="17"/>
      <c r="H776" s="17"/>
      <c r="I776" s="18"/>
      <c r="J776" s="17"/>
    </row>
    <row r="777">
      <c r="A777" s="17"/>
      <c r="B777" s="17"/>
      <c r="C777" s="18"/>
      <c r="D777" s="17"/>
      <c r="E777" s="18"/>
      <c r="F777" s="17"/>
      <c r="G777" s="17"/>
      <c r="H777" s="17"/>
      <c r="I777" s="18"/>
      <c r="J777" s="17"/>
    </row>
    <row r="778">
      <c r="A778" s="17"/>
      <c r="B778" s="17"/>
      <c r="C778" s="18"/>
      <c r="D778" s="17"/>
      <c r="E778" s="18"/>
      <c r="F778" s="17"/>
      <c r="G778" s="17"/>
      <c r="H778" s="17"/>
      <c r="I778" s="18"/>
      <c r="J778" s="17"/>
    </row>
    <row r="779">
      <c r="A779" s="17"/>
      <c r="B779" s="17"/>
      <c r="C779" s="18"/>
      <c r="D779" s="17"/>
      <c r="E779" s="18"/>
      <c r="F779" s="17"/>
      <c r="G779" s="17"/>
      <c r="H779" s="17"/>
      <c r="I779" s="18"/>
      <c r="J779" s="17"/>
    </row>
    <row r="780">
      <c r="A780" s="17"/>
      <c r="B780" s="17"/>
      <c r="C780" s="18"/>
      <c r="D780" s="17"/>
      <c r="E780" s="18"/>
      <c r="F780" s="17"/>
      <c r="G780" s="17"/>
      <c r="H780" s="17"/>
      <c r="I780" s="18"/>
      <c r="J780" s="17"/>
    </row>
    <row r="781">
      <c r="A781" s="17"/>
      <c r="B781" s="17"/>
      <c r="C781" s="18"/>
      <c r="D781" s="17"/>
      <c r="E781" s="18"/>
      <c r="F781" s="17"/>
      <c r="G781" s="17"/>
      <c r="H781" s="17"/>
      <c r="I781" s="18"/>
      <c r="J781" s="17"/>
    </row>
    <row r="782">
      <c r="A782" s="17"/>
      <c r="B782" s="17"/>
      <c r="C782" s="18"/>
      <c r="D782" s="17"/>
      <c r="E782" s="18"/>
      <c r="F782" s="17"/>
      <c r="G782" s="17"/>
      <c r="H782" s="17"/>
      <c r="I782" s="18"/>
      <c r="J782" s="17"/>
    </row>
    <row r="783">
      <c r="A783" s="17"/>
      <c r="B783" s="17"/>
      <c r="C783" s="18"/>
      <c r="D783" s="17"/>
      <c r="E783" s="18"/>
      <c r="F783" s="17"/>
      <c r="G783" s="17"/>
      <c r="H783" s="17"/>
      <c r="I783" s="18"/>
      <c r="J783" s="17"/>
    </row>
    <row r="784">
      <c r="A784" s="17"/>
      <c r="B784" s="17"/>
      <c r="C784" s="18"/>
      <c r="D784" s="17"/>
      <c r="E784" s="18"/>
      <c r="F784" s="17"/>
      <c r="G784" s="17"/>
      <c r="H784" s="17"/>
      <c r="I784" s="18"/>
      <c r="J784" s="17"/>
    </row>
    <row r="785">
      <c r="A785" s="17"/>
      <c r="B785" s="17"/>
      <c r="C785" s="18"/>
      <c r="D785" s="17"/>
      <c r="E785" s="18"/>
      <c r="F785" s="17"/>
      <c r="G785" s="17"/>
      <c r="H785" s="17"/>
      <c r="I785" s="18"/>
      <c r="J785" s="17"/>
    </row>
    <row r="786">
      <c r="A786" s="17"/>
      <c r="B786" s="17"/>
      <c r="C786" s="18"/>
      <c r="D786" s="17"/>
      <c r="E786" s="18"/>
      <c r="F786" s="17"/>
      <c r="G786" s="17"/>
      <c r="H786" s="17"/>
      <c r="I786" s="18"/>
      <c r="J786" s="17"/>
    </row>
    <row r="787">
      <c r="A787" s="17"/>
      <c r="B787" s="17"/>
      <c r="C787" s="18"/>
      <c r="D787" s="17"/>
      <c r="E787" s="18"/>
      <c r="F787" s="17"/>
      <c r="G787" s="17"/>
      <c r="H787" s="17"/>
      <c r="I787" s="18"/>
      <c r="J787" s="17"/>
    </row>
    <row r="788">
      <c r="A788" s="17"/>
      <c r="B788" s="17"/>
      <c r="C788" s="18"/>
      <c r="D788" s="17"/>
      <c r="E788" s="18"/>
      <c r="F788" s="17"/>
      <c r="G788" s="17"/>
      <c r="H788" s="17"/>
      <c r="I788" s="18"/>
      <c r="J788" s="17"/>
    </row>
    <row r="789">
      <c r="A789" s="17"/>
      <c r="B789" s="17"/>
      <c r="C789" s="18"/>
      <c r="D789" s="17"/>
      <c r="E789" s="18"/>
      <c r="F789" s="17"/>
      <c r="G789" s="17"/>
      <c r="H789" s="17"/>
      <c r="I789" s="18"/>
      <c r="J789" s="17"/>
    </row>
    <row r="790">
      <c r="A790" s="17"/>
      <c r="B790" s="17"/>
      <c r="C790" s="18"/>
      <c r="D790" s="17"/>
      <c r="E790" s="18"/>
      <c r="F790" s="17"/>
      <c r="G790" s="17"/>
      <c r="H790" s="17"/>
      <c r="I790" s="18"/>
      <c r="J790" s="17"/>
    </row>
    <row r="791">
      <c r="A791" s="17"/>
      <c r="B791" s="17"/>
      <c r="C791" s="18"/>
      <c r="D791" s="17"/>
      <c r="E791" s="18"/>
      <c r="F791" s="17"/>
      <c r="G791" s="17"/>
      <c r="H791" s="17"/>
      <c r="I791" s="18"/>
      <c r="J791" s="17"/>
    </row>
    <row r="792">
      <c r="A792" s="17"/>
      <c r="B792" s="17"/>
      <c r="C792" s="18"/>
      <c r="D792" s="17"/>
      <c r="E792" s="18"/>
      <c r="F792" s="17"/>
      <c r="G792" s="17"/>
      <c r="H792" s="17"/>
      <c r="I792" s="18"/>
      <c r="J792" s="17"/>
    </row>
    <row r="793">
      <c r="A793" s="17"/>
      <c r="B793" s="17"/>
      <c r="C793" s="18"/>
      <c r="D793" s="17"/>
      <c r="E793" s="18"/>
      <c r="F793" s="17"/>
      <c r="G793" s="17"/>
      <c r="H793" s="17"/>
      <c r="I793" s="18"/>
      <c r="J793" s="17"/>
    </row>
    <row r="794">
      <c r="A794" s="17"/>
      <c r="B794" s="17"/>
      <c r="C794" s="18"/>
      <c r="D794" s="17"/>
      <c r="E794" s="18"/>
      <c r="F794" s="17"/>
      <c r="G794" s="17"/>
      <c r="H794" s="17"/>
      <c r="I794" s="18"/>
      <c r="J794" s="17"/>
    </row>
    <row r="795">
      <c r="A795" s="17"/>
      <c r="B795" s="17"/>
      <c r="C795" s="18"/>
      <c r="D795" s="17"/>
      <c r="E795" s="18"/>
      <c r="F795" s="17"/>
      <c r="G795" s="17"/>
      <c r="H795" s="17"/>
      <c r="I795" s="18"/>
      <c r="J795" s="17"/>
    </row>
    <row r="796">
      <c r="A796" s="17"/>
      <c r="B796" s="17"/>
      <c r="C796" s="18"/>
      <c r="D796" s="17"/>
      <c r="E796" s="18"/>
      <c r="F796" s="17"/>
      <c r="G796" s="17"/>
      <c r="H796" s="17"/>
      <c r="I796" s="18"/>
      <c r="J796" s="17"/>
    </row>
    <row r="797">
      <c r="A797" s="17"/>
      <c r="B797" s="17"/>
      <c r="C797" s="18"/>
      <c r="D797" s="17"/>
      <c r="E797" s="18"/>
      <c r="F797" s="17"/>
      <c r="G797" s="17"/>
      <c r="H797" s="17"/>
      <c r="I797" s="18"/>
      <c r="J797" s="17"/>
    </row>
    <row r="798">
      <c r="A798" s="17"/>
      <c r="B798" s="17"/>
      <c r="C798" s="18"/>
      <c r="D798" s="17"/>
      <c r="E798" s="18"/>
      <c r="F798" s="17"/>
      <c r="G798" s="17"/>
      <c r="H798" s="17"/>
      <c r="I798" s="18"/>
      <c r="J798" s="17"/>
    </row>
    <row r="799">
      <c r="A799" s="17"/>
      <c r="B799" s="17"/>
      <c r="C799" s="18"/>
      <c r="D799" s="17"/>
      <c r="E799" s="18"/>
      <c r="F799" s="17"/>
      <c r="G799" s="17"/>
      <c r="H799" s="17"/>
      <c r="I799" s="18"/>
      <c r="J799" s="17"/>
    </row>
    <row r="800">
      <c r="A800" s="17"/>
      <c r="B800" s="17"/>
      <c r="C800" s="18"/>
      <c r="D800" s="17"/>
      <c r="E800" s="18"/>
      <c r="F800" s="17"/>
      <c r="G800" s="17"/>
      <c r="H800" s="17"/>
      <c r="I800" s="18"/>
      <c r="J800" s="17"/>
    </row>
    <row r="801">
      <c r="A801" s="17"/>
      <c r="B801" s="17"/>
      <c r="C801" s="18"/>
      <c r="D801" s="17"/>
      <c r="E801" s="18"/>
      <c r="F801" s="17"/>
      <c r="G801" s="17"/>
      <c r="H801" s="17"/>
      <c r="I801" s="18"/>
      <c r="J801" s="17"/>
    </row>
    <row r="802">
      <c r="A802" s="17"/>
      <c r="B802" s="17"/>
      <c r="C802" s="18"/>
      <c r="D802" s="17"/>
      <c r="E802" s="18"/>
      <c r="F802" s="17"/>
      <c r="G802" s="17"/>
      <c r="H802" s="17"/>
      <c r="I802" s="18"/>
      <c r="J802" s="17"/>
    </row>
    <row r="803">
      <c r="A803" s="17"/>
      <c r="B803" s="17"/>
      <c r="C803" s="18"/>
      <c r="D803" s="17"/>
      <c r="E803" s="18"/>
      <c r="F803" s="17"/>
      <c r="G803" s="17"/>
      <c r="H803" s="17"/>
      <c r="I803" s="18"/>
      <c r="J803" s="17"/>
    </row>
    <row r="804">
      <c r="A804" s="17"/>
      <c r="B804" s="17"/>
      <c r="C804" s="18"/>
      <c r="D804" s="17"/>
      <c r="E804" s="18"/>
      <c r="F804" s="17"/>
      <c r="G804" s="17"/>
      <c r="H804" s="17"/>
      <c r="I804" s="18"/>
      <c r="J804" s="17"/>
    </row>
    <row r="805">
      <c r="A805" s="17"/>
      <c r="B805" s="17"/>
      <c r="C805" s="18"/>
      <c r="D805" s="17"/>
      <c r="E805" s="18"/>
      <c r="F805" s="17"/>
      <c r="G805" s="17"/>
      <c r="H805" s="17"/>
      <c r="I805" s="18"/>
      <c r="J805" s="17"/>
    </row>
    <row r="806">
      <c r="A806" s="17"/>
      <c r="B806" s="17"/>
      <c r="C806" s="18"/>
      <c r="D806" s="17"/>
      <c r="E806" s="18"/>
      <c r="F806" s="17"/>
      <c r="G806" s="17"/>
      <c r="H806" s="17"/>
      <c r="I806" s="18"/>
      <c r="J806" s="17"/>
    </row>
    <row r="807">
      <c r="A807" s="17"/>
      <c r="B807" s="17"/>
      <c r="C807" s="18"/>
      <c r="D807" s="17"/>
      <c r="E807" s="18"/>
      <c r="F807" s="17"/>
      <c r="G807" s="17"/>
      <c r="H807" s="17"/>
      <c r="I807" s="18"/>
      <c r="J807" s="17"/>
    </row>
    <row r="808">
      <c r="A808" s="17"/>
      <c r="B808" s="17"/>
      <c r="C808" s="18"/>
      <c r="D808" s="17"/>
      <c r="E808" s="18"/>
      <c r="F808" s="17"/>
      <c r="G808" s="17"/>
      <c r="H808" s="17"/>
      <c r="I808" s="18"/>
      <c r="J808" s="17"/>
    </row>
    <row r="809">
      <c r="A809" s="17"/>
      <c r="B809" s="17"/>
      <c r="C809" s="18"/>
      <c r="D809" s="17"/>
      <c r="E809" s="18"/>
      <c r="F809" s="17"/>
      <c r="G809" s="17"/>
      <c r="H809" s="17"/>
      <c r="I809" s="18"/>
      <c r="J809" s="17"/>
    </row>
    <row r="810">
      <c r="A810" s="17"/>
      <c r="B810" s="17"/>
      <c r="C810" s="18"/>
      <c r="D810" s="17"/>
      <c r="E810" s="18"/>
      <c r="F810" s="17"/>
      <c r="G810" s="17"/>
      <c r="H810" s="17"/>
      <c r="I810" s="18"/>
      <c r="J810" s="17"/>
    </row>
    <row r="811">
      <c r="A811" s="17"/>
      <c r="B811" s="17"/>
      <c r="C811" s="18"/>
      <c r="D811" s="17"/>
      <c r="E811" s="18"/>
      <c r="F811" s="17"/>
      <c r="G811" s="17"/>
      <c r="H811" s="17"/>
      <c r="I811" s="18"/>
      <c r="J811" s="17"/>
    </row>
    <row r="812">
      <c r="A812" s="17"/>
      <c r="B812" s="17"/>
      <c r="C812" s="18"/>
      <c r="D812" s="17"/>
      <c r="E812" s="18"/>
      <c r="F812" s="17"/>
      <c r="G812" s="17"/>
      <c r="H812" s="17"/>
      <c r="I812" s="18"/>
      <c r="J812" s="17"/>
    </row>
    <row r="813">
      <c r="A813" s="17"/>
      <c r="B813" s="17"/>
      <c r="C813" s="18"/>
      <c r="D813" s="17"/>
      <c r="E813" s="18"/>
      <c r="F813" s="17"/>
      <c r="G813" s="17"/>
      <c r="H813" s="17"/>
      <c r="I813" s="18"/>
      <c r="J813" s="17"/>
    </row>
    <row r="814">
      <c r="A814" s="17"/>
      <c r="B814" s="17"/>
      <c r="C814" s="18"/>
      <c r="D814" s="17"/>
      <c r="E814" s="18"/>
      <c r="F814" s="17"/>
      <c r="G814" s="17"/>
      <c r="H814" s="17"/>
      <c r="I814" s="18"/>
      <c r="J814" s="17"/>
    </row>
    <row r="815">
      <c r="A815" s="17"/>
      <c r="B815" s="17"/>
      <c r="C815" s="18"/>
      <c r="D815" s="17"/>
      <c r="E815" s="18"/>
      <c r="F815" s="17"/>
      <c r="G815" s="17"/>
      <c r="H815" s="17"/>
      <c r="I815" s="18"/>
      <c r="J815" s="17"/>
    </row>
    <row r="816">
      <c r="A816" s="17"/>
      <c r="B816" s="17"/>
      <c r="C816" s="18"/>
      <c r="D816" s="17"/>
      <c r="E816" s="18"/>
      <c r="F816" s="17"/>
      <c r="G816" s="17"/>
      <c r="H816" s="17"/>
      <c r="I816" s="18"/>
      <c r="J816" s="17"/>
    </row>
    <row r="817">
      <c r="A817" s="17"/>
      <c r="B817" s="17"/>
      <c r="C817" s="18"/>
      <c r="D817" s="17"/>
      <c r="E817" s="18"/>
      <c r="F817" s="17"/>
      <c r="G817" s="17"/>
      <c r="H817" s="17"/>
      <c r="I817" s="18"/>
      <c r="J817" s="17"/>
    </row>
    <row r="818">
      <c r="A818" s="17"/>
      <c r="B818" s="17"/>
      <c r="C818" s="18"/>
      <c r="D818" s="17"/>
      <c r="E818" s="18"/>
      <c r="F818" s="17"/>
      <c r="G818" s="17"/>
      <c r="H818" s="17"/>
      <c r="I818" s="18"/>
      <c r="J818" s="17"/>
    </row>
    <row r="819">
      <c r="A819" s="17"/>
      <c r="B819" s="17"/>
      <c r="C819" s="18"/>
      <c r="D819" s="17"/>
      <c r="E819" s="18"/>
      <c r="F819" s="17"/>
      <c r="G819" s="17"/>
      <c r="H819" s="17"/>
      <c r="I819" s="18"/>
      <c r="J819" s="17"/>
    </row>
    <row r="820">
      <c r="A820" s="17"/>
      <c r="B820" s="17"/>
      <c r="C820" s="18"/>
      <c r="D820" s="17"/>
      <c r="E820" s="18"/>
      <c r="F820" s="17"/>
      <c r="G820" s="17"/>
      <c r="H820" s="17"/>
      <c r="I820" s="18"/>
      <c r="J820" s="17"/>
    </row>
    <row r="821">
      <c r="A821" s="17"/>
      <c r="B821" s="17"/>
      <c r="C821" s="18"/>
      <c r="D821" s="17"/>
      <c r="E821" s="18"/>
      <c r="F821" s="17"/>
      <c r="G821" s="17"/>
      <c r="H821" s="17"/>
      <c r="I821" s="18"/>
      <c r="J821" s="17"/>
    </row>
    <row r="822">
      <c r="A822" s="17"/>
      <c r="B822" s="17"/>
      <c r="C822" s="18"/>
      <c r="D822" s="17"/>
      <c r="E822" s="18"/>
      <c r="F822" s="17"/>
      <c r="G822" s="17"/>
      <c r="H822" s="17"/>
      <c r="I822" s="18"/>
      <c r="J822" s="17"/>
    </row>
    <row r="823">
      <c r="A823" s="17"/>
      <c r="B823" s="17"/>
      <c r="C823" s="18"/>
      <c r="D823" s="17"/>
      <c r="E823" s="18"/>
      <c r="F823" s="17"/>
      <c r="G823" s="17"/>
      <c r="H823" s="17"/>
      <c r="I823" s="18"/>
      <c r="J823" s="17"/>
    </row>
    <row r="824">
      <c r="A824" s="17"/>
      <c r="B824" s="17"/>
      <c r="C824" s="18"/>
      <c r="D824" s="17"/>
      <c r="E824" s="18"/>
      <c r="F824" s="17"/>
      <c r="G824" s="17"/>
      <c r="H824" s="17"/>
      <c r="I824" s="18"/>
      <c r="J824" s="17"/>
    </row>
    <row r="825">
      <c r="A825" s="17"/>
      <c r="B825" s="17"/>
      <c r="C825" s="18"/>
      <c r="D825" s="17"/>
      <c r="E825" s="18"/>
      <c r="F825" s="17"/>
      <c r="G825" s="17"/>
      <c r="H825" s="17"/>
      <c r="I825" s="18"/>
      <c r="J825" s="17"/>
    </row>
    <row r="826">
      <c r="A826" s="17"/>
      <c r="B826" s="17"/>
      <c r="C826" s="18"/>
      <c r="D826" s="17"/>
      <c r="E826" s="18"/>
      <c r="F826" s="17"/>
      <c r="G826" s="17"/>
      <c r="H826" s="17"/>
      <c r="I826" s="18"/>
      <c r="J826" s="17"/>
    </row>
    <row r="827">
      <c r="A827" s="17"/>
      <c r="B827" s="17"/>
      <c r="C827" s="18"/>
      <c r="D827" s="17"/>
      <c r="E827" s="18"/>
      <c r="F827" s="17"/>
      <c r="G827" s="17"/>
      <c r="H827" s="17"/>
      <c r="I827" s="18"/>
      <c r="J827" s="17"/>
    </row>
    <row r="828">
      <c r="A828" s="17"/>
      <c r="B828" s="17"/>
      <c r="C828" s="18"/>
      <c r="D828" s="17"/>
      <c r="E828" s="18"/>
      <c r="F828" s="17"/>
      <c r="G828" s="17"/>
      <c r="H828" s="17"/>
      <c r="I828" s="18"/>
      <c r="J828" s="17"/>
    </row>
    <row r="829">
      <c r="A829" s="17"/>
      <c r="B829" s="17"/>
      <c r="C829" s="18"/>
      <c r="D829" s="17"/>
      <c r="E829" s="18"/>
      <c r="F829" s="17"/>
      <c r="G829" s="17"/>
      <c r="H829" s="17"/>
      <c r="I829" s="18"/>
      <c r="J829" s="17"/>
    </row>
    <row r="830">
      <c r="A830" s="17"/>
      <c r="B830" s="17"/>
      <c r="C830" s="18"/>
      <c r="D830" s="17"/>
      <c r="E830" s="18"/>
      <c r="F830" s="17"/>
      <c r="G830" s="17"/>
      <c r="H830" s="17"/>
      <c r="I830" s="18"/>
      <c r="J830" s="17"/>
    </row>
    <row r="831">
      <c r="A831" s="17"/>
      <c r="B831" s="17"/>
      <c r="C831" s="18"/>
      <c r="D831" s="17"/>
      <c r="E831" s="18"/>
      <c r="F831" s="17"/>
      <c r="G831" s="17"/>
      <c r="H831" s="17"/>
      <c r="I831" s="18"/>
      <c r="J831" s="17"/>
    </row>
    <row r="832">
      <c r="A832" s="17"/>
      <c r="B832" s="17"/>
      <c r="C832" s="18"/>
      <c r="D832" s="17"/>
      <c r="E832" s="18"/>
      <c r="F832" s="17"/>
      <c r="G832" s="17"/>
      <c r="H832" s="17"/>
      <c r="I832" s="18"/>
      <c r="J832" s="17"/>
    </row>
    <row r="833">
      <c r="A833" s="17"/>
      <c r="B833" s="17"/>
      <c r="C833" s="18"/>
      <c r="D833" s="17"/>
      <c r="E833" s="18"/>
      <c r="F833" s="17"/>
      <c r="G833" s="17"/>
      <c r="H833" s="17"/>
      <c r="I833" s="18"/>
      <c r="J833" s="17"/>
    </row>
    <row r="834">
      <c r="A834" s="17"/>
      <c r="B834" s="17"/>
      <c r="C834" s="18"/>
      <c r="D834" s="17"/>
      <c r="E834" s="18"/>
      <c r="F834" s="17"/>
      <c r="G834" s="17"/>
      <c r="H834" s="17"/>
      <c r="I834" s="18"/>
      <c r="J834" s="17"/>
    </row>
    <row r="835">
      <c r="A835" s="17"/>
      <c r="B835" s="17"/>
      <c r="C835" s="18"/>
      <c r="D835" s="17"/>
      <c r="E835" s="18"/>
      <c r="F835" s="17"/>
      <c r="G835" s="17"/>
      <c r="H835" s="17"/>
      <c r="I835" s="18"/>
      <c r="J835" s="17"/>
    </row>
    <row r="836">
      <c r="A836" s="17"/>
      <c r="B836" s="17"/>
      <c r="C836" s="18"/>
      <c r="D836" s="17"/>
      <c r="E836" s="18"/>
      <c r="F836" s="17"/>
      <c r="G836" s="17"/>
      <c r="H836" s="17"/>
      <c r="I836" s="18"/>
      <c r="J836" s="17"/>
    </row>
    <row r="837">
      <c r="A837" s="17"/>
      <c r="B837" s="17"/>
      <c r="C837" s="18"/>
      <c r="D837" s="17"/>
      <c r="E837" s="18"/>
      <c r="F837" s="17"/>
      <c r="G837" s="17"/>
      <c r="H837" s="17"/>
      <c r="I837" s="18"/>
      <c r="J837" s="17"/>
    </row>
    <row r="838">
      <c r="A838" s="17"/>
      <c r="B838" s="17"/>
      <c r="C838" s="18"/>
      <c r="D838" s="17"/>
      <c r="E838" s="18"/>
      <c r="F838" s="17"/>
      <c r="G838" s="17"/>
      <c r="H838" s="17"/>
      <c r="I838" s="18"/>
      <c r="J838" s="17"/>
    </row>
    <row r="839">
      <c r="A839" s="17"/>
      <c r="B839" s="17"/>
      <c r="C839" s="18"/>
      <c r="D839" s="17"/>
      <c r="E839" s="18"/>
      <c r="F839" s="17"/>
      <c r="G839" s="17"/>
      <c r="H839" s="17"/>
      <c r="I839" s="18"/>
      <c r="J839" s="17"/>
    </row>
    <row r="840">
      <c r="A840" s="17"/>
      <c r="B840" s="17"/>
      <c r="C840" s="18"/>
      <c r="D840" s="17"/>
      <c r="E840" s="18"/>
      <c r="F840" s="17"/>
      <c r="G840" s="17"/>
      <c r="H840" s="17"/>
      <c r="I840" s="18"/>
      <c r="J840" s="17"/>
    </row>
    <row r="841">
      <c r="A841" s="17"/>
      <c r="B841" s="17"/>
      <c r="C841" s="18"/>
      <c r="D841" s="17"/>
      <c r="E841" s="18"/>
      <c r="F841" s="17"/>
      <c r="G841" s="17"/>
      <c r="H841" s="17"/>
      <c r="I841" s="18"/>
      <c r="J841" s="17"/>
    </row>
    <row r="842">
      <c r="A842" s="17"/>
      <c r="B842" s="17"/>
      <c r="C842" s="18"/>
      <c r="D842" s="17"/>
      <c r="E842" s="18"/>
      <c r="F842" s="17"/>
      <c r="G842" s="17"/>
      <c r="H842" s="17"/>
      <c r="I842" s="18"/>
      <c r="J842" s="17"/>
    </row>
    <row r="843">
      <c r="A843" s="17"/>
      <c r="B843" s="17"/>
      <c r="C843" s="18"/>
      <c r="D843" s="17"/>
      <c r="E843" s="18"/>
      <c r="F843" s="17"/>
      <c r="G843" s="17"/>
      <c r="H843" s="17"/>
      <c r="I843" s="18"/>
      <c r="J843" s="17"/>
    </row>
    <row r="844">
      <c r="A844" s="17"/>
      <c r="B844" s="17"/>
      <c r="C844" s="18"/>
      <c r="D844" s="17"/>
      <c r="E844" s="18"/>
      <c r="F844" s="17"/>
      <c r="G844" s="17"/>
      <c r="H844" s="17"/>
      <c r="I844" s="18"/>
      <c r="J844" s="17"/>
    </row>
    <row r="845">
      <c r="A845" s="17"/>
      <c r="B845" s="17"/>
      <c r="C845" s="18"/>
      <c r="D845" s="17"/>
      <c r="E845" s="18"/>
      <c r="F845" s="17"/>
      <c r="G845" s="17"/>
      <c r="H845" s="17"/>
      <c r="I845" s="18"/>
      <c r="J845" s="17"/>
    </row>
    <row r="846">
      <c r="A846" s="17"/>
      <c r="B846" s="17"/>
      <c r="C846" s="18"/>
      <c r="D846" s="17"/>
      <c r="E846" s="18"/>
      <c r="F846" s="17"/>
      <c r="G846" s="17"/>
      <c r="H846" s="17"/>
      <c r="I846" s="18"/>
      <c r="J846" s="17"/>
    </row>
    <row r="847">
      <c r="A847" s="17"/>
      <c r="B847" s="17"/>
      <c r="C847" s="18"/>
      <c r="D847" s="17"/>
      <c r="E847" s="18"/>
      <c r="F847" s="17"/>
      <c r="G847" s="17"/>
      <c r="H847" s="17"/>
      <c r="I847" s="18"/>
      <c r="J847" s="17"/>
    </row>
    <row r="848">
      <c r="A848" s="17"/>
      <c r="B848" s="17"/>
      <c r="C848" s="18"/>
      <c r="D848" s="17"/>
      <c r="E848" s="18"/>
      <c r="F848" s="17"/>
      <c r="G848" s="17"/>
      <c r="H848" s="17"/>
      <c r="I848" s="18"/>
      <c r="J848" s="17"/>
    </row>
    <row r="849">
      <c r="A849" s="17"/>
      <c r="B849" s="17"/>
      <c r="C849" s="18"/>
      <c r="D849" s="17"/>
      <c r="E849" s="18"/>
      <c r="F849" s="17"/>
      <c r="G849" s="17"/>
      <c r="H849" s="17"/>
      <c r="I849" s="18"/>
      <c r="J849" s="17"/>
    </row>
    <row r="850">
      <c r="A850" s="17"/>
      <c r="B850" s="17"/>
      <c r="C850" s="18"/>
      <c r="D850" s="17"/>
      <c r="E850" s="18"/>
      <c r="F850" s="17"/>
      <c r="G850" s="17"/>
      <c r="H850" s="17"/>
      <c r="I850" s="18"/>
      <c r="J850" s="17"/>
    </row>
    <row r="851">
      <c r="A851" s="17"/>
      <c r="B851" s="17"/>
      <c r="C851" s="18"/>
      <c r="D851" s="17"/>
      <c r="E851" s="18"/>
      <c r="F851" s="17"/>
      <c r="G851" s="17"/>
      <c r="H851" s="17"/>
      <c r="I851" s="18"/>
      <c r="J851" s="17"/>
    </row>
    <row r="852">
      <c r="A852" s="17"/>
      <c r="B852" s="17"/>
      <c r="C852" s="18"/>
      <c r="D852" s="17"/>
      <c r="E852" s="18"/>
      <c r="F852" s="17"/>
      <c r="G852" s="17"/>
      <c r="H852" s="17"/>
      <c r="I852" s="18"/>
      <c r="J852" s="17"/>
    </row>
    <row r="853">
      <c r="A853" s="17"/>
      <c r="B853" s="17"/>
      <c r="C853" s="18"/>
      <c r="D853" s="17"/>
      <c r="E853" s="18"/>
      <c r="F853" s="17"/>
      <c r="G853" s="17"/>
      <c r="H853" s="17"/>
      <c r="I853" s="18"/>
      <c r="J853" s="17"/>
    </row>
    <row r="854">
      <c r="A854" s="17"/>
      <c r="B854" s="17"/>
      <c r="C854" s="18"/>
      <c r="D854" s="17"/>
      <c r="E854" s="18"/>
      <c r="F854" s="17"/>
      <c r="G854" s="17"/>
      <c r="H854" s="17"/>
      <c r="I854" s="18"/>
      <c r="J854" s="17"/>
    </row>
    <row r="855">
      <c r="A855" s="17"/>
      <c r="B855" s="17"/>
      <c r="C855" s="18"/>
      <c r="D855" s="17"/>
      <c r="E855" s="18"/>
      <c r="F855" s="17"/>
      <c r="G855" s="17"/>
      <c r="H855" s="17"/>
      <c r="I855" s="18"/>
      <c r="J855" s="17"/>
    </row>
    <row r="856">
      <c r="A856" s="17"/>
      <c r="B856" s="17"/>
      <c r="C856" s="18"/>
      <c r="D856" s="17"/>
      <c r="E856" s="18"/>
      <c r="F856" s="17"/>
      <c r="G856" s="17"/>
      <c r="H856" s="17"/>
      <c r="I856" s="18"/>
      <c r="J856" s="17"/>
    </row>
    <row r="857">
      <c r="A857" s="17"/>
      <c r="B857" s="17"/>
      <c r="C857" s="18"/>
      <c r="D857" s="17"/>
      <c r="E857" s="18"/>
      <c r="F857" s="17"/>
      <c r="G857" s="17"/>
      <c r="H857" s="17"/>
      <c r="I857" s="18"/>
      <c r="J857" s="17"/>
    </row>
    <row r="858">
      <c r="A858" s="17"/>
      <c r="B858" s="17"/>
      <c r="C858" s="18"/>
      <c r="D858" s="17"/>
      <c r="E858" s="18"/>
      <c r="F858" s="17"/>
      <c r="G858" s="17"/>
      <c r="H858" s="17"/>
      <c r="I858" s="18"/>
      <c r="J858" s="17"/>
    </row>
    <row r="859">
      <c r="A859" s="17"/>
      <c r="B859" s="17"/>
      <c r="C859" s="18"/>
      <c r="D859" s="17"/>
      <c r="E859" s="18"/>
      <c r="F859" s="17"/>
      <c r="G859" s="17"/>
      <c r="H859" s="17"/>
      <c r="I859" s="18"/>
      <c r="J859" s="17"/>
    </row>
    <row r="860">
      <c r="A860" s="17"/>
      <c r="B860" s="17"/>
      <c r="C860" s="18"/>
      <c r="D860" s="17"/>
      <c r="E860" s="18"/>
      <c r="F860" s="17"/>
      <c r="G860" s="17"/>
      <c r="H860" s="17"/>
      <c r="I860" s="18"/>
      <c r="J860" s="17"/>
    </row>
    <row r="861">
      <c r="A861" s="17"/>
      <c r="B861" s="17"/>
      <c r="C861" s="18"/>
      <c r="D861" s="17"/>
      <c r="E861" s="18"/>
      <c r="F861" s="17"/>
      <c r="G861" s="17"/>
      <c r="H861" s="17"/>
      <c r="I861" s="18"/>
      <c r="J861" s="17"/>
    </row>
    <row r="862">
      <c r="A862" s="17"/>
      <c r="B862" s="17"/>
      <c r="C862" s="18"/>
      <c r="D862" s="17"/>
      <c r="E862" s="18"/>
      <c r="F862" s="17"/>
      <c r="G862" s="17"/>
      <c r="H862" s="17"/>
      <c r="I862" s="18"/>
      <c r="J862" s="17"/>
    </row>
    <row r="863">
      <c r="A863" s="17"/>
      <c r="B863" s="17"/>
      <c r="C863" s="18"/>
      <c r="D863" s="17"/>
      <c r="E863" s="18"/>
      <c r="F863" s="17"/>
      <c r="G863" s="17"/>
      <c r="H863" s="17"/>
      <c r="I863" s="18"/>
      <c r="J863" s="17"/>
    </row>
    <row r="864">
      <c r="A864" s="17"/>
      <c r="B864" s="17"/>
      <c r="C864" s="18"/>
      <c r="D864" s="17"/>
      <c r="E864" s="18"/>
      <c r="F864" s="17"/>
      <c r="G864" s="17"/>
      <c r="H864" s="17"/>
      <c r="I864" s="18"/>
      <c r="J864" s="17"/>
    </row>
    <row r="865">
      <c r="A865" s="17"/>
      <c r="B865" s="17"/>
      <c r="C865" s="18"/>
      <c r="D865" s="17"/>
      <c r="E865" s="18"/>
      <c r="F865" s="17"/>
      <c r="G865" s="17"/>
      <c r="H865" s="17"/>
      <c r="I865" s="18"/>
      <c r="J865" s="17"/>
    </row>
    <row r="866">
      <c r="A866" s="17"/>
      <c r="B866" s="17"/>
      <c r="C866" s="18"/>
      <c r="D866" s="17"/>
      <c r="E866" s="18"/>
      <c r="F866" s="17"/>
      <c r="G866" s="17"/>
      <c r="H866" s="17"/>
      <c r="I866" s="18"/>
      <c r="J866" s="17"/>
    </row>
    <row r="867">
      <c r="A867" s="17"/>
      <c r="B867" s="17"/>
      <c r="C867" s="18"/>
      <c r="D867" s="17"/>
      <c r="E867" s="18"/>
      <c r="F867" s="17"/>
      <c r="G867" s="17"/>
      <c r="H867" s="17"/>
      <c r="I867" s="18"/>
      <c r="J867" s="17"/>
    </row>
    <row r="868">
      <c r="A868" s="17"/>
      <c r="B868" s="17"/>
      <c r="C868" s="18"/>
      <c r="D868" s="17"/>
      <c r="E868" s="18"/>
      <c r="F868" s="17"/>
      <c r="G868" s="17"/>
      <c r="H868" s="17"/>
      <c r="I868" s="18"/>
      <c r="J868" s="17"/>
    </row>
    <row r="869">
      <c r="A869" s="17"/>
      <c r="B869" s="17"/>
      <c r="C869" s="18"/>
      <c r="D869" s="17"/>
      <c r="E869" s="18"/>
      <c r="F869" s="17"/>
      <c r="G869" s="17"/>
      <c r="H869" s="17"/>
      <c r="I869" s="18"/>
      <c r="J869" s="17"/>
    </row>
    <row r="870">
      <c r="A870" s="17"/>
      <c r="B870" s="17"/>
      <c r="C870" s="18"/>
      <c r="D870" s="17"/>
      <c r="E870" s="18"/>
      <c r="F870" s="17"/>
      <c r="G870" s="17"/>
      <c r="H870" s="17"/>
      <c r="I870" s="18"/>
      <c r="J870" s="17"/>
    </row>
    <row r="871">
      <c r="A871" s="17"/>
      <c r="B871" s="17"/>
      <c r="C871" s="18"/>
      <c r="D871" s="17"/>
      <c r="E871" s="18"/>
      <c r="F871" s="17"/>
      <c r="G871" s="17"/>
      <c r="H871" s="17"/>
      <c r="I871" s="18"/>
      <c r="J871" s="17"/>
    </row>
    <row r="872">
      <c r="A872" s="17"/>
      <c r="B872" s="17"/>
      <c r="C872" s="18"/>
      <c r="D872" s="17"/>
      <c r="E872" s="18"/>
      <c r="F872" s="17"/>
      <c r="G872" s="17"/>
      <c r="H872" s="17"/>
      <c r="I872" s="18"/>
      <c r="J872" s="17"/>
    </row>
    <row r="873">
      <c r="A873" s="17"/>
      <c r="B873" s="17"/>
      <c r="C873" s="18"/>
      <c r="D873" s="17"/>
      <c r="E873" s="18"/>
      <c r="F873" s="17"/>
      <c r="G873" s="17"/>
      <c r="H873" s="17"/>
      <c r="I873" s="18"/>
      <c r="J873" s="17"/>
    </row>
    <row r="874">
      <c r="A874" s="17"/>
      <c r="B874" s="17"/>
      <c r="C874" s="18"/>
      <c r="D874" s="17"/>
      <c r="E874" s="18"/>
      <c r="F874" s="17"/>
      <c r="G874" s="17"/>
      <c r="H874" s="17"/>
      <c r="I874" s="18"/>
      <c r="J874" s="17"/>
    </row>
    <row r="875">
      <c r="A875" s="17"/>
      <c r="B875" s="17"/>
      <c r="C875" s="18"/>
      <c r="D875" s="17"/>
      <c r="E875" s="18"/>
      <c r="F875" s="17"/>
      <c r="G875" s="17"/>
      <c r="H875" s="17"/>
      <c r="I875" s="18"/>
      <c r="J875" s="17"/>
    </row>
    <row r="876">
      <c r="A876" s="17"/>
      <c r="B876" s="17"/>
      <c r="C876" s="18"/>
      <c r="D876" s="17"/>
      <c r="E876" s="18"/>
      <c r="F876" s="17"/>
      <c r="G876" s="17"/>
      <c r="H876" s="17"/>
      <c r="I876" s="18"/>
      <c r="J876" s="17"/>
    </row>
    <row r="877">
      <c r="A877" s="17"/>
      <c r="B877" s="17"/>
      <c r="C877" s="18"/>
      <c r="D877" s="17"/>
      <c r="E877" s="18"/>
      <c r="F877" s="17"/>
      <c r="G877" s="17"/>
      <c r="H877" s="17"/>
      <c r="I877" s="18"/>
      <c r="J877" s="17"/>
    </row>
    <row r="878">
      <c r="A878" s="17"/>
      <c r="B878" s="17"/>
      <c r="C878" s="18"/>
      <c r="D878" s="17"/>
      <c r="E878" s="18"/>
      <c r="F878" s="17"/>
      <c r="G878" s="17"/>
      <c r="H878" s="17"/>
      <c r="I878" s="18"/>
      <c r="J878" s="17"/>
    </row>
    <row r="879">
      <c r="A879" s="17"/>
      <c r="B879" s="17"/>
      <c r="C879" s="18"/>
      <c r="D879" s="17"/>
      <c r="E879" s="18"/>
      <c r="F879" s="17"/>
      <c r="G879" s="17"/>
      <c r="H879" s="17"/>
      <c r="I879" s="18"/>
      <c r="J879" s="17"/>
    </row>
    <row r="880">
      <c r="A880" s="17"/>
      <c r="B880" s="17"/>
      <c r="C880" s="18"/>
      <c r="D880" s="17"/>
      <c r="E880" s="18"/>
      <c r="F880" s="17"/>
      <c r="G880" s="17"/>
      <c r="H880" s="17"/>
      <c r="I880" s="18"/>
      <c r="J880" s="17"/>
    </row>
    <row r="881">
      <c r="A881" s="17"/>
      <c r="B881" s="17"/>
      <c r="C881" s="18"/>
      <c r="D881" s="17"/>
      <c r="E881" s="18"/>
      <c r="F881" s="17"/>
      <c r="G881" s="17"/>
      <c r="H881" s="17"/>
      <c r="I881" s="18"/>
      <c r="J881" s="17"/>
    </row>
    <row r="882">
      <c r="A882" s="17"/>
      <c r="B882" s="17"/>
      <c r="C882" s="18"/>
      <c r="D882" s="17"/>
      <c r="E882" s="18"/>
      <c r="F882" s="17"/>
      <c r="G882" s="17"/>
      <c r="H882" s="17"/>
      <c r="I882" s="18"/>
      <c r="J882" s="17"/>
    </row>
    <row r="883">
      <c r="A883" s="17"/>
      <c r="B883" s="17"/>
      <c r="C883" s="18"/>
      <c r="D883" s="17"/>
      <c r="E883" s="18"/>
      <c r="F883" s="17"/>
      <c r="G883" s="17"/>
      <c r="H883" s="17"/>
      <c r="I883" s="18"/>
      <c r="J883" s="17"/>
    </row>
    <row r="884">
      <c r="A884" s="17"/>
      <c r="B884" s="17"/>
      <c r="C884" s="18"/>
      <c r="D884" s="17"/>
      <c r="E884" s="18"/>
      <c r="F884" s="17"/>
      <c r="G884" s="17"/>
      <c r="H884" s="17"/>
      <c r="I884" s="18"/>
      <c r="J884" s="17"/>
    </row>
    <row r="885">
      <c r="A885" s="17"/>
      <c r="B885" s="17"/>
      <c r="C885" s="18"/>
      <c r="D885" s="17"/>
      <c r="E885" s="18"/>
      <c r="F885" s="17"/>
      <c r="G885" s="17"/>
      <c r="H885" s="17"/>
      <c r="I885" s="18"/>
      <c r="J885" s="17"/>
    </row>
    <row r="886">
      <c r="A886" s="17"/>
      <c r="B886" s="17"/>
      <c r="C886" s="18"/>
      <c r="D886" s="17"/>
      <c r="E886" s="18"/>
      <c r="F886" s="17"/>
      <c r="G886" s="17"/>
      <c r="H886" s="17"/>
      <c r="I886" s="18"/>
      <c r="J886" s="17"/>
    </row>
    <row r="887">
      <c r="A887" s="17"/>
      <c r="B887" s="17"/>
      <c r="C887" s="18"/>
      <c r="D887" s="17"/>
      <c r="E887" s="18"/>
      <c r="F887" s="17"/>
      <c r="G887" s="17"/>
      <c r="H887" s="17"/>
      <c r="I887" s="18"/>
      <c r="J887" s="17"/>
    </row>
    <row r="888">
      <c r="A888" s="17"/>
      <c r="B888" s="17"/>
      <c r="C888" s="18"/>
      <c r="D888" s="17"/>
      <c r="E888" s="18"/>
      <c r="F888" s="17"/>
      <c r="G888" s="17"/>
      <c r="H888" s="17"/>
      <c r="I888" s="18"/>
      <c r="J888" s="17"/>
    </row>
    <row r="889">
      <c r="A889" s="17"/>
      <c r="B889" s="17"/>
      <c r="C889" s="18"/>
      <c r="D889" s="17"/>
      <c r="E889" s="18"/>
      <c r="F889" s="17"/>
      <c r="G889" s="17"/>
      <c r="H889" s="17"/>
      <c r="I889" s="18"/>
      <c r="J889" s="17"/>
    </row>
    <row r="890">
      <c r="A890" s="17"/>
      <c r="B890" s="17"/>
      <c r="C890" s="18"/>
      <c r="D890" s="17"/>
      <c r="E890" s="18"/>
      <c r="F890" s="17"/>
      <c r="G890" s="17"/>
      <c r="H890" s="17"/>
      <c r="I890" s="18"/>
      <c r="J890" s="17"/>
    </row>
    <row r="891">
      <c r="A891" s="17"/>
      <c r="B891" s="17"/>
      <c r="C891" s="18"/>
      <c r="D891" s="17"/>
      <c r="E891" s="18"/>
      <c r="F891" s="17"/>
      <c r="G891" s="17"/>
      <c r="H891" s="17"/>
      <c r="I891" s="18"/>
      <c r="J891" s="17"/>
    </row>
    <row r="892">
      <c r="A892" s="17"/>
      <c r="B892" s="17"/>
      <c r="C892" s="18"/>
      <c r="D892" s="17"/>
      <c r="E892" s="18"/>
      <c r="F892" s="17"/>
      <c r="G892" s="17"/>
      <c r="H892" s="17"/>
      <c r="I892" s="18"/>
      <c r="J892" s="17"/>
    </row>
    <row r="893">
      <c r="A893" s="17"/>
      <c r="B893" s="17"/>
      <c r="C893" s="18"/>
      <c r="D893" s="17"/>
      <c r="E893" s="18"/>
      <c r="F893" s="17"/>
      <c r="G893" s="17"/>
      <c r="H893" s="17"/>
      <c r="I893" s="18"/>
      <c r="J893" s="17"/>
    </row>
    <row r="894">
      <c r="A894" s="17"/>
      <c r="B894" s="17"/>
      <c r="C894" s="18"/>
      <c r="D894" s="17"/>
      <c r="E894" s="18"/>
      <c r="F894" s="17"/>
      <c r="G894" s="17"/>
      <c r="H894" s="17"/>
      <c r="I894" s="18"/>
      <c r="J894" s="17"/>
    </row>
    <row r="895">
      <c r="A895" s="17"/>
      <c r="B895" s="17"/>
      <c r="C895" s="18"/>
      <c r="D895" s="17"/>
      <c r="E895" s="18"/>
      <c r="F895" s="17"/>
      <c r="G895" s="17"/>
      <c r="H895" s="17"/>
      <c r="I895" s="18"/>
      <c r="J895" s="17"/>
    </row>
    <row r="896">
      <c r="A896" s="17"/>
      <c r="B896" s="17"/>
      <c r="C896" s="18"/>
      <c r="D896" s="17"/>
      <c r="E896" s="18"/>
      <c r="F896" s="17"/>
      <c r="G896" s="17"/>
      <c r="H896" s="17"/>
      <c r="I896" s="18"/>
      <c r="J896" s="17"/>
    </row>
    <row r="897">
      <c r="A897" s="17"/>
      <c r="B897" s="17"/>
      <c r="C897" s="18"/>
      <c r="D897" s="17"/>
      <c r="E897" s="18"/>
      <c r="F897" s="17"/>
      <c r="G897" s="17"/>
      <c r="H897" s="17"/>
      <c r="I897" s="18"/>
      <c r="J897" s="17"/>
    </row>
    <row r="898">
      <c r="A898" s="17"/>
      <c r="B898" s="17"/>
      <c r="C898" s="18"/>
      <c r="D898" s="17"/>
      <c r="E898" s="18"/>
      <c r="F898" s="17"/>
      <c r="G898" s="17"/>
      <c r="H898" s="17"/>
      <c r="I898" s="18"/>
      <c r="J898" s="17"/>
    </row>
    <row r="899">
      <c r="A899" s="17"/>
      <c r="B899" s="17"/>
      <c r="C899" s="18"/>
      <c r="D899" s="17"/>
      <c r="E899" s="18"/>
      <c r="F899" s="17"/>
      <c r="G899" s="17"/>
      <c r="H899" s="17"/>
      <c r="I899" s="18"/>
      <c r="J899" s="17"/>
    </row>
    <row r="900">
      <c r="A900" s="17"/>
      <c r="B900" s="17"/>
      <c r="C900" s="18"/>
      <c r="D900" s="17"/>
      <c r="E900" s="18"/>
      <c r="F900" s="17"/>
      <c r="G900" s="17"/>
      <c r="H900" s="17"/>
      <c r="I900" s="18"/>
      <c r="J900" s="17"/>
    </row>
    <row r="901">
      <c r="A901" s="17"/>
      <c r="B901" s="17"/>
      <c r="C901" s="18"/>
      <c r="D901" s="17"/>
      <c r="E901" s="18"/>
      <c r="F901" s="17"/>
      <c r="G901" s="17"/>
      <c r="H901" s="17"/>
      <c r="I901" s="18"/>
      <c r="J901" s="17"/>
    </row>
    <row r="902">
      <c r="A902" s="17"/>
      <c r="B902" s="17"/>
      <c r="C902" s="18"/>
      <c r="D902" s="17"/>
      <c r="E902" s="18"/>
      <c r="F902" s="17"/>
      <c r="G902" s="17"/>
      <c r="H902" s="17"/>
      <c r="I902" s="18"/>
      <c r="J902" s="17"/>
    </row>
    <row r="903">
      <c r="A903" s="17"/>
      <c r="B903" s="17"/>
      <c r="C903" s="18"/>
      <c r="D903" s="17"/>
      <c r="E903" s="18"/>
      <c r="F903" s="17"/>
      <c r="G903" s="17"/>
      <c r="H903" s="17"/>
      <c r="I903" s="18"/>
      <c r="J903" s="17"/>
    </row>
    <row r="904">
      <c r="A904" s="17"/>
      <c r="B904" s="17"/>
      <c r="C904" s="18"/>
      <c r="D904" s="17"/>
      <c r="E904" s="18"/>
      <c r="F904" s="17"/>
      <c r="G904" s="17"/>
      <c r="H904" s="17"/>
      <c r="I904" s="18"/>
      <c r="J904" s="17"/>
    </row>
    <row r="905">
      <c r="A905" s="17"/>
      <c r="B905" s="17"/>
      <c r="C905" s="18"/>
      <c r="D905" s="17"/>
      <c r="E905" s="18"/>
      <c r="F905" s="17"/>
      <c r="G905" s="17"/>
      <c r="H905" s="17"/>
      <c r="I905" s="18"/>
      <c r="J905" s="17"/>
    </row>
    <row r="906">
      <c r="A906" s="17"/>
      <c r="B906" s="17"/>
      <c r="C906" s="18"/>
      <c r="D906" s="17"/>
      <c r="E906" s="18"/>
      <c r="F906" s="17"/>
      <c r="G906" s="17"/>
      <c r="H906" s="17"/>
      <c r="I906" s="18"/>
      <c r="J906" s="17"/>
    </row>
    <row r="907">
      <c r="A907" s="17"/>
      <c r="B907" s="17"/>
      <c r="C907" s="18"/>
      <c r="D907" s="17"/>
      <c r="E907" s="18"/>
      <c r="F907" s="17"/>
      <c r="G907" s="17"/>
      <c r="H907" s="17"/>
      <c r="I907" s="18"/>
      <c r="J907" s="17"/>
    </row>
    <row r="908">
      <c r="A908" s="17"/>
      <c r="B908" s="17"/>
      <c r="C908" s="18"/>
      <c r="D908" s="17"/>
      <c r="E908" s="18"/>
      <c r="F908" s="17"/>
      <c r="G908" s="17"/>
      <c r="H908" s="17"/>
      <c r="I908" s="18"/>
      <c r="J908" s="17"/>
    </row>
    <row r="909">
      <c r="A909" s="17"/>
      <c r="B909" s="17"/>
      <c r="C909" s="18"/>
      <c r="D909" s="17"/>
      <c r="E909" s="18"/>
      <c r="F909" s="17"/>
      <c r="G909" s="17"/>
      <c r="H909" s="17"/>
      <c r="I909" s="18"/>
      <c r="J909" s="17"/>
    </row>
    <row r="910">
      <c r="A910" s="17"/>
      <c r="B910" s="17"/>
      <c r="C910" s="18"/>
      <c r="D910" s="17"/>
      <c r="E910" s="18"/>
      <c r="F910" s="17"/>
      <c r="G910" s="17"/>
      <c r="H910" s="17"/>
      <c r="I910" s="18"/>
      <c r="J910" s="17"/>
    </row>
    <row r="911">
      <c r="A911" s="17"/>
      <c r="B911" s="17"/>
      <c r="C911" s="18"/>
      <c r="D911" s="17"/>
      <c r="E911" s="18"/>
      <c r="F911" s="17"/>
      <c r="G911" s="17"/>
      <c r="H911" s="17"/>
      <c r="I911" s="18"/>
      <c r="J911" s="17"/>
    </row>
    <row r="912">
      <c r="A912" s="17"/>
      <c r="B912" s="17"/>
      <c r="C912" s="18"/>
      <c r="D912" s="17"/>
      <c r="E912" s="18"/>
      <c r="F912" s="17"/>
      <c r="G912" s="17"/>
      <c r="H912" s="17"/>
      <c r="I912" s="18"/>
      <c r="J912" s="17"/>
    </row>
    <row r="913">
      <c r="A913" s="17"/>
      <c r="B913" s="17"/>
      <c r="C913" s="18"/>
      <c r="D913" s="17"/>
      <c r="E913" s="18"/>
      <c r="F913" s="17"/>
      <c r="G913" s="17"/>
      <c r="H913" s="17"/>
      <c r="I913" s="18"/>
      <c r="J913" s="17"/>
    </row>
    <row r="914">
      <c r="A914" s="17"/>
      <c r="B914" s="17"/>
      <c r="C914" s="18"/>
      <c r="D914" s="17"/>
      <c r="E914" s="18"/>
      <c r="F914" s="17"/>
      <c r="G914" s="17"/>
      <c r="H914" s="17"/>
      <c r="I914" s="18"/>
      <c r="J914" s="17"/>
    </row>
    <row r="915">
      <c r="A915" s="17"/>
      <c r="B915" s="17"/>
      <c r="C915" s="18"/>
      <c r="D915" s="17"/>
      <c r="E915" s="18"/>
      <c r="F915" s="17"/>
      <c r="G915" s="17"/>
      <c r="H915" s="17"/>
      <c r="I915" s="18"/>
      <c r="J915" s="17"/>
    </row>
    <row r="916">
      <c r="A916" s="17"/>
      <c r="B916" s="17"/>
      <c r="C916" s="18"/>
      <c r="D916" s="17"/>
      <c r="E916" s="18"/>
      <c r="F916" s="17"/>
      <c r="G916" s="17"/>
      <c r="H916" s="17"/>
      <c r="I916" s="18"/>
      <c r="J916" s="17"/>
    </row>
    <row r="917">
      <c r="A917" s="17"/>
      <c r="B917" s="17"/>
      <c r="C917" s="18"/>
      <c r="D917" s="17"/>
      <c r="E917" s="18"/>
      <c r="F917" s="17"/>
      <c r="G917" s="17"/>
      <c r="H917" s="17"/>
      <c r="I917" s="18"/>
      <c r="J917" s="17"/>
    </row>
    <row r="918">
      <c r="A918" s="17"/>
      <c r="B918" s="17"/>
      <c r="C918" s="18"/>
      <c r="D918" s="17"/>
      <c r="E918" s="18"/>
      <c r="F918" s="17"/>
      <c r="G918" s="17"/>
      <c r="H918" s="17"/>
      <c r="I918" s="18"/>
      <c r="J918" s="17"/>
    </row>
    <row r="919">
      <c r="A919" s="17"/>
      <c r="B919" s="17"/>
      <c r="C919" s="18"/>
      <c r="D919" s="17"/>
      <c r="E919" s="18"/>
      <c r="F919" s="17"/>
      <c r="G919" s="17"/>
      <c r="H919" s="17"/>
      <c r="I919" s="18"/>
      <c r="J919" s="17"/>
    </row>
    <row r="920">
      <c r="A920" s="17"/>
      <c r="B920" s="17"/>
      <c r="C920" s="18"/>
      <c r="D920" s="17"/>
      <c r="E920" s="18"/>
      <c r="F920" s="17"/>
      <c r="G920" s="17"/>
      <c r="H920" s="17"/>
      <c r="I920" s="18"/>
      <c r="J920" s="17"/>
    </row>
    <row r="921">
      <c r="A921" s="17"/>
      <c r="B921" s="17"/>
      <c r="C921" s="18"/>
      <c r="D921" s="17"/>
      <c r="E921" s="18"/>
      <c r="F921" s="17"/>
      <c r="G921" s="17"/>
      <c r="H921" s="17"/>
      <c r="I921" s="18"/>
      <c r="J921" s="17"/>
    </row>
    <row r="922">
      <c r="A922" s="17"/>
      <c r="B922" s="17"/>
      <c r="C922" s="18"/>
      <c r="D922" s="17"/>
      <c r="E922" s="18"/>
      <c r="F922" s="17"/>
      <c r="G922" s="17"/>
      <c r="H922" s="17"/>
      <c r="I922" s="18"/>
      <c r="J922" s="17"/>
    </row>
    <row r="923">
      <c r="A923" s="17"/>
      <c r="B923" s="17"/>
      <c r="C923" s="18"/>
      <c r="D923" s="17"/>
      <c r="E923" s="18"/>
      <c r="F923" s="17"/>
      <c r="G923" s="17"/>
      <c r="H923" s="17"/>
      <c r="I923" s="18"/>
      <c r="J923" s="17"/>
    </row>
    <row r="924">
      <c r="A924" s="17"/>
      <c r="B924" s="17"/>
      <c r="C924" s="18"/>
      <c r="D924" s="17"/>
      <c r="E924" s="18"/>
      <c r="F924" s="17"/>
      <c r="G924" s="17"/>
      <c r="H924" s="17"/>
      <c r="I924" s="18"/>
      <c r="J924" s="17"/>
    </row>
    <row r="925">
      <c r="A925" s="17"/>
      <c r="B925" s="17"/>
      <c r="C925" s="18"/>
      <c r="D925" s="17"/>
      <c r="E925" s="18"/>
      <c r="F925" s="17"/>
      <c r="G925" s="17"/>
      <c r="H925" s="17"/>
      <c r="I925" s="18"/>
      <c r="J925" s="17"/>
    </row>
    <row r="926">
      <c r="A926" s="17"/>
      <c r="B926" s="17"/>
      <c r="C926" s="18"/>
      <c r="D926" s="17"/>
      <c r="E926" s="18"/>
      <c r="F926" s="17"/>
      <c r="G926" s="17"/>
      <c r="H926" s="17"/>
      <c r="I926" s="18"/>
      <c r="J926" s="17"/>
    </row>
    <row r="927">
      <c r="A927" s="17"/>
      <c r="B927" s="17"/>
      <c r="C927" s="18"/>
      <c r="D927" s="17"/>
      <c r="E927" s="18"/>
      <c r="F927" s="17"/>
      <c r="G927" s="17"/>
      <c r="H927" s="17"/>
      <c r="I927" s="18"/>
      <c r="J927" s="17"/>
    </row>
    <row r="928">
      <c r="A928" s="17"/>
      <c r="B928" s="17"/>
      <c r="C928" s="18"/>
      <c r="D928" s="17"/>
      <c r="E928" s="18"/>
      <c r="F928" s="17"/>
      <c r="G928" s="17"/>
      <c r="H928" s="17"/>
      <c r="I928" s="18"/>
      <c r="J928" s="17"/>
    </row>
    <row r="929">
      <c r="A929" s="17"/>
      <c r="B929" s="17"/>
      <c r="C929" s="18"/>
      <c r="D929" s="17"/>
      <c r="E929" s="18"/>
      <c r="F929" s="17"/>
      <c r="G929" s="17"/>
      <c r="H929" s="17"/>
      <c r="I929" s="18"/>
      <c r="J929" s="17"/>
    </row>
    <row r="930">
      <c r="A930" s="17"/>
      <c r="B930" s="17"/>
      <c r="C930" s="18"/>
      <c r="D930" s="17"/>
      <c r="E930" s="18"/>
      <c r="F930" s="17"/>
      <c r="G930" s="17"/>
      <c r="H930" s="17"/>
      <c r="I930" s="18"/>
      <c r="J930" s="17"/>
    </row>
    <row r="931">
      <c r="A931" s="17"/>
      <c r="B931" s="17"/>
      <c r="C931" s="18"/>
      <c r="D931" s="17"/>
      <c r="E931" s="18"/>
      <c r="F931" s="17"/>
      <c r="G931" s="17"/>
      <c r="H931" s="17"/>
      <c r="I931" s="18"/>
      <c r="J931" s="17"/>
    </row>
    <row r="932">
      <c r="A932" s="17"/>
      <c r="B932" s="17"/>
      <c r="C932" s="18"/>
      <c r="D932" s="17"/>
      <c r="E932" s="18"/>
      <c r="F932" s="17"/>
      <c r="G932" s="17"/>
      <c r="H932" s="17"/>
      <c r="I932" s="18"/>
      <c r="J932" s="17"/>
    </row>
    <row r="933">
      <c r="A933" s="17"/>
      <c r="B933" s="17"/>
      <c r="C933" s="18"/>
      <c r="D933" s="17"/>
      <c r="E933" s="18"/>
      <c r="F933" s="17"/>
      <c r="G933" s="17"/>
      <c r="H933" s="17"/>
      <c r="I933" s="18"/>
      <c r="J933" s="17"/>
    </row>
    <row r="934">
      <c r="A934" s="17"/>
      <c r="B934" s="17"/>
      <c r="C934" s="18"/>
      <c r="D934" s="17"/>
      <c r="E934" s="18"/>
      <c r="F934" s="17"/>
      <c r="G934" s="17"/>
      <c r="H934" s="17"/>
      <c r="I934" s="18"/>
      <c r="J934" s="17"/>
    </row>
    <row r="935">
      <c r="A935" s="17"/>
      <c r="B935" s="17"/>
      <c r="C935" s="18"/>
      <c r="D935" s="17"/>
      <c r="E935" s="18"/>
      <c r="F935" s="17"/>
      <c r="G935" s="17"/>
      <c r="H935" s="17"/>
      <c r="I935" s="18"/>
      <c r="J935" s="17"/>
    </row>
    <row r="936">
      <c r="A936" s="17"/>
      <c r="B936" s="17"/>
      <c r="C936" s="18"/>
      <c r="D936" s="17"/>
      <c r="E936" s="18"/>
      <c r="F936" s="17"/>
      <c r="G936" s="17"/>
      <c r="H936" s="17"/>
      <c r="I936" s="18"/>
      <c r="J936" s="17"/>
    </row>
    <row r="937">
      <c r="A937" s="17"/>
      <c r="B937" s="17"/>
      <c r="C937" s="18"/>
      <c r="D937" s="17"/>
      <c r="E937" s="18"/>
      <c r="F937" s="17"/>
      <c r="G937" s="17"/>
      <c r="H937" s="17"/>
      <c r="I937" s="18"/>
      <c r="J937" s="17"/>
    </row>
    <row r="938">
      <c r="A938" s="17"/>
      <c r="B938" s="17"/>
      <c r="C938" s="18"/>
      <c r="D938" s="17"/>
      <c r="E938" s="18"/>
      <c r="F938" s="17"/>
      <c r="G938" s="17"/>
      <c r="H938" s="17"/>
      <c r="I938" s="18"/>
      <c r="J938" s="17"/>
    </row>
    <row r="939">
      <c r="A939" s="17"/>
      <c r="B939" s="17"/>
      <c r="C939" s="18"/>
      <c r="D939" s="17"/>
      <c r="E939" s="18"/>
      <c r="F939" s="17"/>
      <c r="G939" s="17"/>
      <c r="H939" s="17"/>
      <c r="I939" s="18"/>
      <c r="J939" s="17"/>
    </row>
    <row r="940">
      <c r="A940" s="17"/>
      <c r="B940" s="17"/>
      <c r="C940" s="18"/>
      <c r="D940" s="17"/>
      <c r="E940" s="18"/>
      <c r="F940" s="17"/>
      <c r="G940" s="17"/>
      <c r="H940" s="17"/>
      <c r="I940" s="18"/>
      <c r="J940" s="17"/>
    </row>
    <row r="941">
      <c r="A941" s="17"/>
      <c r="B941" s="17"/>
      <c r="C941" s="18"/>
      <c r="D941" s="17"/>
      <c r="E941" s="18"/>
      <c r="F941" s="17"/>
      <c r="G941" s="17"/>
      <c r="H941" s="17"/>
      <c r="I941" s="18"/>
      <c r="J941" s="17"/>
    </row>
    <row r="942">
      <c r="A942" s="17"/>
      <c r="B942" s="17"/>
      <c r="C942" s="18"/>
      <c r="D942" s="17"/>
      <c r="E942" s="18"/>
      <c r="F942" s="17"/>
      <c r="G942" s="17"/>
      <c r="H942" s="17"/>
      <c r="I942" s="18"/>
      <c r="J942" s="17"/>
    </row>
    <row r="943">
      <c r="A943" s="17"/>
      <c r="B943" s="17"/>
      <c r="C943" s="18"/>
      <c r="D943" s="17"/>
      <c r="E943" s="18"/>
      <c r="F943" s="17"/>
      <c r="G943" s="17"/>
      <c r="H943" s="17"/>
      <c r="I943" s="18"/>
      <c r="J943" s="17"/>
    </row>
    <row r="944">
      <c r="A944" s="17"/>
      <c r="B944" s="17"/>
      <c r="C944" s="18"/>
      <c r="D944" s="17"/>
      <c r="E944" s="18"/>
      <c r="F944" s="17"/>
      <c r="G944" s="17"/>
      <c r="H944" s="17"/>
      <c r="I944" s="18"/>
      <c r="J944" s="17"/>
    </row>
    <row r="945">
      <c r="A945" s="17"/>
      <c r="B945" s="17"/>
      <c r="C945" s="18"/>
      <c r="D945" s="17"/>
      <c r="E945" s="18"/>
      <c r="F945" s="17"/>
      <c r="G945" s="17"/>
      <c r="H945" s="17"/>
      <c r="I945" s="18"/>
      <c r="J945" s="17"/>
    </row>
    <row r="946">
      <c r="A946" s="17"/>
      <c r="B946" s="17"/>
      <c r="C946" s="18"/>
      <c r="D946" s="17"/>
      <c r="E946" s="18"/>
      <c r="F946" s="17"/>
      <c r="G946" s="17"/>
      <c r="H946" s="17"/>
      <c r="I946" s="18"/>
      <c r="J946" s="17"/>
    </row>
    <row r="947">
      <c r="A947" s="17"/>
      <c r="B947" s="17"/>
      <c r="C947" s="18"/>
      <c r="D947" s="17"/>
      <c r="E947" s="18"/>
      <c r="F947" s="17"/>
      <c r="G947" s="17"/>
      <c r="H947" s="17"/>
      <c r="I947" s="18"/>
      <c r="J947" s="17"/>
    </row>
    <row r="948">
      <c r="A948" s="17"/>
      <c r="B948" s="17"/>
      <c r="C948" s="18"/>
      <c r="D948" s="17"/>
      <c r="E948" s="18"/>
      <c r="F948" s="17"/>
      <c r="G948" s="17"/>
      <c r="H948" s="17"/>
      <c r="I948" s="18"/>
      <c r="J948" s="17"/>
    </row>
    <row r="949">
      <c r="A949" s="17"/>
      <c r="B949" s="17"/>
      <c r="C949" s="18"/>
      <c r="D949" s="17"/>
      <c r="E949" s="18"/>
      <c r="F949" s="17"/>
      <c r="G949" s="17"/>
      <c r="H949" s="17"/>
      <c r="I949" s="18"/>
      <c r="J949" s="17"/>
    </row>
    <row r="950">
      <c r="A950" s="17"/>
      <c r="B950" s="17"/>
      <c r="C950" s="18"/>
      <c r="D950" s="17"/>
      <c r="E950" s="18"/>
      <c r="F950" s="17"/>
      <c r="G950" s="17"/>
      <c r="H950" s="17"/>
      <c r="I950" s="18"/>
      <c r="J950" s="17"/>
    </row>
    <row r="951">
      <c r="A951" s="17"/>
      <c r="B951" s="17"/>
      <c r="C951" s="18"/>
      <c r="D951" s="17"/>
      <c r="E951" s="18"/>
      <c r="F951" s="17"/>
      <c r="G951" s="17"/>
      <c r="H951" s="17"/>
      <c r="I951" s="18"/>
      <c r="J951" s="17"/>
    </row>
    <row r="952">
      <c r="A952" s="17"/>
      <c r="B952" s="17"/>
      <c r="C952" s="18"/>
      <c r="D952" s="17"/>
      <c r="E952" s="18"/>
      <c r="F952" s="17"/>
      <c r="G952" s="17"/>
      <c r="H952" s="17"/>
      <c r="I952" s="18"/>
      <c r="J952" s="17"/>
    </row>
    <row r="953">
      <c r="A953" s="17"/>
      <c r="B953" s="17"/>
      <c r="C953" s="18"/>
      <c r="D953" s="17"/>
      <c r="E953" s="18"/>
      <c r="F953" s="17"/>
      <c r="G953" s="17"/>
      <c r="H953" s="17"/>
      <c r="I953" s="18"/>
      <c r="J953" s="17"/>
    </row>
    <row r="954">
      <c r="A954" s="17"/>
      <c r="B954" s="17"/>
      <c r="C954" s="18"/>
      <c r="D954" s="17"/>
      <c r="E954" s="18"/>
      <c r="F954" s="17"/>
      <c r="G954" s="17"/>
      <c r="H954" s="17"/>
      <c r="I954" s="18"/>
      <c r="J954" s="17"/>
    </row>
    <row r="955">
      <c r="A955" s="17"/>
      <c r="B955" s="17"/>
      <c r="C955" s="18"/>
      <c r="D955" s="17"/>
      <c r="E955" s="18"/>
      <c r="F955" s="17"/>
      <c r="G955" s="17"/>
      <c r="H955" s="17"/>
      <c r="I955" s="18"/>
      <c r="J955" s="17"/>
    </row>
    <row r="956">
      <c r="A956" s="17"/>
      <c r="B956" s="17"/>
      <c r="C956" s="18"/>
      <c r="D956" s="17"/>
      <c r="E956" s="18"/>
      <c r="F956" s="17"/>
      <c r="G956" s="17"/>
      <c r="H956" s="17"/>
      <c r="I956" s="18"/>
      <c r="J956" s="17"/>
    </row>
    <row r="957">
      <c r="A957" s="17"/>
      <c r="B957" s="17"/>
      <c r="C957" s="18"/>
      <c r="D957" s="17"/>
      <c r="E957" s="18"/>
      <c r="F957" s="17"/>
      <c r="G957" s="17"/>
      <c r="H957" s="17"/>
      <c r="I957" s="18"/>
      <c r="J957" s="17"/>
    </row>
    <row r="958">
      <c r="A958" s="17"/>
      <c r="B958" s="17"/>
      <c r="C958" s="18"/>
      <c r="D958" s="17"/>
      <c r="E958" s="18"/>
      <c r="F958" s="17"/>
      <c r="G958" s="17"/>
      <c r="H958" s="17"/>
      <c r="I958" s="18"/>
      <c r="J958" s="17"/>
    </row>
    <row r="959">
      <c r="A959" s="17"/>
      <c r="B959" s="17"/>
      <c r="C959" s="18"/>
      <c r="D959" s="17"/>
      <c r="E959" s="18"/>
      <c r="F959" s="17"/>
      <c r="G959" s="17"/>
      <c r="H959" s="17"/>
      <c r="I959" s="18"/>
      <c r="J959" s="17"/>
    </row>
    <row r="960">
      <c r="A960" s="17"/>
      <c r="B960" s="17"/>
      <c r="C960" s="18"/>
      <c r="D960" s="17"/>
      <c r="E960" s="18"/>
      <c r="F960" s="17"/>
      <c r="G960" s="17"/>
      <c r="H960" s="17"/>
      <c r="I960" s="18"/>
      <c r="J960" s="17"/>
    </row>
    <row r="961">
      <c r="A961" s="17"/>
      <c r="B961" s="17"/>
      <c r="C961" s="18"/>
      <c r="D961" s="17"/>
      <c r="E961" s="18"/>
      <c r="F961" s="17"/>
      <c r="G961" s="17"/>
      <c r="H961" s="17"/>
      <c r="I961" s="18"/>
      <c r="J961" s="17"/>
    </row>
    <row r="962">
      <c r="A962" s="17"/>
      <c r="B962" s="17"/>
      <c r="C962" s="18"/>
      <c r="D962" s="17"/>
      <c r="E962" s="18"/>
      <c r="F962" s="17"/>
      <c r="G962" s="17"/>
      <c r="H962" s="17"/>
      <c r="I962" s="18"/>
      <c r="J962" s="17"/>
    </row>
    <row r="963">
      <c r="A963" s="17"/>
      <c r="B963" s="17"/>
      <c r="C963" s="18"/>
      <c r="D963" s="17"/>
      <c r="E963" s="18"/>
      <c r="F963" s="17"/>
      <c r="G963" s="17"/>
      <c r="H963" s="17"/>
      <c r="I963" s="18"/>
      <c r="J963" s="17"/>
    </row>
    <row r="964">
      <c r="A964" s="17"/>
      <c r="B964" s="17"/>
      <c r="C964" s="18"/>
      <c r="D964" s="17"/>
      <c r="E964" s="18"/>
      <c r="F964" s="17"/>
      <c r="G964" s="17"/>
      <c r="H964" s="17"/>
      <c r="I964" s="18"/>
      <c r="J964" s="17"/>
    </row>
    <row r="965">
      <c r="A965" s="17"/>
      <c r="B965" s="17"/>
      <c r="C965" s="18"/>
      <c r="D965" s="17"/>
      <c r="E965" s="18"/>
      <c r="F965" s="17"/>
      <c r="G965" s="17"/>
      <c r="H965" s="17"/>
      <c r="I965" s="18"/>
      <c r="J965" s="17"/>
    </row>
    <row r="966">
      <c r="A966" s="17"/>
      <c r="B966" s="17"/>
      <c r="C966" s="18"/>
      <c r="D966" s="17"/>
      <c r="E966" s="18"/>
      <c r="F966" s="17"/>
      <c r="G966" s="17"/>
      <c r="H966" s="17"/>
      <c r="I966" s="18"/>
      <c r="J966" s="17"/>
    </row>
    <row r="967">
      <c r="A967" s="17"/>
      <c r="B967" s="17"/>
      <c r="C967" s="18"/>
      <c r="D967" s="17"/>
      <c r="E967" s="18"/>
      <c r="F967" s="17"/>
      <c r="G967" s="17"/>
      <c r="H967" s="17"/>
      <c r="I967" s="18"/>
      <c r="J967" s="17"/>
    </row>
    <row r="968">
      <c r="A968" s="17"/>
      <c r="B968" s="17"/>
      <c r="C968" s="18"/>
      <c r="D968" s="17"/>
      <c r="E968" s="18"/>
      <c r="F968" s="17"/>
      <c r="G968" s="17"/>
      <c r="H968" s="17"/>
      <c r="I968" s="18"/>
      <c r="J968" s="17"/>
    </row>
    <row r="969">
      <c r="A969" s="17"/>
      <c r="B969" s="17"/>
      <c r="C969" s="18"/>
      <c r="D969" s="17"/>
      <c r="E969" s="18"/>
      <c r="F969" s="17"/>
      <c r="G969" s="17"/>
      <c r="H969" s="17"/>
      <c r="I969" s="18"/>
      <c r="J969" s="17"/>
    </row>
    <row r="970">
      <c r="A970" s="17"/>
      <c r="B970" s="17"/>
      <c r="C970" s="18"/>
      <c r="D970" s="17"/>
      <c r="E970" s="18"/>
      <c r="F970" s="17"/>
      <c r="G970" s="17"/>
      <c r="H970" s="17"/>
      <c r="I970" s="18"/>
      <c r="J970" s="17"/>
    </row>
    <row r="971">
      <c r="A971" s="17"/>
      <c r="B971" s="17"/>
      <c r="C971" s="18"/>
      <c r="D971" s="17"/>
      <c r="E971" s="18"/>
      <c r="F971" s="17"/>
      <c r="G971" s="17"/>
      <c r="H971" s="17"/>
      <c r="I971" s="18"/>
      <c r="J971" s="17"/>
    </row>
    <row r="972">
      <c r="A972" s="17"/>
      <c r="B972" s="17"/>
      <c r="C972" s="18"/>
      <c r="D972" s="17"/>
      <c r="E972" s="18"/>
      <c r="F972" s="17"/>
      <c r="G972" s="17"/>
      <c r="H972" s="17"/>
      <c r="I972" s="18"/>
      <c r="J972" s="17"/>
    </row>
    <row r="973">
      <c r="A973" s="17"/>
      <c r="B973" s="17"/>
      <c r="C973" s="18"/>
      <c r="D973" s="17"/>
      <c r="E973" s="18"/>
      <c r="F973" s="17"/>
      <c r="G973" s="17"/>
      <c r="H973" s="17"/>
      <c r="I973" s="18"/>
      <c r="J973" s="17"/>
    </row>
    <row r="974">
      <c r="A974" s="17"/>
      <c r="B974" s="17"/>
      <c r="C974" s="18"/>
      <c r="D974" s="17"/>
      <c r="E974" s="18"/>
      <c r="F974" s="17"/>
      <c r="G974" s="17"/>
      <c r="H974" s="17"/>
      <c r="I974" s="18"/>
      <c r="J974" s="17"/>
    </row>
    <row r="975">
      <c r="A975" s="17"/>
      <c r="B975" s="17"/>
      <c r="C975" s="18"/>
      <c r="D975" s="17"/>
      <c r="E975" s="18"/>
      <c r="F975" s="17"/>
      <c r="G975" s="17"/>
      <c r="H975" s="17"/>
      <c r="I975" s="18"/>
      <c r="J975" s="17"/>
    </row>
    <row r="976">
      <c r="A976" s="17"/>
      <c r="B976" s="17"/>
      <c r="C976" s="18"/>
      <c r="D976" s="17"/>
      <c r="E976" s="18"/>
      <c r="F976" s="17"/>
      <c r="G976" s="17"/>
      <c r="H976" s="17"/>
      <c r="I976" s="18"/>
      <c r="J976" s="17"/>
    </row>
    <row r="977">
      <c r="A977" s="17"/>
      <c r="B977" s="17"/>
      <c r="C977" s="18"/>
      <c r="D977" s="17"/>
      <c r="E977" s="18"/>
      <c r="F977" s="17"/>
      <c r="G977" s="17"/>
      <c r="H977" s="17"/>
      <c r="I977" s="18"/>
      <c r="J977" s="17"/>
    </row>
    <row r="978">
      <c r="A978" s="17"/>
      <c r="B978" s="17"/>
      <c r="C978" s="18"/>
      <c r="D978" s="17"/>
      <c r="E978" s="18"/>
      <c r="F978" s="17"/>
      <c r="G978" s="17"/>
      <c r="H978" s="17"/>
      <c r="I978" s="18"/>
      <c r="J978" s="17"/>
    </row>
    <row r="979">
      <c r="A979" s="17"/>
      <c r="B979" s="17"/>
      <c r="C979" s="18"/>
      <c r="D979" s="17"/>
      <c r="E979" s="18"/>
      <c r="F979" s="17"/>
      <c r="G979" s="17"/>
      <c r="H979" s="17"/>
      <c r="I979" s="18"/>
      <c r="J979" s="17"/>
    </row>
    <row r="980">
      <c r="A980" s="17"/>
      <c r="B980" s="17"/>
      <c r="C980" s="18"/>
      <c r="D980" s="17"/>
      <c r="E980" s="18"/>
      <c r="F980" s="17"/>
      <c r="G980" s="17"/>
      <c r="H980" s="17"/>
      <c r="I980" s="18"/>
      <c r="J980" s="17"/>
    </row>
    <row r="981">
      <c r="A981" s="17"/>
      <c r="B981" s="17"/>
      <c r="C981" s="18"/>
      <c r="D981" s="17"/>
      <c r="E981" s="18"/>
      <c r="F981" s="17"/>
      <c r="G981" s="17"/>
      <c r="H981" s="17"/>
      <c r="I981" s="18"/>
      <c r="J981" s="17"/>
    </row>
    <row r="982">
      <c r="A982" s="17"/>
      <c r="B982" s="17"/>
      <c r="C982" s="18"/>
      <c r="D982" s="17"/>
      <c r="E982" s="18"/>
      <c r="F982" s="17"/>
      <c r="G982" s="17"/>
      <c r="H982" s="17"/>
      <c r="I982" s="18"/>
      <c r="J982" s="17"/>
    </row>
    <row r="983">
      <c r="A983" s="17"/>
      <c r="B983" s="17"/>
      <c r="C983" s="18"/>
      <c r="D983" s="17"/>
      <c r="E983" s="18"/>
      <c r="F983" s="17"/>
      <c r="G983" s="17"/>
      <c r="H983" s="17"/>
      <c r="I983" s="18"/>
      <c r="J983" s="17"/>
    </row>
    <row r="984">
      <c r="A984" s="17"/>
      <c r="B984" s="17"/>
      <c r="C984" s="18"/>
      <c r="D984" s="17"/>
      <c r="E984" s="18"/>
      <c r="F984" s="17"/>
      <c r="G984" s="17"/>
      <c r="H984" s="17"/>
      <c r="I984" s="18"/>
      <c r="J984" s="17"/>
    </row>
    <row r="985">
      <c r="A985" s="17"/>
      <c r="B985" s="17"/>
      <c r="C985" s="18"/>
      <c r="D985" s="17"/>
      <c r="E985" s="18"/>
      <c r="F985" s="17"/>
      <c r="G985" s="17"/>
      <c r="H985" s="17"/>
      <c r="I985" s="18"/>
      <c r="J985" s="17"/>
    </row>
    <row r="986">
      <c r="A986" s="17"/>
      <c r="B986" s="17"/>
      <c r="C986" s="18"/>
      <c r="D986" s="17"/>
      <c r="E986" s="18"/>
      <c r="F986" s="17"/>
      <c r="G986" s="17"/>
      <c r="H986" s="17"/>
      <c r="I986" s="18"/>
      <c r="J986" s="17"/>
    </row>
    <row r="987">
      <c r="A987" s="17"/>
      <c r="B987" s="17"/>
      <c r="C987" s="18"/>
      <c r="D987" s="17"/>
      <c r="E987" s="18"/>
      <c r="F987" s="17"/>
      <c r="G987" s="17"/>
      <c r="H987" s="17"/>
      <c r="I987" s="18"/>
      <c r="J987" s="17"/>
    </row>
    <row r="988">
      <c r="A988" s="17"/>
      <c r="B988" s="17"/>
      <c r="C988" s="18"/>
      <c r="D988" s="17"/>
      <c r="E988" s="18"/>
      <c r="F988" s="17"/>
      <c r="G988" s="17"/>
      <c r="H988" s="17"/>
      <c r="I988" s="18"/>
      <c r="J988" s="17"/>
    </row>
    <row r="989">
      <c r="A989" s="17"/>
      <c r="B989" s="17"/>
      <c r="C989" s="18"/>
      <c r="D989" s="17"/>
      <c r="E989" s="18"/>
      <c r="F989" s="17"/>
      <c r="G989" s="17"/>
      <c r="H989" s="17"/>
      <c r="I989" s="18"/>
      <c r="J989" s="17"/>
    </row>
    <row r="990">
      <c r="A990" s="17"/>
      <c r="B990" s="17"/>
      <c r="C990" s="18"/>
      <c r="D990" s="17"/>
      <c r="E990" s="18"/>
      <c r="F990" s="17"/>
      <c r="G990" s="17"/>
      <c r="H990" s="17"/>
      <c r="I990" s="18"/>
      <c r="J990" s="17"/>
    </row>
    <row r="991">
      <c r="A991" s="17"/>
      <c r="B991" s="17"/>
      <c r="C991" s="18"/>
      <c r="D991" s="17"/>
      <c r="E991" s="18"/>
      <c r="F991" s="17"/>
      <c r="G991" s="17"/>
      <c r="H991" s="17"/>
      <c r="I991" s="18"/>
      <c r="J991" s="17"/>
    </row>
    <row r="992">
      <c r="A992" s="17"/>
      <c r="B992" s="17"/>
      <c r="C992" s="18"/>
      <c r="D992" s="17"/>
      <c r="E992" s="18"/>
      <c r="F992" s="17"/>
      <c r="G992" s="17"/>
      <c r="H992" s="17"/>
      <c r="I992" s="18"/>
      <c r="J992" s="17"/>
    </row>
    <row r="993">
      <c r="A993" s="17"/>
      <c r="B993" s="17"/>
      <c r="C993" s="18"/>
      <c r="D993" s="17"/>
      <c r="E993" s="18"/>
      <c r="F993" s="17"/>
      <c r="G993" s="17"/>
      <c r="H993" s="17"/>
      <c r="I993" s="18"/>
      <c r="J993" s="17"/>
    </row>
    <row r="994">
      <c r="A994" s="17"/>
      <c r="B994" s="17"/>
      <c r="C994" s="18"/>
      <c r="D994" s="17"/>
      <c r="E994" s="18"/>
      <c r="F994" s="17"/>
      <c r="G994" s="17"/>
      <c r="H994" s="17"/>
      <c r="I994" s="18"/>
      <c r="J994" s="17"/>
    </row>
    <row r="995">
      <c r="A995" s="17"/>
      <c r="B995" s="17"/>
      <c r="C995" s="18"/>
      <c r="D995" s="17"/>
      <c r="E995" s="18"/>
      <c r="F995" s="17"/>
      <c r="G995" s="17"/>
      <c r="H995" s="17"/>
      <c r="I995" s="18"/>
      <c r="J995" s="17"/>
    </row>
    <row r="996">
      <c r="A996" s="17"/>
      <c r="B996" s="17"/>
      <c r="C996" s="18"/>
      <c r="D996" s="17"/>
      <c r="E996" s="18"/>
      <c r="F996" s="17"/>
      <c r="G996" s="17"/>
      <c r="H996" s="17"/>
      <c r="I996" s="18"/>
      <c r="J996" s="17"/>
    </row>
    <row r="997">
      <c r="A997" s="17"/>
      <c r="B997" s="17"/>
      <c r="C997" s="18"/>
      <c r="D997" s="17"/>
      <c r="E997" s="18"/>
      <c r="F997" s="17"/>
      <c r="G997" s="17"/>
      <c r="H997" s="17"/>
      <c r="I997" s="18"/>
      <c r="J997" s="17"/>
    </row>
    <row r="998">
      <c r="A998" s="17"/>
      <c r="B998" s="17"/>
      <c r="C998" s="18"/>
      <c r="D998" s="17"/>
      <c r="E998" s="18"/>
      <c r="F998" s="17"/>
      <c r="G998" s="17"/>
      <c r="H998" s="17"/>
      <c r="I998" s="18"/>
      <c r="J998" s="17"/>
    </row>
    <row r="999">
      <c r="A999" s="17"/>
      <c r="B999" s="17"/>
      <c r="C999" s="18"/>
      <c r="D999" s="17"/>
      <c r="E999" s="18"/>
      <c r="F999" s="17"/>
      <c r="G999" s="17"/>
      <c r="H999" s="17"/>
      <c r="I999" s="18"/>
      <c r="J999" s="17"/>
    </row>
    <row r="1000">
      <c r="A1000" s="17"/>
      <c r="B1000" s="17"/>
      <c r="C1000" s="18"/>
      <c r="D1000" s="17"/>
      <c r="E1000" s="18"/>
      <c r="F1000" s="17"/>
      <c r="G1000" s="17"/>
      <c r="H1000" s="17"/>
      <c r="I1000" s="18"/>
      <c r="J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88"/>
    <col customWidth="1" min="2" max="2" width="32.13"/>
    <col customWidth="1" min="3" max="3" width="9.75"/>
    <col customWidth="1" min="4" max="5" width="10.0"/>
    <col customWidth="1" min="6" max="6" width="51.75"/>
    <col customWidth="1" min="7" max="7" width="4.5"/>
    <col customWidth="1" min="8" max="8" width="7.25"/>
    <col customWidth="1" min="9" max="9" width="7.38"/>
    <col customWidth="1" min="10" max="10" width="10.0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35"/>
      <c r="B4" s="36"/>
      <c r="C4" s="37" t="s">
        <v>97</v>
      </c>
      <c r="D4" s="38"/>
      <c r="E4" s="38"/>
      <c r="F4" s="38"/>
      <c r="G4" s="38"/>
      <c r="H4" s="38"/>
      <c r="I4" s="38"/>
      <c r="J4" s="39"/>
      <c r="K4" s="39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40"/>
      <c r="B5" s="41"/>
      <c r="C5" s="42"/>
      <c r="D5" s="42">
        <v>1.0</v>
      </c>
      <c r="E5" s="43">
        <v>45878.0</v>
      </c>
      <c r="F5" s="42" t="s">
        <v>98</v>
      </c>
      <c r="G5" s="44" t="s">
        <v>99</v>
      </c>
      <c r="H5" s="44" t="s">
        <v>100</v>
      </c>
      <c r="I5" s="44" t="s">
        <v>101</v>
      </c>
      <c r="J5" s="44" t="s">
        <v>102</v>
      </c>
      <c r="K5" s="44" t="s">
        <v>103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>
      <c r="A6" s="35"/>
      <c r="B6" s="45"/>
      <c r="C6" s="46"/>
      <c r="D6" s="46"/>
      <c r="E6" s="46" t="s">
        <v>104</v>
      </c>
      <c r="F6" s="47" t="s">
        <v>105</v>
      </c>
      <c r="G6" s="45"/>
      <c r="H6" s="45"/>
      <c r="I6" s="45"/>
      <c r="J6" s="48"/>
      <c r="K6" s="48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35"/>
      <c r="B7" s="49" t="s">
        <v>106</v>
      </c>
      <c r="C7" s="50" t="s">
        <v>107</v>
      </c>
      <c r="D7" s="48"/>
      <c r="E7" s="51"/>
      <c r="F7" s="52" t="s">
        <v>108</v>
      </c>
      <c r="G7" s="45"/>
      <c r="H7" s="45"/>
      <c r="I7" s="45"/>
      <c r="J7" s="48"/>
      <c r="K7" s="48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35"/>
      <c r="B8" s="49" t="s">
        <v>109</v>
      </c>
      <c r="C8" s="50" t="s">
        <v>107</v>
      </c>
      <c r="D8" s="48"/>
      <c r="E8" s="48"/>
      <c r="F8" s="53" t="s">
        <v>110</v>
      </c>
      <c r="G8" s="45"/>
      <c r="H8" s="45"/>
      <c r="I8" s="45"/>
      <c r="J8" s="48"/>
      <c r="K8" s="48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A9" s="35"/>
      <c r="B9" s="48"/>
      <c r="C9" s="54"/>
      <c r="D9" s="54">
        <v>2.0</v>
      </c>
      <c r="E9" s="43">
        <v>45879.0</v>
      </c>
      <c r="F9" s="55" t="s">
        <v>111</v>
      </c>
      <c r="G9" s="55"/>
      <c r="H9" s="55"/>
      <c r="I9" s="55"/>
      <c r="J9" s="55"/>
      <c r="K9" s="5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35"/>
      <c r="B10" s="49"/>
      <c r="C10" s="48"/>
      <c r="D10" s="48"/>
      <c r="E10" s="49"/>
      <c r="F10" s="56" t="s">
        <v>112</v>
      </c>
      <c r="G10" s="45"/>
      <c r="H10" s="45"/>
      <c r="I10" s="56"/>
      <c r="J10" s="49"/>
      <c r="K10" s="48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35"/>
      <c r="B11" s="49" t="s">
        <v>113</v>
      </c>
      <c r="C11" s="50" t="s">
        <v>107</v>
      </c>
      <c r="D11" s="48"/>
      <c r="E11" s="49" t="s">
        <v>114</v>
      </c>
      <c r="F11" s="52" t="s">
        <v>115</v>
      </c>
      <c r="G11" s="45"/>
      <c r="H11" s="45"/>
      <c r="I11" s="56">
        <v>0.5</v>
      </c>
      <c r="J11" s="49">
        <v>1.0</v>
      </c>
      <c r="K11" s="48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57" t="s">
        <v>116</v>
      </c>
      <c r="B12" s="49" t="s">
        <v>117</v>
      </c>
      <c r="C12" s="50" t="s">
        <v>107</v>
      </c>
      <c r="D12" s="49" t="s">
        <v>118</v>
      </c>
      <c r="E12" s="49" t="s">
        <v>119</v>
      </c>
      <c r="F12" s="58" t="s">
        <v>44</v>
      </c>
      <c r="G12" s="45"/>
      <c r="H12" s="45"/>
      <c r="I12" s="45"/>
      <c r="J12" s="48"/>
      <c r="K12" s="48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57" t="s">
        <v>116</v>
      </c>
      <c r="B13" s="49" t="s">
        <v>117</v>
      </c>
      <c r="C13" s="50" t="s">
        <v>107</v>
      </c>
      <c r="D13" s="49" t="s">
        <v>118</v>
      </c>
      <c r="E13" s="49" t="s">
        <v>120</v>
      </c>
      <c r="F13" s="58" t="s">
        <v>49</v>
      </c>
      <c r="G13" s="45"/>
      <c r="H13" s="45"/>
      <c r="I13" s="45"/>
      <c r="J13" s="48"/>
      <c r="K13" s="48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35"/>
      <c r="B14" s="49" t="s">
        <v>113</v>
      </c>
      <c r="C14" s="50" t="s">
        <v>107</v>
      </c>
      <c r="D14" s="48"/>
      <c r="E14" s="49" t="s">
        <v>121</v>
      </c>
      <c r="F14" s="52" t="s">
        <v>122</v>
      </c>
      <c r="G14" s="45"/>
      <c r="H14" s="45"/>
      <c r="I14" s="45"/>
      <c r="J14" s="49">
        <v>1.0</v>
      </c>
      <c r="K14" s="48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35"/>
      <c r="B15" s="48"/>
      <c r="C15" s="48"/>
      <c r="D15" s="48"/>
      <c r="E15" s="48"/>
      <c r="F15" s="47" t="s">
        <v>123</v>
      </c>
      <c r="G15" s="45"/>
      <c r="H15" s="45"/>
      <c r="I15" s="45"/>
      <c r="J15" s="48"/>
      <c r="K15" s="48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35"/>
      <c r="B16" s="48"/>
      <c r="C16" s="48"/>
      <c r="D16" s="48"/>
      <c r="E16" s="48"/>
      <c r="F16" s="47" t="s">
        <v>124</v>
      </c>
      <c r="G16" s="45"/>
      <c r="H16" s="45"/>
      <c r="I16" s="45"/>
      <c r="J16" s="48"/>
      <c r="K16" s="48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35"/>
      <c r="B17" s="48"/>
      <c r="C17" s="54"/>
      <c r="D17" s="54">
        <v>3.0</v>
      </c>
      <c r="E17" s="43">
        <v>45880.0</v>
      </c>
      <c r="F17" s="55" t="s">
        <v>125</v>
      </c>
      <c r="G17" s="55"/>
      <c r="H17" s="55"/>
      <c r="I17" s="55"/>
      <c r="J17" s="55"/>
      <c r="K17" s="5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57"/>
      <c r="B18" s="49"/>
      <c r="C18" s="48"/>
      <c r="D18" s="49"/>
      <c r="E18" s="49" t="s">
        <v>126</v>
      </c>
      <c r="F18" s="47" t="s">
        <v>127</v>
      </c>
      <c r="G18" s="45"/>
      <c r="H18" s="45"/>
      <c r="I18" s="45"/>
      <c r="J18" s="48"/>
      <c r="K18" s="48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57"/>
      <c r="B19" s="49" t="s">
        <v>113</v>
      </c>
      <c r="C19" s="50" t="s">
        <v>107</v>
      </c>
      <c r="D19" s="49"/>
      <c r="E19" s="49" t="s">
        <v>114</v>
      </c>
      <c r="F19" s="52" t="s">
        <v>115</v>
      </c>
      <c r="G19" s="45"/>
      <c r="H19" s="45"/>
      <c r="I19" s="56">
        <v>0.5</v>
      </c>
      <c r="J19" s="49">
        <v>1.0</v>
      </c>
      <c r="K19" s="48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>
      <c r="A20" s="57" t="s">
        <v>128</v>
      </c>
      <c r="B20" s="49" t="s">
        <v>129</v>
      </c>
      <c r="C20" s="50" t="s">
        <v>107</v>
      </c>
      <c r="D20" s="49" t="s">
        <v>118</v>
      </c>
      <c r="E20" s="49" t="s">
        <v>130</v>
      </c>
      <c r="F20" s="58" t="s">
        <v>52</v>
      </c>
      <c r="G20" s="45"/>
      <c r="H20" s="45"/>
      <c r="I20" s="45"/>
      <c r="J20" s="48"/>
      <c r="K20" s="48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>
      <c r="A21" s="57" t="s">
        <v>128</v>
      </c>
      <c r="B21" s="49" t="s">
        <v>129</v>
      </c>
      <c r="C21" s="50" t="s">
        <v>107</v>
      </c>
      <c r="D21" s="49" t="s">
        <v>118</v>
      </c>
      <c r="E21" s="49" t="s">
        <v>131</v>
      </c>
      <c r="F21" s="58" t="s">
        <v>55</v>
      </c>
      <c r="G21" s="45"/>
      <c r="H21" s="45"/>
      <c r="I21" s="45"/>
      <c r="J21" s="48"/>
      <c r="K21" s="48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>
      <c r="A22" s="57" t="s">
        <v>128</v>
      </c>
      <c r="B22" s="49" t="s">
        <v>129</v>
      </c>
      <c r="C22" s="50" t="s">
        <v>107</v>
      </c>
      <c r="D22" s="49" t="s">
        <v>118</v>
      </c>
      <c r="E22" s="49" t="s">
        <v>121</v>
      </c>
      <c r="F22" s="58" t="s">
        <v>58</v>
      </c>
      <c r="G22" s="45"/>
      <c r="H22" s="45"/>
      <c r="I22" s="45"/>
      <c r="J22" s="48"/>
      <c r="K22" s="48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A23" s="57" t="s">
        <v>128</v>
      </c>
      <c r="B23" s="49" t="s">
        <v>129</v>
      </c>
      <c r="C23" s="50" t="s">
        <v>107</v>
      </c>
      <c r="D23" s="49" t="s">
        <v>118</v>
      </c>
      <c r="E23" s="49" t="s">
        <v>132</v>
      </c>
      <c r="F23" s="58" t="s">
        <v>133</v>
      </c>
      <c r="G23" s="45"/>
      <c r="H23" s="45"/>
      <c r="I23" s="45"/>
      <c r="J23" s="48"/>
      <c r="K23" s="48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35"/>
      <c r="B24" s="49"/>
      <c r="C24" s="48"/>
      <c r="D24" s="48"/>
      <c r="E24" s="48"/>
      <c r="F24" s="58" t="s">
        <v>134</v>
      </c>
      <c r="G24" s="45"/>
      <c r="H24" s="45"/>
      <c r="I24" s="45"/>
      <c r="J24" s="49"/>
      <c r="K24" s="48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35"/>
      <c r="B25" s="49" t="s">
        <v>135</v>
      </c>
      <c r="C25" s="48"/>
      <c r="D25" s="48"/>
      <c r="E25" s="49" t="s">
        <v>136</v>
      </c>
      <c r="F25" s="52" t="s">
        <v>137</v>
      </c>
      <c r="G25" s="45"/>
      <c r="H25" s="45"/>
      <c r="I25" s="45"/>
      <c r="J25" s="49">
        <v>1.0</v>
      </c>
      <c r="K25" s="48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35"/>
      <c r="B26" s="48"/>
      <c r="C26" s="48"/>
      <c r="D26" s="48"/>
      <c r="E26" s="48"/>
      <c r="F26" s="47" t="s">
        <v>138</v>
      </c>
      <c r="G26" s="45"/>
      <c r="H26" s="45"/>
      <c r="I26" s="45"/>
      <c r="J26" s="48"/>
      <c r="K26" s="48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>
      <c r="A27" s="35"/>
      <c r="B27" s="48"/>
      <c r="C27" s="54"/>
      <c r="D27" s="54">
        <v>4.0</v>
      </c>
      <c r="E27" s="43">
        <v>45881.0</v>
      </c>
      <c r="F27" s="55" t="s">
        <v>139</v>
      </c>
      <c r="G27" s="55"/>
      <c r="H27" s="55"/>
      <c r="I27" s="55"/>
      <c r="J27" s="55"/>
      <c r="K27" s="5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>
      <c r="A28" s="35"/>
      <c r="B28" s="49"/>
      <c r="C28" s="49"/>
      <c r="D28" s="49"/>
      <c r="E28" s="49"/>
      <c r="F28" s="49" t="s">
        <v>140</v>
      </c>
      <c r="G28" s="49"/>
      <c r="H28" s="49"/>
      <c r="I28" s="49"/>
      <c r="J28" s="49"/>
      <c r="K28" s="49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>
      <c r="A29" s="35"/>
      <c r="B29" s="49" t="s">
        <v>141</v>
      </c>
      <c r="C29" s="59" t="s">
        <v>142</v>
      </c>
      <c r="D29" s="49" t="s">
        <v>118</v>
      </c>
      <c r="E29" s="49" t="s">
        <v>143</v>
      </c>
      <c r="F29" s="52" t="s">
        <v>115</v>
      </c>
      <c r="G29" s="45"/>
      <c r="H29" s="45"/>
      <c r="I29" s="56">
        <v>0.5</v>
      </c>
      <c r="J29" s="49">
        <v>1.0</v>
      </c>
      <c r="K29" s="48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60" t="s">
        <v>128</v>
      </c>
      <c r="B30" s="60" t="s">
        <v>144</v>
      </c>
      <c r="C30" s="59" t="s">
        <v>142</v>
      </c>
      <c r="D30" s="49" t="s">
        <v>118</v>
      </c>
      <c r="E30" s="49" t="s">
        <v>145</v>
      </c>
      <c r="F30" s="61" t="s">
        <v>134</v>
      </c>
      <c r="G30" s="45"/>
      <c r="H30" s="45"/>
      <c r="I30" s="45"/>
      <c r="J30" s="48"/>
      <c r="K30" s="48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49"/>
      <c r="B31" s="49"/>
      <c r="C31" s="59" t="s">
        <v>142</v>
      </c>
      <c r="D31" s="49" t="s">
        <v>118</v>
      </c>
      <c r="F31" s="52" t="s">
        <v>146</v>
      </c>
      <c r="G31" s="45"/>
      <c r="H31" s="45"/>
      <c r="I31" s="45"/>
      <c r="J31" s="48"/>
      <c r="K31" s="48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7.25" customHeight="1">
      <c r="A32" s="62" t="s">
        <v>147</v>
      </c>
      <c r="B32" s="62" t="s">
        <v>148</v>
      </c>
      <c r="C32" s="59" t="s">
        <v>142</v>
      </c>
      <c r="D32" s="49" t="s">
        <v>118</v>
      </c>
      <c r="E32" s="49" t="s">
        <v>119</v>
      </c>
      <c r="F32" s="58" t="s">
        <v>149</v>
      </c>
      <c r="G32" s="45"/>
      <c r="H32" s="45"/>
      <c r="I32" s="45"/>
      <c r="J32" s="48"/>
      <c r="K32" s="48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7.25" customHeight="1">
      <c r="A33" s="63"/>
      <c r="B33" s="49" t="s">
        <v>141</v>
      </c>
      <c r="C33" s="59" t="s">
        <v>142</v>
      </c>
      <c r="D33" s="49" t="s">
        <v>118</v>
      </c>
      <c r="E33" s="49" t="s">
        <v>121</v>
      </c>
      <c r="F33" s="52" t="s">
        <v>150</v>
      </c>
      <c r="G33" s="45"/>
      <c r="H33" s="45"/>
      <c r="I33" s="45"/>
      <c r="J33" s="49">
        <v>1.0</v>
      </c>
      <c r="K33" s="48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7.25" customHeight="1">
      <c r="A34" s="63"/>
      <c r="B34" s="49"/>
      <c r="C34" s="49"/>
      <c r="D34" s="49" t="s">
        <v>118</v>
      </c>
      <c r="E34" s="49" t="s">
        <v>132</v>
      </c>
      <c r="F34" s="47" t="s">
        <v>151</v>
      </c>
      <c r="G34" s="45"/>
      <c r="H34" s="45"/>
      <c r="I34" s="45"/>
      <c r="J34" s="48"/>
      <c r="K34" s="48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7.25" customHeight="1">
      <c r="A35" s="63"/>
      <c r="B35" s="62"/>
      <c r="C35" s="49"/>
      <c r="D35" s="49" t="s">
        <v>118</v>
      </c>
      <c r="E35" s="49"/>
      <c r="F35" s="47" t="s">
        <v>152</v>
      </c>
      <c r="G35" s="45"/>
      <c r="H35" s="45"/>
      <c r="I35" s="45"/>
      <c r="J35" s="48"/>
      <c r="K35" s="48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7.25" customHeight="1">
      <c r="A36" s="63"/>
      <c r="B36" s="62"/>
      <c r="C36" s="49"/>
      <c r="D36" s="49" t="s">
        <v>118</v>
      </c>
      <c r="E36" s="49"/>
      <c r="F36" s="47" t="s">
        <v>153</v>
      </c>
      <c r="G36" s="45"/>
      <c r="H36" s="45"/>
      <c r="I36" s="45"/>
      <c r="J36" s="48"/>
      <c r="K36" s="48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7.25" customHeight="1">
      <c r="A37" s="35"/>
      <c r="B37" s="49"/>
      <c r="C37" s="59"/>
      <c r="D37" s="49" t="s">
        <v>118</v>
      </c>
      <c r="E37" s="49" t="s">
        <v>154</v>
      </c>
      <c r="F37" s="47" t="s">
        <v>155</v>
      </c>
      <c r="G37" s="45"/>
      <c r="H37" s="45"/>
      <c r="I37" s="45"/>
      <c r="J37" s="48"/>
      <c r="K37" s="48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7.25" customHeight="1">
      <c r="A38" s="35"/>
      <c r="B38" s="49" t="s">
        <v>141</v>
      </c>
      <c r="C38" s="59" t="s">
        <v>142</v>
      </c>
      <c r="D38" s="49" t="s">
        <v>156</v>
      </c>
      <c r="E38" s="49" t="s">
        <v>157</v>
      </c>
      <c r="F38" s="52" t="s">
        <v>115</v>
      </c>
      <c r="G38" s="56">
        <v>0.5</v>
      </c>
      <c r="H38" s="56">
        <v>1.0</v>
      </c>
      <c r="I38" s="45"/>
      <c r="J38" s="48"/>
      <c r="K38" s="48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6.5" customHeight="1">
      <c r="A39" s="64" t="s">
        <v>158</v>
      </c>
      <c r="B39" s="62" t="s">
        <v>159</v>
      </c>
      <c r="C39" s="59" t="s">
        <v>160</v>
      </c>
      <c r="D39" s="49" t="s">
        <v>156</v>
      </c>
      <c r="E39" s="49" t="s">
        <v>161</v>
      </c>
      <c r="F39" s="58" t="s">
        <v>162</v>
      </c>
      <c r="G39" s="45"/>
      <c r="H39" s="45"/>
      <c r="I39" s="45"/>
      <c r="J39" s="48"/>
      <c r="K39" s="48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7.25" customHeight="1">
      <c r="A40" s="35"/>
      <c r="B40" s="49" t="s">
        <v>141</v>
      </c>
      <c r="C40" s="59" t="s">
        <v>142</v>
      </c>
      <c r="D40" s="49" t="s">
        <v>156</v>
      </c>
      <c r="E40" s="49" t="s">
        <v>163</v>
      </c>
      <c r="F40" s="52" t="s">
        <v>150</v>
      </c>
      <c r="G40" s="45"/>
      <c r="H40" s="56">
        <v>1.0</v>
      </c>
      <c r="I40" s="45"/>
      <c r="J40" s="48"/>
      <c r="K40" s="48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>
      <c r="A41" s="35"/>
      <c r="B41" s="49"/>
      <c r="C41" s="49"/>
      <c r="D41" s="49" t="s">
        <v>118</v>
      </c>
      <c r="E41" s="49" t="s">
        <v>164</v>
      </c>
      <c r="F41" s="52" t="s">
        <v>115</v>
      </c>
      <c r="K41" s="48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>
      <c r="A42" s="35"/>
      <c r="B42" s="60" t="s">
        <v>128</v>
      </c>
      <c r="C42" s="59" t="s">
        <v>142</v>
      </c>
      <c r="D42" s="49" t="s">
        <v>118</v>
      </c>
      <c r="E42" s="49" t="s">
        <v>165</v>
      </c>
      <c r="F42" s="61" t="s">
        <v>166</v>
      </c>
      <c r="G42" s="45"/>
      <c r="H42" s="45"/>
      <c r="I42" s="45"/>
      <c r="J42" s="48"/>
      <c r="K42" s="48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>
      <c r="A43" s="35"/>
      <c r="B43" s="48"/>
      <c r="C43" s="48"/>
      <c r="D43" s="49" t="s">
        <v>118</v>
      </c>
      <c r="E43" s="49" t="s">
        <v>167</v>
      </c>
      <c r="F43" s="52" t="s">
        <v>150</v>
      </c>
      <c r="G43" s="45"/>
      <c r="H43" s="45"/>
      <c r="I43" s="45"/>
      <c r="J43" s="48"/>
      <c r="K43" s="48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>
      <c r="B44" s="48"/>
      <c r="C44" s="54"/>
      <c r="D44" s="54">
        <v>5.0</v>
      </c>
      <c r="E44" s="43">
        <v>45882.0</v>
      </c>
      <c r="F44" s="55" t="s">
        <v>168</v>
      </c>
      <c r="G44" s="55"/>
      <c r="H44" s="55"/>
      <c r="I44" s="55"/>
      <c r="J44" s="55"/>
      <c r="K44" s="5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>
      <c r="B45" s="48"/>
      <c r="C45" s="48"/>
      <c r="D45" s="48"/>
      <c r="E45" s="48"/>
      <c r="F45" s="47" t="s">
        <v>123</v>
      </c>
      <c r="G45" s="45"/>
      <c r="H45" s="45"/>
      <c r="I45" s="45"/>
      <c r="J45" s="48"/>
      <c r="K45" s="48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>
      <c r="B46" s="48"/>
      <c r="C46" s="49" t="s">
        <v>141</v>
      </c>
      <c r="D46" s="48"/>
      <c r="F46" s="52" t="s">
        <v>115</v>
      </c>
      <c r="G46" s="45"/>
      <c r="H46" s="45"/>
      <c r="I46" s="56"/>
      <c r="J46" s="48"/>
      <c r="K46" s="49">
        <v>1.0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>
      <c r="B47" s="49" t="s">
        <v>169</v>
      </c>
      <c r="C47" s="50" t="s">
        <v>107</v>
      </c>
      <c r="D47" s="49" t="s">
        <v>118</v>
      </c>
      <c r="E47" s="46" t="s">
        <v>170</v>
      </c>
      <c r="F47" s="61" t="s">
        <v>171</v>
      </c>
      <c r="G47" s="45"/>
      <c r="H47" s="45"/>
      <c r="I47" s="45"/>
      <c r="J47" s="48"/>
      <c r="K47" s="48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>
      <c r="C48" s="49" t="s">
        <v>141</v>
      </c>
      <c r="D48" s="49"/>
      <c r="E48" s="46" t="s">
        <v>120</v>
      </c>
      <c r="F48" s="52" t="s">
        <v>115</v>
      </c>
      <c r="G48" s="45"/>
      <c r="H48" s="56"/>
      <c r="I48" s="45"/>
      <c r="J48" s="48"/>
      <c r="K48" s="49">
        <v>1.0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>
      <c r="A49" s="57" t="s">
        <v>172</v>
      </c>
      <c r="B49" s="60" t="s">
        <v>173</v>
      </c>
      <c r="C49" s="50" t="s">
        <v>107</v>
      </c>
      <c r="D49" s="49" t="s">
        <v>156</v>
      </c>
      <c r="E49" s="46" t="s">
        <v>121</v>
      </c>
      <c r="F49" s="58" t="s">
        <v>174</v>
      </c>
      <c r="G49" s="45"/>
      <c r="H49" s="45"/>
      <c r="I49" s="45"/>
      <c r="J49" s="48"/>
      <c r="K49" s="48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>
      <c r="B50" s="49"/>
      <c r="C50" s="48"/>
      <c r="D50" s="49"/>
      <c r="E50" s="46" t="s">
        <v>175</v>
      </c>
      <c r="F50" s="52" t="s">
        <v>150</v>
      </c>
      <c r="G50" s="45"/>
      <c r="H50" s="45"/>
      <c r="I50" s="45"/>
      <c r="J50" s="48"/>
      <c r="K50" s="48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>
      <c r="B51" s="49" t="s">
        <v>141</v>
      </c>
      <c r="C51" s="48"/>
      <c r="D51" s="49"/>
      <c r="E51" s="46" t="s">
        <v>176</v>
      </c>
      <c r="F51" s="52" t="s">
        <v>115</v>
      </c>
      <c r="G51" s="45"/>
      <c r="H51" s="45"/>
      <c r="I51" s="56"/>
      <c r="J51" s="48"/>
      <c r="K51" s="56">
        <v>1.0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>
      <c r="B52" s="49" t="s">
        <v>169</v>
      </c>
      <c r="C52" s="50" t="s">
        <v>107</v>
      </c>
      <c r="D52" s="49" t="s">
        <v>118</v>
      </c>
      <c r="E52" s="46" t="s">
        <v>177</v>
      </c>
      <c r="F52" s="58" t="s">
        <v>178</v>
      </c>
      <c r="G52" s="45"/>
      <c r="H52" s="45"/>
      <c r="I52" s="45"/>
      <c r="J52" s="48"/>
      <c r="K52" s="4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>
      <c r="B53" s="49" t="s">
        <v>169</v>
      </c>
      <c r="C53" s="50" t="s">
        <v>107</v>
      </c>
      <c r="D53" s="49" t="s">
        <v>118</v>
      </c>
      <c r="E53" s="46" t="s">
        <v>179</v>
      </c>
      <c r="F53" s="58" t="s">
        <v>180</v>
      </c>
      <c r="G53" s="45"/>
      <c r="H53" s="45"/>
      <c r="I53" s="45"/>
      <c r="J53" s="48"/>
      <c r="K53" s="4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B54" s="49"/>
      <c r="C54" s="48"/>
      <c r="D54" s="49"/>
      <c r="E54" s="46"/>
      <c r="F54" s="52" t="s">
        <v>150</v>
      </c>
      <c r="G54" s="45"/>
      <c r="H54" s="56"/>
      <c r="I54" s="56"/>
      <c r="J54" s="48"/>
      <c r="K54" s="56">
        <v>1.0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>
      <c r="B55" s="49"/>
      <c r="C55" s="54"/>
      <c r="D55" s="54">
        <v>6.0</v>
      </c>
      <c r="E55" s="43">
        <v>45883.0</v>
      </c>
      <c r="F55" s="55" t="s">
        <v>181</v>
      </c>
      <c r="G55" s="55"/>
      <c r="H55" s="55"/>
      <c r="I55" s="55"/>
      <c r="J55" s="55"/>
      <c r="K55" s="5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>
      <c r="B56" s="49"/>
      <c r="C56" s="48"/>
      <c r="D56" s="49"/>
      <c r="E56" s="46"/>
      <c r="F56" s="47" t="s">
        <v>123</v>
      </c>
      <c r="G56" s="45"/>
      <c r="H56" s="45"/>
      <c r="I56" s="45"/>
      <c r="J56" s="48"/>
      <c r="K56" s="48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>
      <c r="B57" s="49" t="s">
        <v>182</v>
      </c>
      <c r="C57" s="48"/>
      <c r="D57" s="49"/>
      <c r="E57" s="46" t="s">
        <v>120</v>
      </c>
      <c r="F57" s="52" t="s">
        <v>115</v>
      </c>
      <c r="G57" s="45"/>
      <c r="H57" s="45"/>
      <c r="I57" s="56"/>
      <c r="J57" s="48"/>
      <c r="K57" s="56">
        <v>1.0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>
      <c r="B58" s="60" t="s">
        <v>173</v>
      </c>
      <c r="C58" s="50" t="s">
        <v>107</v>
      </c>
      <c r="D58" s="49" t="s">
        <v>156</v>
      </c>
      <c r="E58" s="46" t="s">
        <v>121</v>
      </c>
      <c r="F58" s="58" t="s">
        <v>46</v>
      </c>
      <c r="G58" s="45"/>
      <c r="H58" s="45"/>
      <c r="I58" s="45"/>
      <c r="J58" s="48"/>
      <c r="K58" s="4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>
      <c r="B59" s="49" t="s">
        <v>169</v>
      </c>
      <c r="C59" s="50" t="s">
        <v>107</v>
      </c>
      <c r="D59" s="49" t="s">
        <v>118</v>
      </c>
      <c r="E59" s="46" t="s">
        <v>132</v>
      </c>
      <c r="F59" s="58" t="s">
        <v>183</v>
      </c>
      <c r="G59" s="45"/>
      <c r="H59" s="45"/>
      <c r="I59" s="45"/>
      <c r="J59" s="48"/>
      <c r="K59" s="4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>
      <c r="B60" s="49" t="s">
        <v>169</v>
      </c>
      <c r="C60" s="50" t="s">
        <v>107</v>
      </c>
      <c r="D60" s="49" t="s">
        <v>118</v>
      </c>
      <c r="E60" s="46" t="s">
        <v>184</v>
      </c>
      <c r="F60" s="61" t="s">
        <v>185</v>
      </c>
      <c r="G60" s="45"/>
      <c r="H60" s="45"/>
      <c r="I60" s="45"/>
      <c r="J60" s="48"/>
      <c r="K60" s="4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>
      <c r="B61" s="48"/>
      <c r="C61" s="48"/>
      <c r="D61" s="48"/>
      <c r="E61" s="46" t="s">
        <v>154</v>
      </c>
      <c r="F61" s="52" t="s">
        <v>137</v>
      </c>
      <c r="G61" s="45"/>
      <c r="H61" s="45"/>
      <c r="I61" s="49"/>
      <c r="J61" s="48"/>
      <c r="K61" s="49">
        <v>1.0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>
      <c r="A62" s="35"/>
      <c r="B62" s="48"/>
      <c r="C62" s="48"/>
      <c r="D62" s="48"/>
      <c r="E62" s="48"/>
      <c r="F62" s="52" t="s">
        <v>115</v>
      </c>
      <c r="G62" s="56">
        <v>0.5</v>
      </c>
      <c r="H62" s="56">
        <v>1.0</v>
      </c>
      <c r="I62" s="45"/>
      <c r="J62" s="48"/>
      <c r="K62" s="48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>
      <c r="H63" s="45"/>
      <c r="I63" s="45"/>
      <c r="J63" s="48"/>
      <c r="K63" s="48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35"/>
      <c r="B64" s="48"/>
      <c r="C64" s="48"/>
      <c r="D64" s="48"/>
      <c r="E64" s="48"/>
      <c r="F64" s="52" t="s">
        <v>137</v>
      </c>
      <c r="G64" s="45"/>
      <c r="H64" s="56">
        <v>1.0</v>
      </c>
      <c r="I64" s="45"/>
      <c r="J64" s="48"/>
      <c r="K64" s="48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>
      <c r="A65" s="35"/>
      <c r="B65" s="48"/>
      <c r="C65" s="54">
        <v>7.0</v>
      </c>
      <c r="D65" s="54">
        <v>7.0</v>
      </c>
      <c r="E65" s="43">
        <v>45884.0</v>
      </c>
      <c r="F65" s="55" t="s">
        <v>186</v>
      </c>
      <c r="G65" s="55"/>
      <c r="H65" s="55"/>
      <c r="I65" s="55"/>
      <c r="J65" s="55"/>
      <c r="K65" s="5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35"/>
      <c r="B66" s="48"/>
      <c r="C66" s="54">
        <v>8.0</v>
      </c>
      <c r="D66" s="54">
        <v>8.0</v>
      </c>
      <c r="E66" s="43">
        <v>45885.0</v>
      </c>
      <c r="F66" s="55" t="s">
        <v>98</v>
      </c>
      <c r="G66" s="55"/>
      <c r="H66" s="55"/>
      <c r="I66" s="55"/>
      <c r="J66" s="55"/>
      <c r="K66" s="5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>
      <c r="A67" s="35"/>
      <c r="B67" s="48"/>
      <c r="C67" s="46"/>
      <c r="D67" s="46"/>
      <c r="E67" s="46"/>
      <c r="F67" s="52" t="s">
        <v>187</v>
      </c>
      <c r="G67" s="45"/>
      <c r="H67" s="45"/>
      <c r="I67" s="45"/>
      <c r="J67" s="48"/>
      <c r="K67" s="48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>
      <c r="A68" s="35"/>
      <c r="B68" s="48"/>
      <c r="C68" s="48"/>
      <c r="D68" s="48"/>
      <c r="E68" s="46" t="s">
        <v>188</v>
      </c>
      <c r="F68" s="47" t="s">
        <v>189</v>
      </c>
      <c r="G68" s="45"/>
      <c r="H68" s="45"/>
      <c r="I68" s="45"/>
      <c r="J68" s="48"/>
      <c r="K68" s="48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>
      <c r="A69" s="35"/>
      <c r="B69" s="35"/>
      <c r="C69" s="35"/>
      <c r="D69" s="35"/>
      <c r="E69" s="35"/>
      <c r="F69" s="65"/>
      <c r="G69" s="35">
        <f t="shared" ref="G69:K69" si="1">SUM(G6:G68)</f>
        <v>1</v>
      </c>
      <c r="H69" s="35">
        <f t="shared" si="1"/>
        <v>4</v>
      </c>
      <c r="I69" s="35">
        <f t="shared" si="1"/>
        <v>1.5</v>
      </c>
      <c r="J69" s="35">
        <f t="shared" si="1"/>
        <v>6</v>
      </c>
      <c r="K69" s="35">
        <f t="shared" si="1"/>
        <v>6</v>
      </c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</row>
    <row r="1004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</row>
    <row r="100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</row>
    <row r="1006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</row>
    <row r="1007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</row>
    <row r="1008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</row>
    <row r="1009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</row>
    <row r="1010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</row>
    <row r="101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</row>
    <row r="1012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</row>
    <row r="1013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</row>
    <row r="1014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</row>
    <row r="101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</row>
    <row r="1016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</row>
    <row r="1017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</row>
    <row r="1018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</row>
    <row r="1019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</row>
    <row r="1020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</row>
    <row r="102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</row>
    <row r="1022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</row>
    <row r="1023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</row>
    <row r="1024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</row>
    <row r="1025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</row>
    <row r="1026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</row>
    <row r="1027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</row>
    <row r="1028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</row>
    <row r="1029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</row>
    <row r="1030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</row>
    <row r="103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</row>
    <row r="1032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</row>
    <row r="1033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</row>
    <row r="1034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</row>
    <row r="1035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</row>
    <row r="1036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</row>
    <row r="1037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</row>
    <row r="1038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</row>
    <row r="1039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</row>
    <row r="1040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</row>
    <row r="104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</row>
    <row r="1042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</row>
    <row r="1043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</row>
    <row r="1044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0"/>
  <cols>
    <col customWidth="1" min="1" max="1" width="2.5"/>
    <col customWidth="1" min="2" max="2" width="11.25"/>
    <col customWidth="1" min="3" max="3" width="11.75"/>
    <col customWidth="1" min="4" max="4" width="11.5"/>
    <col customWidth="1" min="5" max="5" width="36.75"/>
    <col customWidth="1" min="6" max="6" width="10.0"/>
    <col customWidth="1" min="7" max="7" width="10.13"/>
    <col customWidth="1" min="8" max="8" width="4.63"/>
    <col customWidth="1" min="9" max="9" width="12.88"/>
    <col customWidth="1" min="10" max="10" width="10.63"/>
    <col customWidth="1" min="11" max="11" width="11.63"/>
    <col customWidth="1" min="12" max="12" width="11.75"/>
    <col customWidth="1" min="13" max="13" width="1.25"/>
    <col customWidth="1" min="14" max="14" width="14.25"/>
    <col customWidth="1" min="15" max="15" width="8.5"/>
    <col customWidth="1" min="16" max="16" width="9.88"/>
    <col customWidth="1" min="17" max="17" width="9.5"/>
    <col customWidth="1" min="18" max="18" width="9.75"/>
    <col customWidth="1" min="19" max="19" width="2.0"/>
    <col customWidth="1" min="20" max="20" width="10.0"/>
    <col customWidth="1" min="21" max="21" width="9.38"/>
    <col customWidth="1" min="22" max="22" width="8.5"/>
    <col customWidth="1" min="23" max="23" width="8.25"/>
    <col customWidth="1" min="24" max="24" width="16.75"/>
    <col customWidth="1" min="25" max="25" width="14.63"/>
    <col customWidth="1" min="26" max="26" width="12.0"/>
    <col customWidth="1" min="28" max="28" width="3.13"/>
    <col customWidth="1" min="29" max="29" width="20.25"/>
    <col customWidth="1" min="30" max="30" width="4.63"/>
    <col customWidth="1" min="31" max="31" width="11.38"/>
    <col customWidth="1" min="33" max="33" width="24.38"/>
    <col customWidth="1" min="34" max="35" width="19.63"/>
    <col customWidth="1" min="36" max="36" width="3.5"/>
  </cols>
  <sheetData>
    <row r="1">
      <c r="A1" s="66"/>
      <c r="B1" s="66"/>
      <c r="C1" s="66"/>
      <c r="D1" s="67"/>
      <c r="E1" s="66"/>
      <c r="F1" s="68"/>
      <c r="G1" s="69"/>
      <c r="H1" s="70"/>
      <c r="I1" s="69"/>
      <c r="J1" s="69"/>
      <c r="K1" s="69"/>
      <c r="L1" s="69"/>
      <c r="M1" s="66"/>
      <c r="N1" s="69"/>
      <c r="O1" s="71"/>
      <c r="P1" s="71"/>
      <c r="Q1" s="71"/>
      <c r="R1" s="71"/>
      <c r="S1" s="66"/>
      <c r="T1" s="67"/>
      <c r="U1" s="67"/>
      <c r="V1" s="67"/>
      <c r="W1" s="67"/>
      <c r="X1" s="67"/>
      <c r="Y1" s="66"/>
      <c r="Z1" s="66"/>
      <c r="AA1" s="72"/>
      <c r="AB1" s="69"/>
      <c r="AC1" s="66"/>
      <c r="AD1" s="66"/>
      <c r="AE1" s="69"/>
      <c r="AF1" s="66"/>
      <c r="AG1" s="66"/>
      <c r="AH1" s="66"/>
      <c r="AI1" s="66"/>
      <c r="AJ1" s="66"/>
    </row>
    <row r="2">
      <c r="A2" s="66"/>
      <c r="B2" s="66"/>
      <c r="C2" s="66"/>
      <c r="D2" s="67"/>
      <c r="E2" s="66"/>
      <c r="F2" s="68"/>
      <c r="G2" s="69"/>
      <c r="H2" s="70"/>
      <c r="I2" s="69"/>
      <c r="J2" s="69"/>
      <c r="K2" s="71"/>
      <c r="L2" s="69"/>
      <c r="M2" s="66"/>
      <c r="N2" s="69"/>
      <c r="O2" s="71"/>
      <c r="P2" s="71"/>
      <c r="Q2" s="73"/>
      <c r="R2" s="73"/>
      <c r="S2" s="66"/>
      <c r="T2" s="67"/>
      <c r="U2" s="67"/>
      <c r="V2" s="67"/>
      <c r="W2" s="67"/>
      <c r="X2" s="67"/>
      <c r="Y2" s="66"/>
      <c r="Z2" s="66"/>
      <c r="AA2" s="72"/>
      <c r="AB2" s="69"/>
      <c r="AC2" s="66"/>
      <c r="AD2" s="66"/>
      <c r="AE2" s="69"/>
      <c r="AF2" s="66"/>
      <c r="AG2" s="66"/>
      <c r="AH2" s="66"/>
      <c r="AI2" s="66"/>
      <c r="AJ2" s="66"/>
    </row>
    <row r="3" ht="15.75" customHeight="1">
      <c r="A3" s="66"/>
      <c r="B3" s="66"/>
      <c r="C3" s="66"/>
      <c r="D3" s="74"/>
      <c r="E3" s="66"/>
      <c r="F3" s="68"/>
      <c r="G3" s="69"/>
      <c r="H3" s="70"/>
      <c r="I3" s="69"/>
      <c r="J3" s="69"/>
      <c r="K3" s="69"/>
      <c r="L3" s="69"/>
      <c r="M3" s="66"/>
      <c r="N3" s="71"/>
      <c r="O3" s="75"/>
      <c r="P3" s="75"/>
      <c r="Q3" s="76"/>
      <c r="R3" s="76"/>
      <c r="S3" s="66"/>
      <c r="T3" s="67"/>
      <c r="U3" s="67"/>
      <c r="V3" s="67"/>
      <c r="W3" s="67"/>
      <c r="X3" s="67"/>
      <c r="Y3" s="66"/>
      <c r="Z3" s="66"/>
      <c r="AA3" s="72"/>
      <c r="AB3" s="69"/>
      <c r="AC3" s="77" t="s">
        <v>190</v>
      </c>
      <c r="AD3" s="66"/>
      <c r="AE3" s="69"/>
      <c r="AF3" s="66"/>
      <c r="AG3" s="66"/>
      <c r="AH3" s="66"/>
      <c r="AI3" s="66"/>
      <c r="AJ3" s="66"/>
    </row>
    <row r="4">
      <c r="A4" s="66"/>
      <c r="B4" s="78"/>
      <c r="C4" s="79" t="s">
        <v>191</v>
      </c>
      <c r="D4" s="80"/>
      <c r="E4" s="79"/>
      <c r="F4" s="81"/>
      <c r="G4" s="82"/>
      <c r="H4" s="83"/>
      <c r="I4" s="82"/>
      <c r="J4" s="82"/>
      <c r="K4" s="82"/>
      <c r="L4" s="82"/>
      <c r="M4" s="66"/>
      <c r="N4" s="84"/>
      <c r="O4" s="85"/>
      <c r="P4" s="85">
        <v>3800.0</v>
      </c>
      <c r="Q4" s="86"/>
      <c r="R4" s="86"/>
      <c r="S4" s="66"/>
      <c r="T4" s="87" t="s">
        <v>191</v>
      </c>
      <c r="U4" s="88"/>
      <c r="V4" s="88"/>
      <c r="W4" s="88"/>
      <c r="X4" s="89"/>
      <c r="Y4" s="66"/>
      <c r="Z4" s="90" t="s">
        <v>192</v>
      </c>
      <c r="AA4" s="91"/>
      <c r="AB4" s="69"/>
      <c r="AC4" s="84" t="s">
        <v>191</v>
      </c>
      <c r="AD4" s="92"/>
      <c r="AE4" s="92"/>
      <c r="AF4" s="92"/>
      <c r="AG4" s="84"/>
      <c r="AH4" s="84"/>
      <c r="AI4" s="84"/>
      <c r="AJ4" s="66"/>
    </row>
    <row r="5">
      <c r="A5" s="69"/>
      <c r="B5" s="93" t="s">
        <v>193</v>
      </c>
      <c r="C5" s="93" t="s">
        <v>194</v>
      </c>
      <c r="D5" s="94" t="s">
        <v>195</v>
      </c>
      <c r="E5" s="95" t="s">
        <v>196</v>
      </c>
      <c r="F5" s="96" t="s">
        <v>197</v>
      </c>
      <c r="G5" s="95" t="s">
        <v>198</v>
      </c>
      <c r="H5" s="97" t="s">
        <v>199</v>
      </c>
      <c r="I5" s="98" t="s">
        <v>200</v>
      </c>
      <c r="J5" s="99" t="s">
        <v>156</v>
      </c>
      <c r="K5" s="99" t="s">
        <v>118</v>
      </c>
      <c r="L5" s="99" t="s">
        <v>201</v>
      </c>
      <c r="M5" s="69"/>
      <c r="N5" s="95" t="s">
        <v>202</v>
      </c>
      <c r="O5" s="100" t="s">
        <v>200</v>
      </c>
      <c r="P5" s="95" t="s">
        <v>156</v>
      </c>
      <c r="Q5" s="100" t="s">
        <v>118</v>
      </c>
      <c r="R5" s="100" t="s">
        <v>201</v>
      </c>
      <c r="S5" s="69"/>
      <c r="T5" s="101" t="s">
        <v>203</v>
      </c>
      <c r="U5" s="102" t="s">
        <v>118</v>
      </c>
      <c r="V5" s="101"/>
      <c r="W5" s="103" t="s">
        <v>204</v>
      </c>
      <c r="X5" s="104" t="s">
        <v>205</v>
      </c>
      <c r="Y5" s="66"/>
      <c r="Z5" s="105" t="s">
        <v>206</v>
      </c>
      <c r="AA5" s="106" t="s">
        <v>207</v>
      </c>
      <c r="AB5" s="69"/>
      <c r="AC5" s="107" t="s">
        <v>208</v>
      </c>
      <c r="AD5" s="108" t="s">
        <v>209</v>
      </c>
      <c r="AE5" s="108" t="s">
        <v>210</v>
      </c>
      <c r="AF5" s="108" t="s">
        <v>211</v>
      </c>
      <c r="AG5" s="107" t="s">
        <v>212</v>
      </c>
      <c r="AH5" s="107" t="s">
        <v>213</v>
      </c>
      <c r="AI5" s="108" t="s">
        <v>214</v>
      </c>
      <c r="AJ5" s="69"/>
    </row>
    <row r="6" ht="30.75" customHeight="1">
      <c r="A6" s="66"/>
      <c r="B6" s="109" t="s">
        <v>215</v>
      </c>
      <c r="C6" s="109" t="s">
        <v>216</v>
      </c>
      <c r="D6" s="110" t="s">
        <v>217</v>
      </c>
      <c r="E6" s="111" t="s">
        <v>218</v>
      </c>
      <c r="F6" s="112"/>
      <c r="G6" s="113">
        <f>((38500+(38500*19%)))</f>
        <v>45815</v>
      </c>
      <c r="H6" s="114">
        <v>50.0</v>
      </c>
      <c r="I6" s="115">
        <f t="shared" ref="I6:I8" si="1">G6*H6</f>
        <v>2290750</v>
      </c>
      <c r="J6" s="116"/>
      <c r="K6" s="115"/>
      <c r="L6" s="113"/>
      <c r="M6" s="69"/>
      <c r="N6" s="115">
        <f>I6</f>
        <v>2290750</v>
      </c>
      <c r="O6" s="117">
        <f t="shared" ref="O6:O8" si="2">N6/$P$4</f>
        <v>602.8289474</v>
      </c>
      <c r="P6" s="118"/>
      <c r="Q6" s="118"/>
      <c r="R6" s="118"/>
      <c r="S6" s="69"/>
      <c r="T6" s="119"/>
      <c r="U6" s="119"/>
      <c r="V6" s="119"/>
      <c r="W6" s="119"/>
      <c r="X6" s="119"/>
      <c r="Y6" s="66"/>
      <c r="Z6" s="120"/>
      <c r="AA6" s="121"/>
      <c r="AB6" s="69"/>
      <c r="AC6" s="122"/>
      <c r="AD6" s="123"/>
      <c r="AE6" s="124"/>
      <c r="AF6" s="125"/>
      <c r="AG6" s="122"/>
      <c r="AH6" s="122"/>
      <c r="AI6" s="122"/>
      <c r="AJ6" s="66"/>
    </row>
    <row r="7" ht="30.75" customHeight="1">
      <c r="A7" s="66"/>
      <c r="B7" s="109" t="s">
        <v>215</v>
      </c>
      <c r="C7" s="109" t="s">
        <v>216</v>
      </c>
      <c r="D7" s="110" t="s">
        <v>142</v>
      </c>
      <c r="E7" s="111" t="s">
        <v>219</v>
      </c>
      <c r="F7" s="112"/>
      <c r="G7" s="113">
        <v>70000.0</v>
      </c>
      <c r="H7" s="114">
        <v>1.0</v>
      </c>
      <c r="I7" s="115">
        <f t="shared" si="1"/>
        <v>70000</v>
      </c>
      <c r="J7" s="116"/>
      <c r="K7" s="115"/>
      <c r="L7" s="113"/>
      <c r="M7" s="69"/>
      <c r="N7" s="115">
        <f t="shared" ref="N7:N8" si="3">I7/0.8</f>
        <v>87500</v>
      </c>
      <c r="O7" s="117">
        <f t="shared" si="2"/>
        <v>23.02631579</v>
      </c>
      <c r="P7" s="118"/>
      <c r="Q7" s="118"/>
      <c r="R7" s="118"/>
      <c r="S7" s="69"/>
      <c r="T7" s="119"/>
      <c r="U7" s="119"/>
      <c r="V7" s="119"/>
      <c r="W7" s="119"/>
      <c r="X7" s="119"/>
      <c r="Y7" s="66"/>
      <c r="Z7" s="120"/>
      <c r="AA7" s="121"/>
      <c r="AB7" s="69"/>
      <c r="AC7" s="122"/>
      <c r="AD7" s="123"/>
      <c r="AE7" s="124"/>
      <c r="AF7" s="125"/>
      <c r="AG7" s="122"/>
      <c r="AH7" s="122"/>
      <c r="AI7" s="122"/>
      <c r="AJ7" s="66"/>
    </row>
    <row r="8" ht="30.75" customHeight="1">
      <c r="A8" s="66"/>
      <c r="B8" s="126"/>
      <c r="C8" s="109" t="s">
        <v>216</v>
      </c>
      <c r="D8" s="110" t="s">
        <v>142</v>
      </c>
      <c r="E8" s="111" t="s">
        <v>220</v>
      </c>
      <c r="F8" s="112"/>
      <c r="G8" s="113">
        <v>200000.0</v>
      </c>
      <c r="H8" s="114">
        <v>1.0</v>
      </c>
      <c r="I8" s="115">
        <f t="shared" si="1"/>
        <v>200000</v>
      </c>
      <c r="J8" s="116"/>
      <c r="K8" s="115"/>
      <c r="L8" s="113"/>
      <c r="M8" s="69"/>
      <c r="N8" s="115">
        <f t="shared" si="3"/>
        <v>250000</v>
      </c>
      <c r="O8" s="117">
        <f t="shared" si="2"/>
        <v>65.78947368</v>
      </c>
      <c r="P8" s="118"/>
      <c r="Q8" s="118"/>
      <c r="R8" s="118"/>
      <c r="S8" s="69"/>
      <c r="T8" s="119"/>
      <c r="U8" s="119"/>
      <c r="V8" s="119"/>
      <c r="W8" s="119"/>
      <c r="X8" s="119"/>
      <c r="Y8" s="66"/>
      <c r="Z8" s="120"/>
      <c r="AA8" s="121"/>
      <c r="AB8" s="69"/>
      <c r="AC8" s="122"/>
      <c r="AD8" s="123"/>
      <c r="AE8" s="124"/>
      <c r="AF8" s="125"/>
      <c r="AG8" s="122"/>
      <c r="AH8" s="122"/>
      <c r="AI8" s="122"/>
      <c r="AJ8" s="66"/>
    </row>
    <row r="9" ht="30.75" customHeight="1">
      <c r="A9" s="66"/>
      <c r="B9" s="109" t="s">
        <v>215</v>
      </c>
      <c r="C9" s="109" t="s">
        <v>221</v>
      </c>
      <c r="D9" s="110" t="s">
        <v>222</v>
      </c>
      <c r="E9" s="127" t="s">
        <v>223</v>
      </c>
      <c r="F9" s="112" t="s">
        <v>224</v>
      </c>
      <c r="G9" s="113"/>
      <c r="H9" s="114">
        <v>1.0</v>
      </c>
      <c r="I9" s="115"/>
      <c r="J9" s="115">
        <v>2842060.0</v>
      </c>
      <c r="K9" s="115">
        <v>2842060.0</v>
      </c>
      <c r="L9" s="113">
        <v>2842060.0</v>
      </c>
      <c r="M9" s="69"/>
      <c r="N9" s="115">
        <v>2842060.0</v>
      </c>
      <c r="O9" s="118"/>
      <c r="P9" s="128">
        <v>680.0</v>
      </c>
      <c r="Q9" s="128">
        <v>680.0</v>
      </c>
      <c r="R9" s="128">
        <v>680.0</v>
      </c>
      <c r="S9" s="69"/>
      <c r="T9" s="119"/>
      <c r="U9" s="119"/>
      <c r="V9" s="119"/>
      <c r="W9" s="119"/>
      <c r="X9" s="119"/>
      <c r="Y9" s="66"/>
      <c r="Z9" s="120"/>
      <c r="AA9" s="121"/>
      <c r="AB9" s="69"/>
      <c r="AC9" s="122"/>
      <c r="AD9" s="123"/>
      <c r="AE9" s="124"/>
      <c r="AF9" s="125"/>
      <c r="AG9" s="122"/>
      <c r="AH9" s="122"/>
      <c r="AI9" s="122"/>
      <c r="AJ9" s="66"/>
    </row>
    <row r="10">
      <c r="A10" s="66"/>
      <c r="B10" s="109" t="s">
        <v>215</v>
      </c>
      <c r="C10" s="109" t="s">
        <v>221</v>
      </c>
      <c r="D10" s="110" t="s">
        <v>142</v>
      </c>
      <c r="E10" s="127" t="s">
        <v>225</v>
      </c>
      <c r="F10" s="112" t="s">
        <v>224</v>
      </c>
      <c r="G10" s="113"/>
      <c r="H10" s="114">
        <v>1.0</v>
      </c>
      <c r="I10" s="113"/>
      <c r="J10" s="113">
        <v>139400.0</v>
      </c>
      <c r="K10" s="113">
        <v>139400.0</v>
      </c>
      <c r="L10" s="113">
        <v>139400.0</v>
      </c>
      <c r="M10" s="69"/>
      <c r="N10" s="115">
        <v>139400.0</v>
      </c>
      <c r="O10" s="118"/>
      <c r="P10" s="128">
        <v>40.0</v>
      </c>
      <c r="Q10" s="128">
        <v>40.0</v>
      </c>
      <c r="R10" s="128">
        <v>40.0</v>
      </c>
      <c r="S10" s="69"/>
      <c r="T10" s="119"/>
      <c r="U10" s="119"/>
      <c r="V10" s="119"/>
      <c r="W10" s="119"/>
      <c r="X10" s="119"/>
      <c r="Y10" s="66"/>
      <c r="Z10" s="120"/>
      <c r="AA10" s="121"/>
      <c r="AB10" s="69"/>
      <c r="AC10" s="122"/>
      <c r="AD10" s="123"/>
      <c r="AE10" s="124"/>
      <c r="AF10" s="125"/>
      <c r="AG10" s="122"/>
      <c r="AH10" s="122"/>
      <c r="AI10" s="122"/>
      <c r="AJ10" s="66"/>
    </row>
    <row r="11">
      <c r="A11" s="66"/>
      <c r="B11" s="109" t="s">
        <v>215</v>
      </c>
      <c r="C11" s="109" t="s">
        <v>226</v>
      </c>
      <c r="D11" s="110" t="s">
        <v>222</v>
      </c>
      <c r="E11" s="127" t="s">
        <v>227</v>
      </c>
      <c r="F11" s="112" t="s">
        <v>228</v>
      </c>
      <c r="G11" s="113"/>
      <c r="H11" s="114">
        <v>1.0</v>
      </c>
      <c r="I11" s="113"/>
      <c r="J11" s="113"/>
      <c r="K11" s="113">
        <f>100*4170</f>
        <v>417000</v>
      </c>
      <c r="L11" s="113"/>
      <c r="M11" s="69"/>
      <c r="N11" s="115">
        <f>K11</f>
        <v>417000</v>
      </c>
      <c r="O11" s="118"/>
      <c r="P11" s="118"/>
      <c r="Q11" s="128">
        <v>100.0</v>
      </c>
      <c r="R11" s="118"/>
      <c r="S11" s="69"/>
      <c r="T11" s="119"/>
      <c r="U11" s="119"/>
      <c r="V11" s="119"/>
      <c r="W11" s="119"/>
      <c r="X11" s="119"/>
      <c r="Y11" s="66"/>
      <c r="Z11" s="120"/>
      <c r="AA11" s="121"/>
      <c r="AB11" s="69"/>
      <c r="AC11" s="122"/>
      <c r="AD11" s="123"/>
      <c r="AE11" s="124"/>
      <c r="AF11" s="125"/>
      <c r="AG11" s="122"/>
      <c r="AH11" s="122"/>
      <c r="AI11" s="122"/>
      <c r="AJ11" s="66"/>
    </row>
    <row r="12">
      <c r="A12" s="66"/>
      <c r="B12" s="109" t="s">
        <v>215</v>
      </c>
      <c r="C12" s="109" t="s">
        <v>216</v>
      </c>
      <c r="D12" s="110" t="s">
        <v>222</v>
      </c>
      <c r="E12" s="127" t="s">
        <v>229</v>
      </c>
      <c r="F12" s="112" t="s">
        <v>230</v>
      </c>
      <c r="G12" s="113">
        <v>3500.0</v>
      </c>
      <c r="H12" s="114">
        <v>8.0</v>
      </c>
      <c r="I12" s="113"/>
      <c r="J12" s="113">
        <f>G12*H12</f>
        <v>28000</v>
      </c>
      <c r="K12" s="113">
        <f t="shared" ref="K12:K14" si="5">G12*H12</f>
        <v>28000</v>
      </c>
      <c r="L12" s="113">
        <f t="shared" ref="L12:L14" si="6">G12*H12</f>
        <v>28000</v>
      </c>
      <c r="M12" s="69"/>
      <c r="N12" s="115">
        <f>J12/0.45</f>
        <v>62222.22222</v>
      </c>
      <c r="O12" s="118"/>
      <c r="P12" s="117">
        <f>N12/$P$4</f>
        <v>16.37426901</v>
      </c>
      <c r="Q12" s="117">
        <f t="shared" ref="Q12:Q14" si="7">N12/$P$4</f>
        <v>16.37426901</v>
      </c>
      <c r="R12" s="117">
        <f t="shared" ref="R12:R14" si="8">N12/$P$4</f>
        <v>16.37426901</v>
      </c>
      <c r="S12" s="69"/>
      <c r="T12" s="119">
        <f t="shared" ref="T12:V12" si="4">2450*8</f>
        <v>19600</v>
      </c>
      <c r="U12" s="119">
        <f t="shared" si="4"/>
        <v>19600</v>
      </c>
      <c r="V12" s="119">
        <f t="shared" si="4"/>
        <v>19600</v>
      </c>
      <c r="W12" s="129">
        <v>0.0</v>
      </c>
      <c r="X12" s="119">
        <f t="shared" ref="X12:X15" si="9">T12+U12+V12</f>
        <v>58800</v>
      </c>
      <c r="Y12" s="66"/>
      <c r="Z12" s="120">
        <f>J12+K12+L12</f>
        <v>84000</v>
      </c>
      <c r="AA12" s="121">
        <f t="shared" ref="AA12:AA15" si="10">Z12-T12-U12-V12</f>
        <v>25200</v>
      </c>
      <c r="AB12" s="69"/>
      <c r="AC12" s="130" t="s">
        <v>231</v>
      </c>
      <c r="AD12" s="123"/>
      <c r="AE12" s="131">
        <v>45875.0</v>
      </c>
      <c r="AF12" s="115">
        <v>1265000.0</v>
      </c>
      <c r="AG12" s="130" t="s">
        <v>232</v>
      </c>
      <c r="AH12" s="130" t="s">
        <v>233</v>
      </c>
      <c r="AI12" s="122"/>
      <c r="AJ12" s="66"/>
    </row>
    <row r="13">
      <c r="A13" s="66"/>
      <c r="B13" s="66"/>
      <c r="C13" s="109" t="s">
        <v>234</v>
      </c>
      <c r="D13" s="110" t="s">
        <v>235</v>
      </c>
      <c r="E13" s="127" t="s">
        <v>236</v>
      </c>
      <c r="F13" s="112" t="s">
        <v>237</v>
      </c>
      <c r="G13" s="113">
        <v>6000.0</v>
      </c>
      <c r="H13" s="114">
        <v>1.0</v>
      </c>
      <c r="I13" s="113"/>
      <c r="J13" s="113"/>
      <c r="K13" s="113">
        <f t="shared" si="5"/>
        <v>6000</v>
      </c>
      <c r="L13" s="113">
        <f t="shared" si="6"/>
        <v>6000</v>
      </c>
      <c r="M13" s="69"/>
      <c r="N13" s="115">
        <f>K13/0.4</f>
        <v>15000</v>
      </c>
      <c r="O13" s="115"/>
      <c r="P13" s="115"/>
      <c r="Q13" s="117">
        <f t="shared" si="7"/>
        <v>3.947368421</v>
      </c>
      <c r="R13" s="117">
        <f t="shared" si="8"/>
        <v>3.947368421</v>
      </c>
      <c r="S13" s="69"/>
      <c r="T13" s="132"/>
      <c r="U13" s="129">
        <v>5000.0</v>
      </c>
      <c r="V13" s="129">
        <v>5000.0</v>
      </c>
      <c r="W13" s="129">
        <v>0.0</v>
      </c>
      <c r="X13" s="119">
        <f t="shared" si="9"/>
        <v>10000</v>
      </c>
      <c r="Y13" s="66"/>
      <c r="Z13" s="120">
        <f>K13+L13</f>
        <v>12000</v>
      </c>
      <c r="AA13" s="121">
        <f t="shared" si="10"/>
        <v>2000</v>
      </c>
      <c r="AB13" s="69"/>
      <c r="AC13" s="130" t="s">
        <v>238</v>
      </c>
      <c r="AD13" s="123"/>
      <c r="AE13" s="124"/>
      <c r="AF13" s="125"/>
      <c r="AG13" s="116"/>
      <c r="AH13" s="116"/>
      <c r="AI13" s="116"/>
      <c r="AJ13" s="66"/>
    </row>
    <row r="14">
      <c r="A14" s="66"/>
      <c r="B14" s="109" t="s">
        <v>215</v>
      </c>
      <c r="C14" s="133" t="s">
        <v>216</v>
      </c>
      <c r="D14" s="110" t="s">
        <v>239</v>
      </c>
      <c r="E14" s="127" t="s">
        <v>240</v>
      </c>
      <c r="F14" s="112" t="s">
        <v>237</v>
      </c>
      <c r="G14" s="113">
        <v>12000.0</v>
      </c>
      <c r="H14" s="114">
        <v>1.0</v>
      </c>
      <c r="I14" s="113"/>
      <c r="J14" s="113">
        <f t="shared" ref="J14:J16" si="11">G14*H14</f>
        <v>12000</v>
      </c>
      <c r="K14" s="113">
        <f t="shared" si="5"/>
        <v>12000</v>
      </c>
      <c r="L14" s="113">
        <f t="shared" si="6"/>
        <v>12000</v>
      </c>
      <c r="M14" s="69"/>
      <c r="N14" s="115">
        <f>J14/0.4</f>
        <v>30000</v>
      </c>
      <c r="O14" s="118"/>
      <c r="P14" s="117">
        <f>N14/$P$4</f>
        <v>7.894736842</v>
      </c>
      <c r="Q14" s="117">
        <f t="shared" si="7"/>
        <v>7.894736842</v>
      </c>
      <c r="R14" s="117">
        <f t="shared" si="8"/>
        <v>7.894736842</v>
      </c>
      <c r="S14" s="69"/>
      <c r="T14" s="129">
        <v>12000.0</v>
      </c>
      <c r="U14" s="129">
        <v>12000.0</v>
      </c>
      <c r="V14" s="129">
        <v>12000.0</v>
      </c>
      <c r="W14" s="129">
        <v>0.0</v>
      </c>
      <c r="X14" s="119">
        <f t="shared" si="9"/>
        <v>36000</v>
      </c>
      <c r="Y14" s="66"/>
      <c r="Z14" s="120">
        <f t="shared" ref="Z14:Z15" si="12">J14+K14+L14</f>
        <v>36000</v>
      </c>
      <c r="AA14" s="121">
        <f t="shared" si="10"/>
        <v>0</v>
      </c>
      <c r="AB14" s="69"/>
      <c r="AC14" s="130" t="s">
        <v>241</v>
      </c>
      <c r="AD14" s="123"/>
      <c r="AE14" s="131">
        <v>44782.0</v>
      </c>
      <c r="AF14" s="115">
        <v>36000.0</v>
      </c>
      <c r="AG14" s="130" t="s">
        <v>232</v>
      </c>
      <c r="AH14" s="130" t="s">
        <v>242</v>
      </c>
      <c r="AI14" s="122"/>
      <c r="AJ14" s="66"/>
    </row>
    <row r="15">
      <c r="A15" s="66"/>
      <c r="B15" s="134" t="s">
        <v>243</v>
      </c>
      <c r="C15" s="133" t="s">
        <v>216</v>
      </c>
      <c r="D15" s="110" t="s">
        <v>142</v>
      </c>
      <c r="E15" s="127" t="s">
        <v>244</v>
      </c>
      <c r="F15" s="112" t="s">
        <v>245</v>
      </c>
      <c r="G15" s="113">
        <v>305000.0</v>
      </c>
      <c r="H15" s="114">
        <v>2.0</v>
      </c>
      <c r="I15" s="113"/>
      <c r="J15" s="113">
        <f t="shared" si="11"/>
        <v>610000</v>
      </c>
      <c r="K15" s="113"/>
      <c r="L15" s="113"/>
      <c r="M15" s="69"/>
      <c r="N15" s="115">
        <f>J15/0.9</f>
        <v>677777.7778</v>
      </c>
      <c r="O15" s="118"/>
      <c r="P15" s="117">
        <f>(N15/$P$4)/3</f>
        <v>59.45419103</v>
      </c>
      <c r="Q15" s="117">
        <f>P15</f>
        <v>59.45419103</v>
      </c>
      <c r="R15" s="117">
        <f>P15</f>
        <v>59.45419103</v>
      </c>
      <c r="S15" s="69"/>
      <c r="T15" s="129">
        <v>480000.0</v>
      </c>
      <c r="U15" s="132"/>
      <c r="V15" s="132"/>
      <c r="W15" s="129">
        <v>0.0</v>
      </c>
      <c r="X15" s="119">
        <f t="shared" si="9"/>
        <v>480000</v>
      </c>
      <c r="Y15" s="66"/>
      <c r="Z15" s="120">
        <f t="shared" si="12"/>
        <v>610000</v>
      </c>
      <c r="AA15" s="121">
        <f t="shared" si="10"/>
        <v>130000</v>
      </c>
      <c r="AB15" s="69"/>
      <c r="AC15" s="130" t="s">
        <v>246</v>
      </c>
      <c r="AD15" s="123"/>
      <c r="AE15" s="131">
        <v>44782.0</v>
      </c>
      <c r="AF15" s="115">
        <v>240000.0</v>
      </c>
      <c r="AG15" s="130" t="s">
        <v>232</v>
      </c>
      <c r="AH15" s="130" t="s">
        <v>233</v>
      </c>
      <c r="AI15" s="122"/>
      <c r="AJ15" s="66"/>
    </row>
    <row r="16">
      <c r="A16" s="66"/>
      <c r="B16" s="109" t="s">
        <v>215</v>
      </c>
      <c r="C16" s="133" t="s">
        <v>216</v>
      </c>
      <c r="D16" s="110" t="s">
        <v>247</v>
      </c>
      <c r="E16" s="135" t="s">
        <v>248</v>
      </c>
      <c r="F16" s="112" t="s">
        <v>249</v>
      </c>
      <c r="G16" s="136">
        <v>434596.8214285714</v>
      </c>
      <c r="H16" s="137">
        <v>7.0</v>
      </c>
      <c r="I16" s="125"/>
      <c r="J16" s="125">
        <f t="shared" si="11"/>
        <v>3042177.75</v>
      </c>
      <c r="K16" s="125"/>
      <c r="L16" s="125"/>
      <c r="M16" s="69"/>
      <c r="N16" s="115">
        <f>J16</f>
        <v>3042177.75</v>
      </c>
      <c r="O16" s="118"/>
      <c r="P16" s="117">
        <f>N16/$P$4</f>
        <v>800.5730921</v>
      </c>
      <c r="Q16" s="118"/>
      <c r="R16" s="118"/>
      <c r="S16" s="69"/>
      <c r="T16" s="119">
        <f>N16</f>
        <v>3042177.75</v>
      </c>
      <c r="U16" s="119">
        <f>N17</f>
        <v>2682931.41</v>
      </c>
      <c r="V16" s="119">
        <f>N18</f>
        <v>2682885.24</v>
      </c>
      <c r="W16" s="119">
        <f>(T16+U16+V16)*3.5%</f>
        <v>294279.804</v>
      </c>
      <c r="X16" s="119">
        <f>(T16+U16+V16)-W16</f>
        <v>8113714.596</v>
      </c>
      <c r="Y16" s="66"/>
      <c r="Z16" s="120"/>
      <c r="AA16" s="121"/>
      <c r="AB16" s="69"/>
      <c r="AC16" s="130" t="s">
        <v>246</v>
      </c>
      <c r="AD16" s="123"/>
      <c r="AE16" s="131">
        <v>45884.0</v>
      </c>
      <c r="AF16" s="115">
        <v>220000.0</v>
      </c>
      <c r="AG16" s="130" t="s">
        <v>232</v>
      </c>
      <c r="AH16" s="130" t="s">
        <v>233</v>
      </c>
      <c r="AI16" s="122"/>
      <c r="AJ16" s="66"/>
    </row>
    <row r="17">
      <c r="A17" s="13"/>
      <c r="B17" s="109" t="s">
        <v>215</v>
      </c>
      <c r="C17" s="133" t="s">
        <v>216</v>
      </c>
      <c r="D17" s="110" t="s">
        <v>250</v>
      </c>
      <c r="E17" s="135" t="s">
        <v>251</v>
      </c>
      <c r="F17" s="112" t="s">
        <v>249</v>
      </c>
      <c r="G17" s="136">
        <v>383275.91571428574</v>
      </c>
      <c r="H17" s="138">
        <v>7.0</v>
      </c>
      <c r="I17" s="115"/>
      <c r="J17" s="115"/>
      <c r="K17" s="115">
        <f>G17*H17</f>
        <v>2682931.41</v>
      </c>
      <c r="L17" s="115"/>
      <c r="M17" s="13"/>
      <c r="N17" s="115">
        <f>K17</f>
        <v>2682931.41</v>
      </c>
      <c r="O17" s="118"/>
      <c r="P17" s="118"/>
      <c r="Q17" s="117">
        <f>N17/$P$4</f>
        <v>706.0345816</v>
      </c>
      <c r="R17" s="139"/>
      <c r="S17" s="13"/>
      <c r="T17" s="132"/>
      <c r="U17" s="132"/>
      <c r="V17" s="132"/>
      <c r="W17" s="132"/>
      <c r="X17" s="132"/>
      <c r="Y17" s="66"/>
      <c r="Z17" s="120"/>
      <c r="AA17" s="121"/>
      <c r="AB17" s="69"/>
      <c r="AC17" s="130" t="s">
        <v>252</v>
      </c>
      <c r="AD17" s="116"/>
      <c r="AE17" s="116"/>
      <c r="AF17" s="115">
        <v>7700000.0</v>
      </c>
      <c r="AG17" s="130" t="s">
        <v>232</v>
      </c>
      <c r="AH17" s="130" t="s">
        <v>233</v>
      </c>
      <c r="AI17" s="122"/>
      <c r="AJ17" s="13"/>
    </row>
    <row r="18">
      <c r="A18" s="13"/>
      <c r="B18" s="109" t="s">
        <v>215</v>
      </c>
      <c r="C18" s="133" t="s">
        <v>216</v>
      </c>
      <c r="D18" s="110" t="s">
        <v>253</v>
      </c>
      <c r="E18" s="135" t="s">
        <v>254</v>
      </c>
      <c r="F18" s="112" t="s">
        <v>249</v>
      </c>
      <c r="G18" s="140">
        <v>383269.32</v>
      </c>
      <c r="H18" s="138">
        <v>7.0</v>
      </c>
      <c r="I18" s="115"/>
      <c r="J18" s="115"/>
      <c r="K18" s="115"/>
      <c r="L18" s="115">
        <f>G18*H18</f>
        <v>2682885.24</v>
      </c>
      <c r="M18" s="13"/>
      <c r="N18" s="115">
        <f>L18</f>
        <v>2682885.24</v>
      </c>
      <c r="O18" s="118"/>
      <c r="P18" s="118"/>
      <c r="Q18" s="139"/>
      <c r="R18" s="117">
        <f>N18/$P$4</f>
        <v>706.0224316</v>
      </c>
      <c r="S18" s="13"/>
      <c r="T18" s="132"/>
      <c r="U18" s="132"/>
      <c r="V18" s="132"/>
      <c r="W18" s="132"/>
      <c r="X18" s="132"/>
      <c r="Y18" s="66"/>
      <c r="Z18" s="120"/>
      <c r="AA18" s="121"/>
      <c r="AB18" s="69"/>
      <c r="AC18" s="130" t="s">
        <v>252</v>
      </c>
      <c r="AD18" s="116"/>
      <c r="AE18" s="130" t="s">
        <v>255</v>
      </c>
      <c r="AF18" s="115">
        <v>459221.0</v>
      </c>
      <c r="AG18" s="130" t="s">
        <v>256</v>
      </c>
      <c r="AH18" s="130"/>
      <c r="AI18" s="122"/>
      <c r="AJ18" s="13"/>
    </row>
    <row r="19">
      <c r="A19" s="13"/>
      <c r="B19" s="141"/>
      <c r="C19" s="142"/>
      <c r="D19" s="143"/>
      <c r="E19" s="144" t="s">
        <v>257</v>
      </c>
      <c r="F19" s="145"/>
      <c r="G19" s="146"/>
      <c r="H19" s="147"/>
      <c r="I19" s="146"/>
      <c r="J19" s="146"/>
      <c r="K19" s="148">
        <v>1200000.0</v>
      </c>
      <c r="L19" s="146"/>
      <c r="M19" s="13"/>
      <c r="N19" s="115">
        <f>K19/0.7</f>
        <v>1714285.714</v>
      </c>
      <c r="O19" s="149"/>
      <c r="P19" s="149"/>
      <c r="Q19" s="117">
        <v>450.0</v>
      </c>
      <c r="R19" s="118"/>
      <c r="S19" s="13"/>
      <c r="T19" s="132"/>
      <c r="U19" s="132"/>
      <c r="V19" s="132"/>
      <c r="W19" s="132"/>
      <c r="X19" s="132"/>
      <c r="Y19" s="66"/>
      <c r="Z19" s="120"/>
      <c r="AA19" s="121"/>
      <c r="AB19" s="69"/>
      <c r="AC19" s="150"/>
      <c r="AD19" s="150"/>
      <c r="AE19" s="150"/>
      <c r="AF19" s="150"/>
      <c r="AG19" s="150"/>
      <c r="AH19" s="150"/>
      <c r="AI19" s="150"/>
      <c r="AJ19" s="13"/>
    </row>
    <row r="20">
      <c r="A20" s="13"/>
      <c r="B20" s="109" t="s">
        <v>258</v>
      </c>
      <c r="C20" s="109" t="s">
        <v>259</v>
      </c>
      <c r="D20" s="110" t="s">
        <v>142</v>
      </c>
      <c r="E20" s="151" t="s">
        <v>260</v>
      </c>
      <c r="F20" s="152" t="s">
        <v>261</v>
      </c>
      <c r="G20" s="153"/>
      <c r="H20" s="154"/>
      <c r="I20" s="153"/>
      <c r="J20" s="153"/>
      <c r="K20" s="153"/>
      <c r="L20" s="153"/>
      <c r="M20" s="13"/>
      <c r="N20" s="153"/>
      <c r="O20" s="118"/>
      <c r="P20" s="118"/>
      <c r="Q20" s="118"/>
      <c r="R20" s="118"/>
      <c r="S20" s="13"/>
      <c r="T20" s="132"/>
      <c r="U20" s="129">
        <v>150000.0</v>
      </c>
      <c r="V20" s="132"/>
      <c r="W20" s="119">
        <f>U20*2%</f>
        <v>3000</v>
      </c>
      <c r="X20" s="119">
        <f t="shared" ref="X20:X21" si="13">U20-W20</f>
        <v>147000</v>
      </c>
      <c r="Y20" s="66"/>
      <c r="Z20" s="120"/>
      <c r="AA20" s="121"/>
      <c r="AB20" s="69"/>
      <c r="AC20" s="130" t="s">
        <v>262</v>
      </c>
      <c r="AD20" s="123"/>
      <c r="AE20" s="131">
        <v>45868.0</v>
      </c>
      <c r="AF20" s="115">
        <v>144000.0</v>
      </c>
      <c r="AG20" s="130" t="s">
        <v>263</v>
      </c>
      <c r="AH20" s="130" t="s">
        <v>264</v>
      </c>
      <c r="AI20" s="122"/>
      <c r="AJ20" s="13"/>
    </row>
    <row r="21">
      <c r="A21" s="13"/>
      <c r="B21" s="141"/>
      <c r="C21" s="141"/>
      <c r="D21" s="155" t="s">
        <v>265</v>
      </c>
      <c r="E21" s="156" t="s">
        <v>266</v>
      </c>
      <c r="F21" s="157" t="s">
        <v>144</v>
      </c>
      <c r="G21" s="153"/>
      <c r="H21" s="154"/>
      <c r="I21" s="153"/>
      <c r="J21" s="153"/>
      <c r="K21" s="153"/>
      <c r="L21" s="153"/>
      <c r="M21" s="13"/>
      <c r="N21" s="153"/>
      <c r="O21" s="118"/>
      <c r="P21" s="118"/>
      <c r="Q21" s="118"/>
      <c r="R21" s="118"/>
      <c r="S21" s="13"/>
      <c r="T21" s="132"/>
      <c r="U21" s="129">
        <v>624498.0</v>
      </c>
      <c r="V21" s="132"/>
      <c r="W21" s="129">
        <v>0.0</v>
      </c>
      <c r="X21" s="119">
        <f t="shared" si="13"/>
        <v>624498</v>
      </c>
      <c r="Y21" s="66"/>
      <c r="Z21" s="120"/>
      <c r="AA21" s="121"/>
      <c r="AB21" s="69"/>
      <c r="AC21" s="130" t="s">
        <v>267</v>
      </c>
      <c r="AD21" s="123"/>
      <c r="AE21" s="131">
        <v>44782.0</v>
      </c>
      <c r="AF21" s="115">
        <v>624498.0</v>
      </c>
      <c r="AG21" s="130" t="s">
        <v>232</v>
      </c>
      <c r="AH21" s="130" t="s">
        <v>233</v>
      </c>
      <c r="AI21" s="139"/>
      <c r="AJ21" s="13"/>
    </row>
    <row r="22">
      <c r="A22" s="13"/>
      <c r="B22" s="109" t="s">
        <v>215</v>
      </c>
      <c r="C22" s="109" t="s">
        <v>216</v>
      </c>
      <c r="D22" s="110" t="s">
        <v>142</v>
      </c>
      <c r="E22" s="158" t="s">
        <v>43</v>
      </c>
      <c r="F22" s="157" t="s">
        <v>144</v>
      </c>
      <c r="G22" s="153"/>
      <c r="H22" s="154"/>
      <c r="I22" s="153"/>
      <c r="J22" s="153"/>
      <c r="K22" s="153"/>
      <c r="L22" s="153"/>
      <c r="M22" s="13"/>
      <c r="N22" s="153"/>
      <c r="O22" s="118"/>
      <c r="P22" s="118"/>
      <c r="Q22" s="118"/>
      <c r="R22" s="118"/>
      <c r="S22" s="13"/>
      <c r="T22" s="132"/>
      <c r="U22" s="132"/>
      <c r="V22" s="132"/>
      <c r="W22" s="132"/>
      <c r="X22" s="132"/>
      <c r="Y22" s="66"/>
      <c r="Z22" s="120"/>
      <c r="AA22" s="121"/>
      <c r="AB22" s="69"/>
      <c r="AC22" s="150"/>
      <c r="AD22" s="150"/>
      <c r="AE22" s="150"/>
      <c r="AF22" s="150"/>
      <c r="AG22" s="150"/>
      <c r="AH22" s="150"/>
      <c r="AI22" s="150"/>
      <c r="AJ22" s="13"/>
    </row>
    <row r="23">
      <c r="A23" s="13"/>
      <c r="B23" s="109" t="s">
        <v>215</v>
      </c>
      <c r="C23" s="109" t="s">
        <v>216</v>
      </c>
      <c r="D23" s="110" t="s">
        <v>142</v>
      </c>
      <c r="E23" s="159" t="s">
        <v>48</v>
      </c>
      <c r="F23" s="157" t="s">
        <v>144</v>
      </c>
      <c r="G23" s="153"/>
      <c r="H23" s="154"/>
      <c r="I23" s="153"/>
      <c r="J23" s="153"/>
      <c r="K23" s="153"/>
      <c r="L23" s="153"/>
      <c r="M23" s="13"/>
      <c r="N23" s="153"/>
      <c r="O23" s="118"/>
      <c r="P23" s="118"/>
      <c r="Q23" s="118"/>
      <c r="R23" s="118"/>
      <c r="S23" s="13"/>
      <c r="T23" s="132"/>
      <c r="U23" s="132"/>
      <c r="V23" s="132"/>
      <c r="W23" s="132"/>
      <c r="X23" s="132"/>
      <c r="Y23" s="66"/>
      <c r="Z23" s="120"/>
      <c r="AA23" s="121"/>
      <c r="AB23" s="69"/>
      <c r="AC23" s="150"/>
      <c r="AD23" s="150"/>
      <c r="AE23" s="150"/>
      <c r="AF23" s="150"/>
      <c r="AG23" s="150"/>
      <c r="AH23" s="150"/>
      <c r="AI23" s="150"/>
      <c r="AJ23" s="13"/>
    </row>
    <row r="24">
      <c r="A24" s="13"/>
      <c r="B24" s="109" t="s">
        <v>215</v>
      </c>
      <c r="C24" s="109" t="s">
        <v>216</v>
      </c>
      <c r="D24" s="110" t="s">
        <v>142</v>
      </c>
      <c r="E24" s="159" t="s">
        <v>51</v>
      </c>
      <c r="F24" s="157" t="s">
        <v>144</v>
      </c>
      <c r="G24" s="153"/>
      <c r="H24" s="154"/>
      <c r="I24" s="153"/>
      <c r="J24" s="153"/>
      <c r="K24" s="153"/>
      <c r="L24" s="153"/>
      <c r="M24" s="13"/>
      <c r="N24" s="153"/>
      <c r="O24" s="118"/>
      <c r="P24" s="118"/>
      <c r="Q24" s="118"/>
      <c r="R24" s="118"/>
      <c r="S24" s="13"/>
      <c r="T24" s="132"/>
      <c r="U24" s="132"/>
      <c r="V24" s="132"/>
      <c r="W24" s="132"/>
      <c r="X24" s="132"/>
      <c r="Y24" s="66"/>
      <c r="Z24" s="120"/>
      <c r="AA24" s="121"/>
      <c r="AB24" s="69"/>
      <c r="AC24" s="150"/>
      <c r="AD24" s="150"/>
      <c r="AE24" s="150"/>
      <c r="AF24" s="150"/>
      <c r="AG24" s="150"/>
      <c r="AH24" s="150"/>
      <c r="AI24" s="150"/>
      <c r="AJ24" s="13"/>
    </row>
    <row r="25">
      <c r="A25" s="13"/>
      <c r="B25" s="109" t="s">
        <v>215</v>
      </c>
      <c r="C25" s="109" t="s">
        <v>216</v>
      </c>
      <c r="D25" s="110" t="s">
        <v>142</v>
      </c>
      <c r="E25" s="159" t="s">
        <v>54</v>
      </c>
      <c r="F25" s="157" t="s">
        <v>144</v>
      </c>
      <c r="G25" s="153"/>
      <c r="H25" s="154"/>
      <c r="I25" s="153"/>
      <c r="J25" s="153"/>
      <c r="K25" s="153"/>
      <c r="L25" s="153"/>
      <c r="M25" s="13"/>
      <c r="N25" s="153"/>
      <c r="O25" s="118"/>
      <c r="P25" s="118"/>
      <c r="Q25" s="118"/>
      <c r="R25" s="118"/>
      <c r="S25" s="13"/>
      <c r="T25" s="132"/>
      <c r="U25" s="132"/>
      <c r="V25" s="132"/>
      <c r="W25" s="132"/>
      <c r="X25" s="132"/>
      <c r="Y25" s="66"/>
      <c r="Z25" s="120"/>
      <c r="AA25" s="121"/>
      <c r="AB25" s="69"/>
      <c r="AC25" s="150"/>
      <c r="AD25" s="150"/>
      <c r="AE25" s="150"/>
      <c r="AF25" s="150"/>
      <c r="AG25" s="150"/>
      <c r="AH25" s="150"/>
      <c r="AI25" s="150"/>
      <c r="AJ25" s="13"/>
    </row>
    <row r="26">
      <c r="A26" s="13"/>
      <c r="B26" s="141"/>
      <c r="C26" s="141"/>
      <c r="D26" s="155"/>
      <c r="E26" s="160" t="s">
        <v>57</v>
      </c>
      <c r="F26" s="145"/>
      <c r="G26" s="146"/>
      <c r="H26" s="147"/>
      <c r="I26" s="146"/>
      <c r="J26" s="146"/>
      <c r="K26" s="146"/>
      <c r="L26" s="146"/>
      <c r="M26" s="13"/>
      <c r="N26" s="161"/>
      <c r="O26" s="118"/>
      <c r="P26" s="118"/>
      <c r="Q26" s="118"/>
      <c r="R26" s="118"/>
      <c r="S26" s="13"/>
      <c r="T26" s="132"/>
      <c r="U26" s="132"/>
      <c r="V26" s="132"/>
      <c r="W26" s="132"/>
      <c r="X26" s="132"/>
      <c r="Y26" s="66"/>
      <c r="Z26" s="120"/>
      <c r="AA26" s="121"/>
      <c r="AB26" s="69"/>
      <c r="AC26" s="150"/>
      <c r="AD26" s="150"/>
      <c r="AE26" s="150"/>
      <c r="AF26" s="150"/>
      <c r="AG26" s="150"/>
      <c r="AH26" s="139"/>
      <c r="AI26" s="139"/>
      <c r="AJ26" s="13"/>
    </row>
    <row r="27">
      <c r="A27" s="13"/>
      <c r="B27" s="109" t="s">
        <v>215</v>
      </c>
      <c r="C27" s="109" t="s">
        <v>216</v>
      </c>
      <c r="D27" s="110" t="s">
        <v>142</v>
      </c>
      <c r="E27" s="159" t="s">
        <v>60</v>
      </c>
      <c r="F27" s="157" t="s">
        <v>144</v>
      </c>
      <c r="G27" s="153"/>
      <c r="H27" s="154"/>
      <c r="I27" s="153"/>
      <c r="J27" s="153"/>
      <c r="K27" s="153"/>
      <c r="L27" s="153"/>
      <c r="M27" s="13"/>
      <c r="N27" s="153"/>
      <c r="O27" s="118"/>
      <c r="P27" s="118"/>
      <c r="Q27" s="118"/>
      <c r="R27" s="118"/>
      <c r="S27" s="13"/>
      <c r="T27" s="132"/>
      <c r="U27" s="132"/>
      <c r="V27" s="132"/>
      <c r="W27" s="132"/>
      <c r="X27" s="132"/>
      <c r="Y27" s="66"/>
      <c r="Z27" s="120"/>
      <c r="AA27" s="121"/>
      <c r="AB27" s="69"/>
      <c r="AC27" s="150"/>
      <c r="AD27" s="150"/>
      <c r="AE27" s="150"/>
      <c r="AF27" s="150"/>
      <c r="AG27" s="150"/>
      <c r="AH27" s="139"/>
      <c r="AI27" s="139"/>
      <c r="AJ27" s="13"/>
    </row>
    <row r="28">
      <c r="A28" s="13"/>
      <c r="B28" s="109" t="s">
        <v>215</v>
      </c>
      <c r="C28" s="109" t="s">
        <v>216</v>
      </c>
      <c r="D28" s="110" t="s">
        <v>142</v>
      </c>
      <c r="E28" s="159" t="s">
        <v>63</v>
      </c>
      <c r="F28" s="157" t="s">
        <v>144</v>
      </c>
      <c r="G28" s="153"/>
      <c r="H28" s="154"/>
      <c r="I28" s="153"/>
      <c r="J28" s="153"/>
      <c r="K28" s="153"/>
      <c r="L28" s="153"/>
      <c r="M28" s="13"/>
      <c r="N28" s="153"/>
      <c r="O28" s="118"/>
      <c r="P28" s="118"/>
      <c r="Q28" s="118"/>
      <c r="R28" s="118"/>
      <c r="S28" s="13"/>
      <c r="T28" s="132"/>
      <c r="U28" s="132"/>
      <c r="V28" s="132"/>
      <c r="W28" s="132"/>
      <c r="X28" s="132"/>
      <c r="Y28" s="66"/>
      <c r="Z28" s="120"/>
      <c r="AA28" s="121"/>
      <c r="AB28" s="69"/>
      <c r="AC28" s="150"/>
      <c r="AD28" s="150"/>
      <c r="AE28" s="150"/>
      <c r="AF28" s="150"/>
      <c r="AG28" s="150"/>
      <c r="AH28" s="139"/>
      <c r="AI28" s="139"/>
      <c r="AJ28" s="13"/>
    </row>
    <row r="29">
      <c r="A29" s="13"/>
      <c r="B29" s="109" t="s">
        <v>215</v>
      </c>
      <c r="C29" s="109" t="s">
        <v>216</v>
      </c>
      <c r="D29" s="110" t="s">
        <v>142</v>
      </c>
      <c r="E29" s="159" t="s">
        <v>65</v>
      </c>
      <c r="F29" s="157" t="s">
        <v>144</v>
      </c>
      <c r="G29" s="153"/>
      <c r="H29" s="154"/>
      <c r="I29" s="153"/>
      <c r="J29" s="153"/>
      <c r="K29" s="153"/>
      <c r="L29" s="153"/>
      <c r="M29" s="13"/>
      <c r="N29" s="153"/>
      <c r="O29" s="118"/>
      <c r="P29" s="118"/>
      <c r="Q29" s="118"/>
      <c r="R29" s="118"/>
      <c r="S29" s="13"/>
      <c r="T29" s="132"/>
      <c r="U29" s="132"/>
      <c r="V29" s="132"/>
      <c r="W29" s="132"/>
      <c r="X29" s="132"/>
      <c r="Y29" s="66"/>
      <c r="Z29" s="120"/>
      <c r="AA29" s="121"/>
      <c r="AB29" s="69"/>
      <c r="AC29" s="150"/>
      <c r="AD29" s="150"/>
      <c r="AE29" s="150"/>
      <c r="AF29" s="150"/>
      <c r="AG29" s="150"/>
      <c r="AH29" s="139"/>
      <c r="AI29" s="139"/>
      <c r="AJ29" s="13"/>
    </row>
    <row r="30">
      <c r="A30" s="13"/>
      <c r="B30" s="109" t="s">
        <v>215</v>
      </c>
      <c r="C30" s="109" t="s">
        <v>216</v>
      </c>
      <c r="D30" s="110" t="s">
        <v>142</v>
      </c>
      <c r="E30" s="159" t="s">
        <v>67</v>
      </c>
      <c r="F30" s="157" t="s">
        <v>144</v>
      </c>
      <c r="G30" s="153"/>
      <c r="H30" s="154"/>
      <c r="I30" s="153"/>
      <c r="J30" s="153"/>
      <c r="K30" s="153"/>
      <c r="L30" s="153"/>
      <c r="M30" s="13"/>
      <c r="N30" s="153"/>
      <c r="O30" s="118"/>
      <c r="P30" s="118"/>
      <c r="Q30" s="118"/>
      <c r="R30" s="118"/>
      <c r="S30" s="13"/>
      <c r="T30" s="132"/>
      <c r="U30" s="132"/>
      <c r="V30" s="132"/>
      <c r="W30" s="132"/>
      <c r="X30" s="132"/>
      <c r="Y30" s="66"/>
      <c r="Z30" s="120"/>
      <c r="AA30" s="121"/>
      <c r="AB30" s="69"/>
      <c r="AC30" s="150"/>
      <c r="AD30" s="150"/>
      <c r="AE30" s="150"/>
      <c r="AF30" s="150"/>
      <c r="AG30" s="150"/>
      <c r="AH30" s="139"/>
      <c r="AI30" s="139"/>
      <c r="AJ30" s="13"/>
    </row>
    <row r="31">
      <c r="A31" s="13"/>
      <c r="B31" s="141"/>
      <c r="C31" s="141"/>
      <c r="D31" s="155"/>
      <c r="E31" s="162" t="s">
        <v>69</v>
      </c>
      <c r="F31" s="145"/>
      <c r="G31" s="146"/>
      <c r="H31" s="147"/>
      <c r="I31" s="146"/>
      <c r="J31" s="146"/>
      <c r="K31" s="146"/>
      <c r="L31" s="146"/>
      <c r="M31" s="13"/>
      <c r="N31" s="161"/>
      <c r="O31" s="118"/>
      <c r="P31" s="118"/>
      <c r="Q31" s="118"/>
      <c r="R31" s="118"/>
      <c r="S31" s="13"/>
      <c r="T31" s="132"/>
      <c r="U31" s="132"/>
      <c r="V31" s="132"/>
      <c r="W31" s="132"/>
      <c r="X31" s="132"/>
      <c r="Y31" s="66"/>
      <c r="Z31" s="120"/>
      <c r="AA31" s="121"/>
      <c r="AB31" s="69"/>
      <c r="AC31" s="150"/>
      <c r="AD31" s="150"/>
      <c r="AE31" s="150"/>
      <c r="AF31" s="150"/>
      <c r="AG31" s="150"/>
      <c r="AH31" s="139"/>
      <c r="AI31" s="139"/>
      <c r="AJ31" s="13"/>
    </row>
    <row r="32">
      <c r="A32" s="13"/>
      <c r="B32" s="109" t="s">
        <v>215</v>
      </c>
      <c r="C32" s="109" t="s">
        <v>216</v>
      </c>
      <c r="D32" s="110" t="s">
        <v>142</v>
      </c>
      <c r="E32" s="159" t="s">
        <v>70</v>
      </c>
      <c r="F32" s="157" t="s">
        <v>144</v>
      </c>
      <c r="G32" s="153"/>
      <c r="H32" s="154"/>
      <c r="I32" s="153"/>
      <c r="J32" s="153"/>
      <c r="K32" s="153"/>
      <c r="L32" s="153"/>
      <c r="M32" s="13"/>
      <c r="N32" s="153"/>
      <c r="O32" s="118"/>
      <c r="P32" s="118"/>
      <c r="Q32" s="118"/>
      <c r="R32" s="118"/>
      <c r="S32" s="13"/>
      <c r="T32" s="132"/>
      <c r="U32" s="132"/>
      <c r="V32" s="132"/>
      <c r="W32" s="132"/>
      <c r="X32" s="132"/>
      <c r="Y32" s="66"/>
      <c r="Z32" s="120"/>
      <c r="AA32" s="121"/>
      <c r="AB32" s="69"/>
      <c r="AC32" s="150"/>
      <c r="AD32" s="150"/>
      <c r="AE32" s="150"/>
      <c r="AF32" s="150"/>
      <c r="AG32" s="150"/>
      <c r="AH32" s="139"/>
      <c r="AI32" s="139"/>
      <c r="AJ32" s="13"/>
    </row>
    <row r="33">
      <c r="A33" s="13"/>
      <c r="B33" s="109" t="s">
        <v>215</v>
      </c>
      <c r="C33" s="109" t="s">
        <v>216</v>
      </c>
      <c r="D33" s="110" t="s">
        <v>142</v>
      </c>
      <c r="E33" s="159" t="s">
        <v>71</v>
      </c>
      <c r="F33" s="157" t="s">
        <v>144</v>
      </c>
      <c r="G33" s="153"/>
      <c r="H33" s="154"/>
      <c r="I33" s="153"/>
      <c r="J33" s="153"/>
      <c r="K33" s="153"/>
      <c r="L33" s="153"/>
      <c r="M33" s="13"/>
      <c r="N33" s="153"/>
      <c r="O33" s="118"/>
      <c r="P33" s="118"/>
      <c r="Q33" s="118"/>
      <c r="R33" s="118"/>
      <c r="S33" s="13"/>
      <c r="T33" s="132"/>
      <c r="U33" s="132"/>
      <c r="V33" s="132"/>
      <c r="W33" s="132"/>
      <c r="X33" s="132"/>
      <c r="Y33" s="66"/>
      <c r="Z33" s="120"/>
      <c r="AA33" s="121"/>
      <c r="AB33" s="69"/>
      <c r="AC33" s="150"/>
      <c r="AD33" s="150"/>
      <c r="AE33" s="150"/>
      <c r="AF33" s="150"/>
      <c r="AG33" s="150"/>
      <c r="AH33" s="139"/>
      <c r="AI33" s="139"/>
      <c r="AJ33" s="13"/>
    </row>
    <row r="34">
      <c r="A34" s="13"/>
      <c r="B34" s="109" t="s">
        <v>215</v>
      </c>
      <c r="C34" s="109" t="s">
        <v>216</v>
      </c>
      <c r="D34" s="110" t="s">
        <v>142</v>
      </c>
      <c r="E34" s="159" t="s">
        <v>72</v>
      </c>
      <c r="F34" s="157" t="s">
        <v>144</v>
      </c>
      <c r="G34" s="153"/>
      <c r="H34" s="154"/>
      <c r="I34" s="153"/>
      <c r="J34" s="153"/>
      <c r="K34" s="153"/>
      <c r="L34" s="153"/>
      <c r="M34" s="13"/>
      <c r="N34" s="153"/>
      <c r="O34" s="118"/>
      <c r="P34" s="118"/>
      <c r="Q34" s="118"/>
      <c r="R34" s="118"/>
      <c r="S34" s="13"/>
      <c r="T34" s="132"/>
      <c r="U34" s="132"/>
      <c r="V34" s="132"/>
      <c r="W34" s="132"/>
      <c r="X34" s="132"/>
      <c r="Y34" s="66"/>
      <c r="Z34" s="120"/>
      <c r="AA34" s="121"/>
      <c r="AB34" s="69"/>
      <c r="AC34" s="150"/>
      <c r="AD34" s="150"/>
      <c r="AE34" s="150"/>
      <c r="AF34" s="150"/>
      <c r="AG34" s="150"/>
      <c r="AH34" s="139"/>
      <c r="AI34" s="139"/>
      <c r="AJ34" s="13"/>
    </row>
    <row r="35">
      <c r="A35" s="13"/>
      <c r="B35" s="109" t="s">
        <v>215</v>
      </c>
      <c r="C35" s="109" t="s">
        <v>216</v>
      </c>
      <c r="D35" s="110" t="s">
        <v>142</v>
      </c>
      <c r="E35" s="159" t="s">
        <v>73</v>
      </c>
      <c r="F35" s="157" t="s">
        <v>144</v>
      </c>
      <c r="G35" s="153"/>
      <c r="H35" s="154"/>
      <c r="I35" s="153"/>
      <c r="J35" s="153"/>
      <c r="K35" s="153"/>
      <c r="L35" s="153"/>
      <c r="M35" s="13"/>
      <c r="N35" s="153"/>
      <c r="O35" s="118"/>
      <c r="P35" s="118"/>
      <c r="Q35" s="118"/>
      <c r="R35" s="118"/>
      <c r="S35" s="13"/>
      <c r="T35" s="132"/>
      <c r="U35" s="132"/>
      <c r="V35" s="132"/>
      <c r="W35" s="132"/>
      <c r="X35" s="132"/>
      <c r="Y35" s="66"/>
      <c r="Z35" s="120"/>
      <c r="AA35" s="121"/>
      <c r="AB35" s="69"/>
      <c r="AC35" s="150"/>
      <c r="AD35" s="150"/>
      <c r="AE35" s="150"/>
      <c r="AF35" s="150"/>
      <c r="AG35" s="150"/>
      <c r="AH35" s="139"/>
      <c r="AI35" s="139"/>
      <c r="AJ35" s="13"/>
    </row>
    <row r="36">
      <c r="A36" s="13"/>
      <c r="B36" s="141"/>
      <c r="C36" s="141"/>
      <c r="D36" s="155"/>
      <c r="E36" s="162" t="s">
        <v>74</v>
      </c>
      <c r="F36" s="145"/>
      <c r="G36" s="146"/>
      <c r="H36" s="147"/>
      <c r="I36" s="146"/>
      <c r="J36" s="146"/>
      <c r="K36" s="146"/>
      <c r="L36" s="146"/>
      <c r="M36" s="13"/>
      <c r="N36" s="161"/>
      <c r="O36" s="118"/>
      <c r="P36" s="118"/>
      <c r="Q36" s="118"/>
      <c r="R36" s="118"/>
      <c r="S36" s="13"/>
      <c r="T36" s="132"/>
      <c r="U36" s="132"/>
      <c r="V36" s="132"/>
      <c r="W36" s="132"/>
      <c r="X36" s="132"/>
      <c r="Y36" s="66"/>
      <c r="Z36" s="120"/>
      <c r="AA36" s="121"/>
      <c r="AB36" s="69"/>
      <c r="AC36" s="150"/>
      <c r="AD36" s="150"/>
      <c r="AE36" s="150"/>
      <c r="AF36" s="150"/>
      <c r="AG36" s="150"/>
      <c r="AH36" s="139"/>
      <c r="AI36" s="139"/>
      <c r="AJ36" s="13"/>
    </row>
    <row r="37">
      <c r="A37" s="13"/>
      <c r="B37" s="109" t="s">
        <v>215</v>
      </c>
      <c r="C37" s="109" t="s">
        <v>216</v>
      </c>
      <c r="D37" s="110" t="s">
        <v>142</v>
      </c>
      <c r="E37" s="159" t="s">
        <v>75</v>
      </c>
      <c r="F37" s="157" t="s">
        <v>144</v>
      </c>
      <c r="G37" s="153"/>
      <c r="H37" s="154"/>
      <c r="I37" s="153"/>
      <c r="J37" s="153"/>
      <c r="K37" s="153"/>
      <c r="L37" s="153"/>
      <c r="M37" s="13"/>
      <c r="N37" s="153"/>
      <c r="O37" s="118"/>
      <c r="P37" s="118"/>
      <c r="Q37" s="118"/>
      <c r="R37" s="118"/>
      <c r="S37" s="13"/>
      <c r="T37" s="132"/>
      <c r="U37" s="132"/>
      <c r="V37" s="132"/>
      <c r="W37" s="132"/>
      <c r="X37" s="132"/>
      <c r="Y37" s="66"/>
      <c r="Z37" s="120"/>
      <c r="AA37" s="121"/>
      <c r="AB37" s="69"/>
      <c r="AC37" s="150"/>
      <c r="AD37" s="150"/>
      <c r="AE37" s="150"/>
      <c r="AF37" s="150"/>
      <c r="AG37" s="150"/>
      <c r="AH37" s="139"/>
      <c r="AI37" s="139"/>
      <c r="AJ37" s="13"/>
    </row>
    <row r="38">
      <c r="A38" s="13"/>
      <c r="B38" s="109" t="s">
        <v>215</v>
      </c>
      <c r="C38" s="109" t="s">
        <v>216</v>
      </c>
      <c r="D38" s="110" t="s">
        <v>142</v>
      </c>
      <c r="E38" s="159" t="s">
        <v>76</v>
      </c>
      <c r="F38" s="157" t="s">
        <v>144</v>
      </c>
      <c r="G38" s="153"/>
      <c r="H38" s="154"/>
      <c r="I38" s="153"/>
      <c r="J38" s="153"/>
      <c r="K38" s="153"/>
      <c r="L38" s="153"/>
      <c r="M38" s="13"/>
      <c r="N38" s="153"/>
      <c r="O38" s="118"/>
      <c r="P38" s="118"/>
      <c r="Q38" s="118"/>
      <c r="R38" s="118"/>
      <c r="S38" s="13"/>
      <c r="T38" s="132"/>
      <c r="U38" s="132"/>
      <c r="V38" s="132"/>
      <c r="W38" s="132"/>
      <c r="X38" s="132"/>
      <c r="Y38" s="66"/>
      <c r="Z38" s="120"/>
      <c r="AA38" s="121"/>
      <c r="AB38" s="69"/>
      <c r="AC38" s="150"/>
      <c r="AD38" s="150"/>
      <c r="AE38" s="150"/>
      <c r="AF38" s="150"/>
      <c r="AG38" s="150"/>
      <c r="AH38" s="139"/>
      <c r="AI38" s="139"/>
      <c r="AJ38" s="13"/>
    </row>
    <row r="39">
      <c r="A39" s="13"/>
      <c r="B39" s="109" t="s">
        <v>215</v>
      </c>
      <c r="C39" s="109" t="s">
        <v>216</v>
      </c>
      <c r="D39" s="110" t="s">
        <v>142</v>
      </c>
      <c r="E39" s="159" t="s">
        <v>77</v>
      </c>
      <c r="F39" s="157" t="s">
        <v>144</v>
      </c>
      <c r="G39" s="153"/>
      <c r="H39" s="154"/>
      <c r="I39" s="153"/>
      <c r="J39" s="153"/>
      <c r="K39" s="153"/>
      <c r="L39" s="153"/>
      <c r="M39" s="13"/>
      <c r="N39" s="153"/>
      <c r="O39" s="118"/>
      <c r="P39" s="118"/>
      <c r="Q39" s="118"/>
      <c r="R39" s="118"/>
      <c r="S39" s="13"/>
      <c r="T39" s="132"/>
      <c r="U39" s="132"/>
      <c r="V39" s="132"/>
      <c r="W39" s="132"/>
      <c r="X39" s="132"/>
      <c r="Y39" s="66"/>
      <c r="Z39" s="120"/>
      <c r="AA39" s="121"/>
      <c r="AB39" s="69"/>
      <c r="AC39" s="150"/>
      <c r="AD39" s="150"/>
      <c r="AE39" s="150"/>
      <c r="AF39" s="150"/>
      <c r="AG39" s="150"/>
      <c r="AH39" s="139"/>
      <c r="AI39" s="139"/>
      <c r="AJ39" s="13"/>
    </row>
    <row r="40">
      <c r="A40" s="13"/>
      <c r="B40" s="141"/>
      <c r="C40" s="141"/>
      <c r="D40" s="155"/>
      <c r="E40" s="162" t="s">
        <v>78</v>
      </c>
      <c r="F40" s="145"/>
      <c r="G40" s="146"/>
      <c r="H40" s="147"/>
      <c r="I40" s="146"/>
      <c r="J40" s="146"/>
      <c r="K40" s="146"/>
      <c r="L40" s="146"/>
      <c r="M40" s="13"/>
      <c r="N40" s="161"/>
      <c r="O40" s="118"/>
      <c r="P40" s="118"/>
      <c r="Q40" s="118"/>
      <c r="R40" s="118"/>
      <c r="S40" s="13"/>
      <c r="T40" s="132"/>
      <c r="U40" s="132"/>
      <c r="V40" s="132"/>
      <c r="W40" s="132"/>
      <c r="X40" s="132"/>
      <c r="Y40" s="66"/>
      <c r="Z40" s="120"/>
      <c r="AA40" s="121"/>
      <c r="AB40" s="69"/>
      <c r="AC40" s="150"/>
      <c r="AD40" s="150"/>
      <c r="AE40" s="150"/>
      <c r="AF40" s="150"/>
      <c r="AG40" s="150"/>
      <c r="AH40" s="139"/>
      <c r="AI40" s="139"/>
      <c r="AJ40" s="13"/>
    </row>
    <row r="41">
      <c r="A41" s="13"/>
      <c r="B41" s="109" t="s">
        <v>215</v>
      </c>
      <c r="C41" s="109" t="s">
        <v>216</v>
      </c>
      <c r="D41" s="110" t="s">
        <v>142</v>
      </c>
      <c r="E41" s="159" t="s">
        <v>79</v>
      </c>
      <c r="F41" s="157" t="s">
        <v>144</v>
      </c>
      <c r="G41" s="153"/>
      <c r="H41" s="154"/>
      <c r="I41" s="153"/>
      <c r="J41" s="153"/>
      <c r="K41" s="153"/>
      <c r="L41" s="153"/>
      <c r="M41" s="13"/>
      <c r="N41" s="153"/>
      <c r="O41" s="118"/>
      <c r="P41" s="118"/>
      <c r="Q41" s="118"/>
      <c r="R41" s="118"/>
      <c r="S41" s="13"/>
      <c r="T41" s="132"/>
      <c r="U41" s="132"/>
      <c r="V41" s="132"/>
      <c r="W41" s="132"/>
      <c r="X41" s="132"/>
      <c r="Y41" s="66"/>
      <c r="Z41" s="120"/>
      <c r="AA41" s="121"/>
      <c r="AB41" s="69"/>
      <c r="AC41" s="150"/>
      <c r="AD41" s="150"/>
      <c r="AE41" s="150"/>
      <c r="AF41" s="150"/>
      <c r="AG41" s="150"/>
      <c r="AH41" s="139"/>
      <c r="AI41" s="139"/>
      <c r="AJ41" s="13"/>
    </row>
    <row r="42">
      <c r="A42" s="13"/>
      <c r="B42" s="109" t="s">
        <v>215</v>
      </c>
      <c r="C42" s="109" t="s">
        <v>216</v>
      </c>
      <c r="D42" s="110" t="s">
        <v>142</v>
      </c>
      <c r="E42" s="159" t="s">
        <v>80</v>
      </c>
      <c r="F42" s="157" t="s">
        <v>144</v>
      </c>
      <c r="G42" s="153"/>
      <c r="H42" s="154"/>
      <c r="I42" s="153"/>
      <c r="J42" s="153"/>
      <c r="K42" s="153"/>
      <c r="L42" s="153"/>
      <c r="M42" s="13"/>
      <c r="N42" s="153"/>
      <c r="O42" s="118"/>
      <c r="P42" s="118"/>
      <c r="Q42" s="118"/>
      <c r="R42" s="118"/>
      <c r="S42" s="13"/>
      <c r="T42" s="132"/>
      <c r="U42" s="132"/>
      <c r="V42" s="132"/>
      <c r="W42" s="132"/>
      <c r="X42" s="132"/>
      <c r="Y42" s="66"/>
      <c r="Z42" s="120"/>
      <c r="AA42" s="121"/>
      <c r="AB42" s="69"/>
      <c r="AC42" s="150"/>
      <c r="AD42" s="150"/>
      <c r="AE42" s="150"/>
      <c r="AF42" s="150"/>
      <c r="AG42" s="150"/>
      <c r="AH42" s="139"/>
      <c r="AI42" s="139"/>
      <c r="AJ42" s="13"/>
    </row>
    <row r="43">
      <c r="A43" s="13"/>
      <c r="B43" s="109" t="s">
        <v>215</v>
      </c>
      <c r="C43" s="109" t="s">
        <v>216</v>
      </c>
      <c r="D43" s="110" t="s">
        <v>142</v>
      </c>
      <c r="E43" s="159" t="s">
        <v>81</v>
      </c>
      <c r="F43" s="157" t="s">
        <v>144</v>
      </c>
      <c r="G43" s="153"/>
      <c r="H43" s="154"/>
      <c r="I43" s="153"/>
      <c r="J43" s="153"/>
      <c r="K43" s="153"/>
      <c r="L43" s="153"/>
      <c r="M43" s="13"/>
      <c r="N43" s="153"/>
      <c r="O43" s="118"/>
      <c r="P43" s="118"/>
      <c r="Q43" s="118"/>
      <c r="R43" s="118"/>
      <c r="S43" s="13"/>
      <c r="T43" s="132"/>
      <c r="U43" s="132"/>
      <c r="V43" s="132"/>
      <c r="W43" s="132"/>
      <c r="X43" s="132"/>
      <c r="Y43" s="66"/>
      <c r="Z43" s="120"/>
      <c r="AA43" s="121"/>
      <c r="AB43" s="69"/>
      <c r="AC43" s="150"/>
      <c r="AD43" s="150"/>
      <c r="AE43" s="150"/>
      <c r="AF43" s="150"/>
      <c r="AG43" s="150"/>
      <c r="AH43" s="139"/>
      <c r="AI43" s="139"/>
      <c r="AJ43" s="13"/>
    </row>
    <row r="44">
      <c r="A44" s="13"/>
      <c r="B44" s="141"/>
      <c r="C44" s="141"/>
      <c r="D44" s="155"/>
      <c r="E44" s="162" t="s">
        <v>82</v>
      </c>
      <c r="F44" s="145"/>
      <c r="G44" s="146"/>
      <c r="H44" s="147"/>
      <c r="I44" s="146"/>
      <c r="J44" s="146"/>
      <c r="K44" s="146"/>
      <c r="L44" s="146"/>
      <c r="M44" s="13"/>
      <c r="N44" s="161"/>
      <c r="O44" s="118"/>
      <c r="P44" s="118"/>
      <c r="Q44" s="118"/>
      <c r="R44" s="118"/>
      <c r="S44" s="13"/>
      <c r="T44" s="132"/>
      <c r="U44" s="132"/>
      <c r="V44" s="132"/>
      <c r="W44" s="132"/>
      <c r="X44" s="132"/>
      <c r="Y44" s="66"/>
      <c r="Z44" s="120"/>
      <c r="AA44" s="121"/>
      <c r="AB44" s="69"/>
      <c r="AC44" s="150"/>
      <c r="AD44" s="150"/>
      <c r="AE44" s="150"/>
      <c r="AF44" s="150"/>
      <c r="AG44" s="150"/>
      <c r="AH44" s="139"/>
      <c r="AI44" s="139"/>
      <c r="AJ44" s="13"/>
    </row>
    <row r="45">
      <c r="A45" s="13"/>
      <c r="B45" s="109" t="s">
        <v>215</v>
      </c>
      <c r="C45" s="109" t="s">
        <v>216</v>
      </c>
      <c r="D45" s="110" t="s">
        <v>142</v>
      </c>
      <c r="E45" s="158" t="s">
        <v>83</v>
      </c>
      <c r="F45" s="157" t="s">
        <v>144</v>
      </c>
      <c r="G45" s="153"/>
      <c r="H45" s="154"/>
      <c r="I45" s="153"/>
      <c r="J45" s="153"/>
      <c r="K45" s="153"/>
      <c r="L45" s="153"/>
      <c r="M45" s="13"/>
      <c r="N45" s="153"/>
      <c r="O45" s="118"/>
      <c r="P45" s="118"/>
      <c r="Q45" s="118"/>
      <c r="R45" s="118"/>
      <c r="S45" s="13"/>
      <c r="T45" s="132"/>
      <c r="U45" s="132"/>
      <c r="V45" s="132"/>
      <c r="W45" s="132"/>
      <c r="X45" s="132"/>
      <c r="Y45" s="66"/>
      <c r="Z45" s="120"/>
      <c r="AA45" s="121"/>
      <c r="AB45" s="69"/>
      <c r="AC45" s="150"/>
      <c r="AD45" s="150"/>
      <c r="AE45" s="150"/>
      <c r="AF45" s="150"/>
      <c r="AG45" s="150"/>
      <c r="AH45" s="139"/>
      <c r="AI45" s="139"/>
      <c r="AJ45" s="13"/>
    </row>
    <row r="46">
      <c r="A46" s="13"/>
      <c r="B46" s="109" t="s">
        <v>215</v>
      </c>
      <c r="C46" s="109" t="s">
        <v>216</v>
      </c>
      <c r="D46" s="110" t="s">
        <v>142</v>
      </c>
      <c r="E46" s="159" t="s">
        <v>84</v>
      </c>
      <c r="F46" s="157" t="s">
        <v>144</v>
      </c>
      <c r="G46" s="153"/>
      <c r="H46" s="154"/>
      <c r="I46" s="153"/>
      <c r="J46" s="153"/>
      <c r="K46" s="153"/>
      <c r="L46" s="153"/>
      <c r="M46" s="13"/>
      <c r="N46" s="153"/>
      <c r="O46" s="118"/>
      <c r="P46" s="118"/>
      <c r="Q46" s="118"/>
      <c r="R46" s="118"/>
      <c r="S46" s="13"/>
      <c r="T46" s="132"/>
      <c r="U46" s="132"/>
      <c r="V46" s="132"/>
      <c r="W46" s="132"/>
      <c r="X46" s="132"/>
      <c r="Y46" s="66"/>
      <c r="Z46" s="120"/>
      <c r="AA46" s="121"/>
      <c r="AB46" s="69"/>
      <c r="AC46" s="150"/>
      <c r="AD46" s="150"/>
      <c r="AE46" s="150"/>
      <c r="AF46" s="150"/>
      <c r="AG46" s="150"/>
      <c r="AH46" s="13"/>
      <c r="AI46" s="139"/>
      <c r="AJ46" s="13"/>
    </row>
    <row r="47">
      <c r="A47" s="13"/>
      <c r="B47" s="141"/>
      <c r="C47" s="141"/>
      <c r="D47" s="155"/>
      <c r="E47" s="162" t="s">
        <v>85</v>
      </c>
      <c r="F47" s="145"/>
      <c r="G47" s="146"/>
      <c r="H47" s="147"/>
      <c r="I47" s="146"/>
      <c r="J47" s="146"/>
      <c r="K47" s="146"/>
      <c r="L47" s="146"/>
      <c r="M47" s="13"/>
      <c r="N47" s="161"/>
      <c r="O47" s="118"/>
      <c r="P47" s="118"/>
      <c r="Q47" s="118"/>
      <c r="R47" s="118"/>
      <c r="S47" s="13"/>
      <c r="T47" s="132"/>
      <c r="U47" s="132"/>
      <c r="V47" s="132"/>
      <c r="W47" s="132"/>
      <c r="X47" s="132"/>
      <c r="Y47" s="66"/>
      <c r="Z47" s="120"/>
      <c r="AA47" s="121"/>
      <c r="AB47" s="69"/>
      <c r="AC47" s="150"/>
      <c r="AD47" s="150"/>
      <c r="AE47" s="150"/>
      <c r="AF47" s="150"/>
      <c r="AG47" s="150"/>
      <c r="AH47" s="13"/>
      <c r="AI47" s="139"/>
      <c r="AJ47" s="13"/>
    </row>
    <row r="48">
      <c r="A48" s="13"/>
      <c r="B48" s="109" t="s">
        <v>215</v>
      </c>
      <c r="C48" s="109" t="s">
        <v>216</v>
      </c>
      <c r="D48" s="110" t="s">
        <v>142</v>
      </c>
      <c r="E48" s="159" t="s">
        <v>86</v>
      </c>
      <c r="F48" s="157" t="s">
        <v>144</v>
      </c>
      <c r="G48" s="153"/>
      <c r="H48" s="154"/>
      <c r="I48" s="153"/>
      <c r="J48" s="153"/>
      <c r="K48" s="153"/>
      <c r="L48" s="153"/>
      <c r="M48" s="13"/>
      <c r="N48" s="153"/>
      <c r="O48" s="118"/>
      <c r="P48" s="118"/>
      <c r="Q48" s="118"/>
      <c r="R48" s="118"/>
      <c r="S48" s="13"/>
      <c r="T48" s="132"/>
      <c r="U48" s="132"/>
      <c r="V48" s="132"/>
      <c r="W48" s="132"/>
      <c r="X48" s="132"/>
      <c r="Y48" s="66"/>
      <c r="Z48" s="120"/>
      <c r="AA48" s="121"/>
      <c r="AB48" s="69"/>
      <c r="AC48" s="150"/>
      <c r="AD48" s="150"/>
      <c r="AE48" s="150"/>
      <c r="AF48" s="150"/>
      <c r="AG48" s="150"/>
      <c r="AH48" s="13"/>
      <c r="AI48" s="139"/>
      <c r="AJ48" s="13"/>
    </row>
    <row r="49">
      <c r="A49" s="13"/>
      <c r="B49" s="109" t="s">
        <v>215</v>
      </c>
      <c r="C49" s="109" t="s">
        <v>216</v>
      </c>
      <c r="D49" s="110" t="s">
        <v>142</v>
      </c>
      <c r="E49" s="159" t="s">
        <v>87</v>
      </c>
      <c r="F49" s="157" t="s">
        <v>144</v>
      </c>
      <c r="G49" s="153"/>
      <c r="H49" s="154"/>
      <c r="I49" s="153"/>
      <c r="J49" s="153"/>
      <c r="K49" s="153"/>
      <c r="L49" s="153"/>
      <c r="M49" s="13"/>
      <c r="N49" s="153"/>
      <c r="O49" s="118"/>
      <c r="P49" s="118"/>
      <c r="Q49" s="118"/>
      <c r="R49" s="118"/>
      <c r="S49" s="13"/>
      <c r="T49" s="132"/>
      <c r="U49" s="132"/>
      <c r="V49" s="132"/>
      <c r="W49" s="132"/>
      <c r="X49" s="132"/>
      <c r="Y49" s="66"/>
      <c r="Z49" s="120"/>
      <c r="AA49" s="121"/>
      <c r="AB49" s="69"/>
      <c r="AC49" s="150"/>
      <c r="AD49" s="150"/>
      <c r="AE49" s="150"/>
      <c r="AF49" s="150"/>
      <c r="AG49" s="150"/>
      <c r="AH49" s="13"/>
      <c r="AI49" s="139"/>
      <c r="AJ49" s="13"/>
    </row>
    <row r="50">
      <c r="A50" s="13"/>
      <c r="B50" s="109" t="s">
        <v>215</v>
      </c>
      <c r="C50" s="109" t="s">
        <v>216</v>
      </c>
      <c r="D50" s="110" t="s">
        <v>142</v>
      </c>
      <c r="E50" s="163" t="s">
        <v>88</v>
      </c>
      <c r="F50" s="164" t="s">
        <v>144</v>
      </c>
      <c r="G50" s="165">
        <v>50000.0</v>
      </c>
      <c r="H50" s="166">
        <v>1.0</v>
      </c>
      <c r="I50" s="167"/>
      <c r="J50" s="167"/>
      <c r="K50" s="167">
        <f t="shared" ref="K50:K60" si="14">G50*H50</f>
        <v>50000</v>
      </c>
      <c r="L50" s="167"/>
      <c r="M50" s="13"/>
      <c r="N50" s="167">
        <f t="shared" ref="N50:N51" si="15">K50/0.6</f>
        <v>83333.33333</v>
      </c>
      <c r="O50" s="149"/>
      <c r="P50" s="149"/>
      <c r="Q50" s="117">
        <f t="shared" ref="Q50:Q60" si="16">N50/$P$4</f>
        <v>21.92982456</v>
      </c>
      <c r="R50" s="13"/>
      <c r="S50" s="13"/>
      <c r="T50" s="132"/>
      <c r="U50" s="132"/>
      <c r="V50" s="132"/>
      <c r="W50" s="132"/>
      <c r="X50" s="132"/>
      <c r="Y50" s="66"/>
      <c r="Z50" s="120"/>
      <c r="AA50" s="121"/>
      <c r="AB50" s="69"/>
      <c r="AC50" s="168"/>
      <c r="AD50" s="168"/>
      <c r="AE50" s="168"/>
      <c r="AF50" s="169">
        <f>AF64-AF63</f>
        <v>94380</v>
      </c>
      <c r="AG50" s="168"/>
      <c r="AH50" s="13"/>
      <c r="AI50" s="139"/>
      <c r="AJ50" s="13"/>
    </row>
    <row r="51">
      <c r="A51" s="13"/>
      <c r="B51" s="109" t="s">
        <v>215</v>
      </c>
      <c r="C51" s="109" t="s">
        <v>216</v>
      </c>
      <c r="D51" s="110" t="s">
        <v>142</v>
      </c>
      <c r="E51" s="170" t="s">
        <v>89</v>
      </c>
      <c r="F51" s="164" t="s">
        <v>144</v>
      </c>
      <c r="G51" s="165">
        <v>110000.0</v>
      </c>
      <c r="H51" s="166">
        <v>1.0</v>
      </c>
      <c r="I51" s="167"/>
      <c r="J51" s="167"/>
      <c r="K51" s="167">
        <f t="shared" si="14"/>
        <v>110000</v>
      </c>
      <c r="L51" s="167"/>
      <c r="M51" s="13"/>
      <c r="N51" s="167">
        <f t="shared" si="15"/>
        <v>183333.3333</v>
      </c>
      <c r="O51" s="149"/>
      <c r="P51" s="149"/>
      <c r="Q51" s="117">
        <f t="shared" si="16"/>
        <v>48.24561404</v>
      </c>
      <c r="R51" s="13"/>
      <c r="S51" s="13"/>
      <c r="T51" s="132"/>
      <c r="U51" s="132"/>
      <c r="V51" s="132"/>
      <c r="W51" s="132"/>
      <c r="X51" s="132"/>
      <c r="Y51" s="66"/>
      <c r="Z51" s="120"/>
      <c r="AA51" s="121"/>
      <c r="AB51" s="69"/>
      <c r="AC51" s="168"/>
      <c r="AD51" s="168"/>
      <c r="AE51" s="168"/>
      <c r="AF51" s="168"/>
      <c r="AG51" s="168"/>
      <c r="AH51" s="13"/>
      <c r="AI51" s="139"/>
      <c r="AJ51" s="13"/>
    </row>
    <row r="52">
      <c r="A52" s="13"/>
      <c r="B52" s="109" t="s">
        <v>215</v>
      </c>
      <c r="C52" s="109" t="s">
        <v>216</v>
      </c>
      <c r="D52" s="110" t="s">
        <v>142</v>
      </c>
      <c r="E52" s="170" t="s">
        <v>90</v>
      </c>
      <c r="F52" s="164" t="s">
        <v>144</v>
      </c>
      <c r="G52" s="165">
        <v>108000.0</v>
      </c>
      <c r="H52" s="166">
        <v>1.0</v>
      </c>
      <c r="I52" s="167"/>
      <c r="J52" s="167"/>
      <c r="K52" s="167">
        <f t="shared" si="14"/>
        <v>108000</v>
      </c>
      <c r="L52" s="167"/>
      <c r="M52" s="13"/>
      <c r="N52" s="167">
        <f>K52/0.75</f>
        <v>144000</v>
      </c>
      <c r="O52" s="149"/>
      <c r="P52" s="149"/>
      <c r="Q52" s="117">
        <f t="shared" si="16"/>
        <v>37.89473684</v>
      </c>
      <c r="R52" s="13"/>
      <c r="S52" s="13"/>
      <c r="T52" s="132"/>
      <c r="U52" s="132"/>
      <c r="V52" s="132"/>
      <c r="W52" s="132"/>
      <c r="X52" s="132"/>
      <c r="Y52" s="66"/>
      <c r="Z52" s="120"/>
      <c r="AA52" s="121"/>
      <c r="AB52" s="69"/>
      <c r="AC52" s="168"/>
      <c r="AD52" s="168"/>
      <c r="AE52" s="168"/>
      <c r="AF52" s="168"/>
      <c r="AG52" s="168"/>
      <c r="AH52" s="13"/>
      <c r="AI52" s="139"/>
      <c r="AJ52" s="13"/>
    </row>
    <row r="53">
      <c r="A53" s="13"/>
      <c r="B53" s="109" t="s">
        <v>215</v>
      </c>
      <c r="C53" s="109" t="s">
        <v>216</v>
      </c>
      <c r="D53" s="110" t="s">
        <v>142</v>
      </c>
      <c r="E53" s="170" t="s">
        <v>91</v>
      </c>
      <c r="F53" s="164" t="s">
        <v>144</v>
      </c>
      <c r="G53" s="165">
        <v>116000.0</v>
      </c>
      <c r="H53" s="166">
        <v>1.0</v>
      </c>
      <c r="I53" s="167"/>
      <c r="J53" s="167"/>
      <c r="K53" s="167">
        <f t="shared" si="14"/>
        <v>116000</v>
      </c>
      <c r="L53" s="167"/>
      <c r="M53" s="13"/>
      <c r="N53" s="167">
        <f t="shared" ref="N53:N60" si="17">K53/0.6</f>
        <v>193333.3333</v>
      </c>
      <c r="O53" s="149"/>
      <c r="P53" s="149"/>
      <c r="Q53" s="117">
        <f t="shared" si="16"/>
        <v>50.87719298</v>
      </c>
      <c r="R53" s="13"/>
      <c r="S53" s="13"/>
      <c r="T53" s="132"/>
      <c r="U53" s="132"/>
      <c r="V53" s="132"/>
      <c r="W53" s="132"/>
      <c r="X53" s="132"/>
      <c r="Y53" s="66"/>
      <c r="Z53" s="120"/>
      <c r="AA53" s="121"/>
      <c r="AB53" s="69"/>
      <c r="AC53" s="168"/>
      <c r="AD53" s="168"/>
      <c r="AE53" s="168"/>
      <c r="AF53" s="168"/>
      <c r="AG53" s="168"/>
      <c r="AH53" s="13"/>
      <c r="AI53" s="139"/>
      <c r="AJ53" s="13"/>
    </row>
    <row r="54">
      <c r="A54" s="13"/>
      <c r="B54" s="109" t="s">
        <v>215</v>
      </c>
      <c r="C54" s="109" t="s">
        <v>216</v>
      </c>
      <c r="D54" s="110" t="s">
        <v>142</v>
      </c>
      <c r="E54" s="170" t="s">
        <v>268</v>
      </c>
      <c r="F54" s="164" t="s">
        <v>144</v>
      </c>
      <c r="G54" s="165">
        <v>60000.0</v>
      </c>
      <c r="H54" s="166">
        <v>1.0</v>
      </c>
      <c r="I54" s="167"/>
      <c r="J54" s="167"/>
      <c r="K54" s="167">
        <f t="shared" si="14"/>
        <v>60000</v>
      </c>
      <c r="L54" s="167"/>
      <c r="M54" s="13"/>
      <c r="N54" s="167">
        <f t="shared" si="17"/>
        <v>100000</v>
      </c>
      <c r="O54" s="149"/>
      <c r="P54" s="149"/>
      <c r="Q54" s="117">
        <f t="shared" si="16"/>
        <v>26.31578947</v>
      </c>
      <c r="R54" s="13"/>
      <c r="S54" s="13"/>
      <c r="T54" s="132"/>
      <c r="U54" s="132"/>
      <c r="V54" s="132"/>
      <c r="W54" s="132"/>
      <c r="X54" s="132"/>
      <c r="Y54" s="66"/>
      <c r="Z54" s="120"/>
      <c r="AA54" s="121"/>
      <c r="AB54" s="69"/>
      <c r="AC54" s="168"/>
      <c r="AD54" s="168"/>
      <c r="AE54" s="168"/>
      <c r="AF54" s="168"/>
      <c r="AG54" s="168"/>
      <c r="AH54" s="13"/>
      <c r="AI54" s="139"/>
      <c r="AJ54" s="13"/>
    </row>
    <row r="55">
      <c r="A55" s="13"/>
      <c r="B55" s="109" t="s">
        <v>215</v>
      </c>
      <c r="C55" s="109" t="s">
        <v>216</v>
      </c>
      <c r="D55" s="110" t="s">
        <v>142</v>
      </c>
      <c r="E55" s="170" t="s">
        <v>93</v>
      </c>
      <c r="F55" s="164" t="s">
        <v>144</v>
      </c>
      <c r="G55" s="165">
        <v>85000.0</v>
      </c>
      <c r="H55" s="166">
        <v>1.0</v>
      </c>
      <c r="I55" s="167"/>
      <c r="J55" s="167"/>
      <c r="K55" s="167">
        <f t="shared" si="14"/>
        <v>85000</v>
      </c>
      <c r="L55" s="167"/>
      <c r="M55" s="13"/>
      <c r="N55" s="167">
        <f t="shared" si="17"/>
        <v>141666.6667</v>
      </c>
      <c r="O55" s="149"/>
      <c r="P55" s="149"/>
      <c r="Q55" s="117">
        <f t="shared" si="16"/>
        <v>37.28070175</v>
      </c>
      <c r="R55" s="13"/>
      <c r="S55" s="13"/>
      <c r="T55" s="132"/>
      <c r="U55" s="132"/>
      <c r="V55" s="132"/>
      <c r="W55" s="132"/>
      <c r="X55" s="132"/>
      <c r="Y55" s="66"/>
      <c r="Z55" s="120"/>
      <c r="AA55" s="121"/>
      <c r="AB55" s="69"/>
      <c r="AC55" s="168"/>
      <c r="AD55" s="168"/>
      <c r="AE55" s="168"/>
      <c r="AF55" s="168"/>
      <c r="AG55" s="168"/>
      <c r="AH55" s="13"/>
      <c r="AI55" s="139"/>
      <c r="AJ55" s="13"/>
    </row>
    <row r="56">
      <c r="A56" s="13"/>
      <c r="B56" s="109" t="s">
        <v>215</v>
      </c>
      <c r="C56" s="109" t="s">
        <v>216</v>
      </c>
      <c r="D56" s="110" t="s">
        <v>142</v>
      </c>
      <c r="E56" s="170" t="s">
        <v>94</v>
      </c>
      <c r="F56" s="164" t="s">
        <v>144</v>
      </c>
      <c r="G56" s="165">
        <v>65000.0</v>
      </c>
      <c r="H56" s="166">
        <v>1.0</v>
      </c>
      <c r="I56" s="167"/>
      <c r="J56" s="167"/>
      <c r="K56" s="167">
        <f t="shared" si="14"/>
        <v>65000</v>
      </c>
      <c r="L56" s="167"/>
      <c r="M56" s="13"/>
      <c r="N56" s="167">
        <f t="shared" si="17"/>
        <v>108333.3333</v>
      </c>
      <c r="O56" s="149"/>
      <c r="P56" s="149"/>
      <c r="Q56" s="117">
        <f t="shared" si="16"/>
        <v>28.50877193</v>
      </c>
      <c r="R56" s="13"/>
      <c r="S56" s="13"/>
      <c r="T56" s="132"/>
      <c r="U56" s="132"/>
      <c r="V56" s="132"/>
      <c r="W56" s="132"/>
      <c r="X56" s="132"/>
      <c r="Y56" s="66"/>
      <c r="Z56" s="120"/>
      <c r="AA56" s="121"/>
      <c r="AB56" s="69"/>
      <c r="AC56" s="168"/>
      <c r="AD56" s="168"/>
      <c r="AE56" s="168"/>
      <c r="AF56" s="168"/>
      <c r="AG56" s="168"/>
      <c r="AH56" s="13"/>
      <c r="AI56" s="139"/>
      <c r="AJ56" s="13"/>
    </row>
    <row r="57">
      <c r="A57" s="13"/>
      <c r="B57" s="109" t="s">
        <v>215</v>
      </c>
      <c r="C57" s="109" t="s">
        <v>216</v>
      </c>
      <c r="D57" s="110" t="s">
        <v>142</v>
      </c>
      <c r="E57" s="170" t="s">
        <v>95</v>
      </c>
      <c r="F57" s="164" t="s">
        <v>144</v>
      </c>
      <c r="G57" s="165">
        <v>75000.0</v>
      </c>
      <c r="H57" s="166">
        <v>1.0</v>
      </c>
      <c r="I57" s="167"/>
      <c r="J57" s="167"/>
      <c r="K57" s="167">
        <f t="shared" si="14"/>
        <v>75000</v>
      </c>
      <c r="L57" s="167"/>
      <c r="M57" s="13"/>
      <c r="N57" s="167">
        <f t="shared" si="17"/>
        <v>125000</v>
      </c>
      <c r="O57" s="149"/>
      <c r="P57" s="149"/>
      <c r="Q57" s="117">
        <f t="shared" si="16"/>
        <v>32.89473684</v>
      </c>
      <c r="R57" s="13"/>
      <c r="S57" s="13"/>
      <c r="T57" s="132"/>
      <c r="U57" s="132"/>
      <c r="V57" s="132"/>
      <c r="W57" s="132"/>
      <c r="X57" s="132"/>
      <c r="Y57" s="66"/>
      <c r="Z57" s="120"/>
      <c r="AA57" s="121"/>
      <c r="AB57" s="69"/>
      <c r="AC57" s="168"/>
      <c r="AD57" s="168"/>
      <c r="AE57" s="168"/>
      <c r="AF57" s="168"/>
      <c r="AG57" s="168"/>
      <c r="AH57" s="13"/>
      <c r="AI57" s="139"/>
      <c r="AJ57" s="13"/>
    </row>
    <row r="58">
      <c r="A58" s="13"/>
      <c r="B58" s="109" t="s">
        <v>215</v>
      </c>
      <c r="C58" s="109" t="s">
        <v>216</v>
      </c>
      <c r="D58" s="110" t="s">
        <v>142</v>
      </c>
      <c r="E58" s="170" t="s">
        <v>96</v>
      </c>
      <c r="F58" s="164" t="s">
        <v>144</v>
      </c>
      <c r="G58" s="165">
        <v>80000.0</v>
      </c>
      <c r="H58" s="166">
        <v>1.0</v>
      </c>
      <c r="I58" s="167"/>
      <c r="J58" s="167"/>
      <c r="K58" s="167">
        <f t="shared" si="14"/>
        <v>80000</v>
      </c>
      <c r="L58" s="167"/>
      <c r="M58" s="13"/>
      <c r="N58" s="167">
        <f t="shared" si="17"/>
        <v>133333.3333</v>
      </c>
      <c r="O58" s="149"/>
      <c r="P58" s="149"/>
      <c r="Q58" s="117">
        <f t="shared" si="16"/>
        <v>35.0877193</v>
      </c>
      <c r="R58" s="13"/>
      <c r="S58" s="13"/>
      <c r="T58" s="132"/>
      <c r="U58" s="132"/>
      <c r="V58" s="132"/>
      <c r="W58" s="132"/>
      <c r="X58" s="132"/>
      <c r="Y58" s="66"/>
      <c r="Z58" s="120"/>
      <c r="AA58" s="121"/>
      <c r="AB58" s="69"/>
      <c r="AC58" s="168"/>
      <c r="AD58" s="168"/>
      <c r="AE58" s="168"/>
      <c r="AF58" s="168"/>
      <c r="AG58" s="168"/>
      <c r="AH58" s="13"/>
      <c r="AI58" s="139"/>
      <c r="AJ58" s="13"/>
    </row>
    <row r="59">
      <c r="A59" s="13"/>
      <c r="B59" s="109" t="s">
        <v>215</v>
      </c>
      <c r="C59" s="109" t="s">
        <v>216</v>
      </c>
      <c r="D59" s="110" t="s">
        <v>142</v>
      </c>
      <c r="E59" s="170" t="s">
        <v>269</v>
      </c>
      <c r="F59" s="164" t="s">
        <v>144</v>
      </c>
      <c r="G59" s="165">
        <v>50000.0</v>
      </c>
      <c r="H59" s="166">
        <v>1.0</v>
      </c>
      <c r="I59" s="167"/>
      <c r="J59" s="167"/>
      <c r="K59" s="167">
        <f t="shared" si="14"/>
        <v>50000</v>
      </c>
      <c r="L59" s="167"/>
      <c r="M59" s="13"/>
      <c r="N59" s="167">
        <f t="shared" si="17"/>
        <v>83333.33333</v>
      </c>
      <c r="O59" s="149"/>
      <c r="P59" s="149"/>
      <c r="Q59" s="117">
        <f t="shared" si="16"/>
        <v>21.92982456</v>
      </c>
      <c r="R59" s="13"/>
      <c r="S59" s="13"/>
      <c r="T59" s="132"/>
      <c r="U59" s="132"/>
      <c r="V59" s="132"/>
      <c r="W59" s="132"/>
      <c r="X59" s="132"/>
      <c r="Y59" s="66"/>
      <c r="Z59" s="120"/>
      <c r="AA59" s="121"/>
      <c r="AB59" s="69"/>
      <c r="AC59" s="168"/>
      <c r="AD59" s="168"/>
      <c r="AE59" s="168"/>
      <c r="AF59" s="168"/>
      <c r="AG59" s="168"/>
      <c r="AH59" s="13"/>
      <c r="AI59" s="139"/>
      <c r="AJ59" s="13"/>
    </row>
    <row r="60">
      <c r="A60" s="13"/>
      <c r="B60" s="141"/>
      <c r="C60" s="141"/>
      <c r="D60" s="171" t="s">
        <v>270</v>
      </c>
      <c r="E60" s="170" t="s">
        <v>271</v>
      </c>
      <c r="F60" s="164" t="s">
        <v>144</v>
      </c>
      <c r="G60" s="165">
        <v>50000.0</v>
      </c>
      <c r="H60" s="166">
        <v>1.0</v>
      </c>
      <c r="I60" s="167"/>
      <c r="J60" s="167"/>
      <c r="K60" s="167">
        <f t="shared" si="14"/>
        <v>50000</v>
      </c>
      <c r="L60" s="167"/>
      <c r="M60" s="13"/>
      <c r="N60" s="167">
        <f t="shared" si="17"/>
        <v>83333.33333</v>
      </c>
      <c r="O60" s="149"/>
      <c r="P60" s="149"/>
      <c r="Q60" s="117">
        <f t="shared" si="16"/>
        <v>21.92982456</v>
      </c>
      <c r="R60" s="13"/>
      <c r="S60" s="13"/>
      <c r="T60" s="132"/>
      <c r="U60" s="132"/>
      <c r="V60" s="132"/>
      <c r="W60" s="132"/>
      <c r="X60" s="132"/>
      <c r="Y60" s="66"/>
      <c r="Z60" s="120"/>
      <c r="AA60" s="121"/>
      <c r="AB60" s="69"/>
      <c r="AC60" s="168"/>
      <c r="AD60" s="168"/>
      <c r="AE60" s="168"/>
      <c r="AF60" s="168"/>
      <c r="AG60" s="168"/>
      <c r="AH60" s="13"/>
      <c r="AI60" s="139"/>
      <c r="AJ60" s="13"/>
    </row>
    <row r="61">
      <c r="A61" s="13"/>
      <c r="B61" s="141"/>
      <c r="C61" s="172"/>
      <c r="D61" s="173"/>
      <c r="E61" s="162" t="s">
        <v>272</v>
      </c>
      <c r="F61" s="145"/>
      <c r="G61" s="146"/>
      <c r="H61" s="147"/>
      <c r="I61" s="146"/>
      <c r="J61" s="146"/>
      <c r="K61" s="146"/>
      <c r="L61" s="146"/>
      <c r="M61" s="13"/>
      <c r="N61" s="141"/>
      <c r="O61" s="141"/>
      <c r="P61" s="141"/>
      <c r="Q61" s="141"/>
      <c r="R61" s="141"/>
      <c r="S61" s="13"/>
      <c r="T61" s="132"/>
      <c r="U61" s="174"/>
      <c r="V61" s="174"/>
      <c r="W61" s="141"/>
      <c r="X61" s="175"/>
      <c r="Y61" s="66"/>
      <c r="Z61" s="120"/>
      <c r="AA61" s="121"/>
      <c r="AB61" s="69"/>
      <c r="AC61" s="150"/>
      <c r="AD61" s="150"/>
      <c r="AE61" s="150"/>
      <c r="AF61" s="150"/>
      <c r="AG61" s="150"/>
      <c r="AH61" s="13"/>
      <c r="AI61" s="13"/>
      <c r="AJ61" s="13"/>
    </row>
    <row r="62">
      <c r="A62" s="13"/>
      <c r="B62" s="109" t="s">
        <v>215</v>
      </c>
      <c r="C62" s="133" t="s">
        <v>216</v>
      </c>
      <c r="D62" s="110" t="s">
        <v>142</v>
      </c>
      <c r="E62" s="159" t="s">
        <v>49</v>
      </c>
      <c r="F62" s="157" t="s">
        <v>117</v>
      </c>
      <c r="G62" s="153"/>
      <c r="H62" s="154"/>
      <c r="I62" s="153"/>
      <c r="J62" s="153"/>
      <c r="K62" s="153"/>
      <c r="L62" s="153"/>
      <c r="M62" s="13"/>
      <c r="N62" s="176"/>
      <c r="O62" s="118"/>
      <c r="P62" s="118"/>
      <c r="Q62" s="118"/>
      <c r="R62" s="118"/>
      <c r="S62" s="13"/>
      <c r="T62" s="132"/>
      <c r="U62" s="177">
        <v>64400.0</v>
      </c>
      <c r="V62" s="132"/>
      <c r="W62" s="178">
        <f t="shared" ref="W62:W63" si="18">U62*2%</f>
        <v>1288</v>
      </c>
      <c r="X62" s="178">
        <f t="shared" ref="X62:X63" si="19">U62-W62</f>
        <v>63112</v>
      </c>
      <c r="Y62" s="66"/>
      <c r="Z62" s="120"/>
      <c r="AA62" s="121"/>
      <c r="AB62" s="69"/>
      <c r="AC62" s="150"/>
      <c r="AD62" s="150"/>
      <c r="AE62" s="150"/>
      <c r="AF62" s="150"/>
      <c r="AG62" s="150"/>
      <c r="AH62" s="13"/>
      <c r="AI62" s="139"/>
      <c r="AJ62" s="13"/>
    </row>
    <row r="63">
      <c r="A63" s="13"/>
      <c r="B63" s="109" t="s">
        <v>215</v>
      </c>
      <c r="C63" s="133" t="s">
        <v>216</v>
      </c>
      <c r="D63" s="110" t="s">
        <v>142</v>
      </c>
      <c r="E63" s="158" t="s">
        <v>44</v>
      </c>
      <c r="F63" s="179" t="s">
        <v>117</v>
      </c>
      <c r="G63" s="180">
        <v>300000.0</v>
      </c>
      <c r="H63" s="154">
        <v>1.0</v>
      </c>
      <c r="I63" s="153"/>
      <c r="J63" s="153"/>
      <c r="K63" s="153">
        <f>G63*H63</f>
        <v>300000</v>
      </c>
      <c r="L63" s="153"/>
      <c r="M63" s="13"/>
      <c r="N63" s="153">
        <f>K63/0.7</f>
        <v>428571.4286</v>
      </c>
      <c r="O63" s="149"/>
      <c r="P63" s="149"/>
      <c r="Q63" s="117">
        <f>N63/$P$4</f>
        <v>112.7819549</v>
      </c>
      <c r="R63" s="13"/>
      <c r="S63" s="13"/>
      <c r="T63" s="132"/>
      <c r="U63" s="177">
        <v>227046.0</v>
      </c>
      <c r="V63" s="132"/>
      <c r="W63" s="178">
        <f t="shared" si="18"/>
        <v>4540.92</v>
      </c>
      <c r="X63" s="178">
        <f t="shared" si="19"/>
        <v>222505.08</v>
      </c>
      <c r="Y63" s="66"/>
      <c r="Z63" s="120"/>
      <c r="AA63" s="121"/>
      <c r="AB63" s="69"/>
      <c r="AC63" s="130" t="s">
        <v>117</v>
      </c>
      <c r="AD63" s="123"/>
      <c r="AE63" s="131">
        <v>45878.0</v>
      </c>
      <c r="AF63" s="115">
        <v>191237.0</v>
      </c>
      <c r="AG63" s="130" t="s">
        <v>232</v>
      </c>
      <c r="AH63" s="130" t="s">
        <v>233</v>
      </c>
      <c r="AI63" s="122"/>
      <c r="AJ63" s="66"/>
    </row>
    <row r="64">
      <c r="A64" s="13"/>
      <c r="B64" s="141"/>
      <c r="C64" s="141"/>
      <c r="D64" s="173"/>
      <c r="E64" s="181" t="s">
        <v>273</v>
      </c>
      <c r="F64" s="182"/>
      <c r="G64" s="183"/>
      <c r="H64" s="184"/>
      <c r="I64" s="183"/>
      <c r="J64" s="183"/>
      <c r="K64" s="183"/>
      <c r="L64" s="183"/>
      <c r="M64" s="13"/>
      <c r="N64" s="185"/>
      <c r="O64" s="186"/>
      <c r="P64" s="186"/>
      <c r="Q64" s="186"/>
      <c r="R64" s="186"/>
      <c r="S64" s="13"/>
      <c r="T64" s="187"/>
      <c r="U64" s="188"/>
      <c r="V64" s="188"/>
      <c r="W64" s="189"/>
      <c r="X64" s="190"/>
      <c r="Y64" s="66"/>
      <c r="Z64" s="120"/>
      <c r="AA64" s="121"/>
      <c r="AB64" s="69"/>
      <c r="AC64" s="130" t="s">
        <v>117</v>
      </c>
      <c r="AD64" s="123"/>
      <c r="AE64" s="131">
        <v>45875.0</v>
      </c>
      <c r="AF64" s="115">
        <v>285617.0</v>
      </c>
      <c r="AG64" s="130" t="s">
        <v>232</v>
      </c>
      <c r="AH64" s="130" t="s">
        <v>233</v>
      </c>
      <c r="AI64" s="122"/>
      <c r="AJ64" s="13"/>
    </row>
    <row r="65">
      <c r="A65" s="13"/>
      <c r="B65" s="109" t="s">
        <v>215</v>
      </c>
      <c r="C65" s="133" t="s">
        <v>234</v>
      </c>
      <c r="D65" s="110" t="s">
        <v>142</v>
      </c>
      <c r="E65" s="158" t="s">
        <v>274</v>
      </c>
      <c r="F65" s="179" t="s">
        <v>275</v>
      </c>
      <c r="G65" s="180">
        <v>200000.0</v>
      </c>
      <c r="H65" s="154">
        <v>1.0</v>
      </c>
      <c r="I65" s="153"/>
      <c r="J65" s="153"/>
      <c r="K65" s="153">
        <f t="shared" ref="K65:K66" si="20">G65*H65</f>
        <v>200000</v>
      </c>
      <c r="L65" s="153"/>
      <c r="M65" s="13"/>
      <c r="N65" s="153">
        <f>K65/0.7</f>
        <v>285714.2857</v>
      </c>
      <c r="O65" s="149"/>
      <c r="P65" s="149"/>
      <c r="Q65" s="117">
        <f t="shared" ref="Q65:Q66" si="21">N65/$P$4</f>
        <v>75.18796992</v>
      </c>
      <c r="R65" s="13"/>
      <c r="S65" s="13"/>
      <c r="T65" s="191"/>
      <c r="U65" s="191"/>
      <c r="V65" s="191"/>
      <c r="W65" s="191"/>
      <c r="X65" s="191"/>
      <c r="Y65" s="66"/>
      <c r="Z65" s="120"/>
      <c r="AA65" s="121"/>
      <c r="AB65" s="69"/>
      <c r="AC65" s="130" t="s">
        <v>276</v>
      </c>
      <c r="AD65" s="123"/>
      <c r="AE65" s="131">
        <v>45880.0</v>
      </c>
      <c r="AF65" s="115">
        <v>128000.0</v>
      </c>
      <c r="AG65" s="130" t="s">
        <v>232</v>
      </c>
      <c r="AH65" s="130" t="s">
        <v>233</v>
      </c>
      <c r="AI65" s="192" t="s">
        <v>277</v>
      </c>
      <c r="AJ65" s="13"/>
    </row>
    <row r="66">
      <c r="A66" s="13"/>
      <c r="B66" s="141"/>
      <c r="C66" s="133" t="s">
        <v>216</v>
      </c>
      <c r="D66" s="110" t="s">
        <v>142</v>
      </c>
      <c r="E66" s="158" t="s">
        <v>278</v>
      </c>
      <c r="F66" s="179" t="s">
        <v>169</v>
      </c>
      <c r="G66" s="180">
        <v>290000.0</v>
      </c>
      <c r="H66" s="154">
        <v>1.0</v>
      </c>
      <c r="I66" s="153"/>
      <c r="J66" s="153"/>
      <c r="K66" s="153">
        <f t="shared" si="20"/>
        <v>290000</v>
      </c>
      <c r="L66" s="153"/>
      <c r="M66" s="13"/>
      <c r="N66" s="153">
        <f>K66/0.9</f>
        <v>322222.2222</v>
      </c>
      <c r="O66" s="149"/>
      <c r="P66" s="149"/>
      <c r="Q66" s="117">
        <f t="shared" si="21"/>
        <v>84.79532164</v>
      </c>
      <c r="R66" s="13"/>
      <c r="S66" s="13"/>
      <c r="T66" s="132"/>
      <c r="U66" s="177"/>
      <c r="V66" s="132"/>
      <c r="W66" s="178">
        <f t="shared" ref="W66:W70" si="22">U66*2%</f>
        <v>0</v>
      </c>
      <c r="X66" s="178">
        <f t="shared" ref="X66:X76" si="23">U66-W66</f>
        <v>0</v>
      </c>
      <c r="Y66" s="66"/>
      <c r="Z66" s="120">
        <f>K66</f>
        <v>290000</v>
      </c>
      <c r="AA66" s="121">
        <f t="shared" ref="AA66:AA76" si="24">Z66-U66</f>
        <v>290000</v>
      </c>
      <c r="AB66" s="69"/>
      <c r="AC66" s="130" t="s">
        <v>279</v>
      </c>
      <c r="AD66" s="123"/>
      <c r="AE66" s="131">
        <v>45878.0</v>
      </c>
      <c r="AF66" s="115">
        <v>150000.0</v>
      </c>
      <c r="AG66" s="130" t="s">
        <v>232</v>
      </c>
      <c r="AH66" s="130" t="s">
        <v>233</v>
      </c>
      <c r="AI66" s="139"/>
      <c r="AJ66" s="13"/>
    </row>
    <row r="67">
      <c r="A67" s="13"/>
      <c r="B67" s="109" t="s">
        <v>215</v>
      </c>
      <c r="C67" s="133" t="s">
        <v>216</v>
      </c>
      <c r="D67" s="110" t="s">
        <v>142</v>
      </c>
      <c r="E67" s="193" t="s">
        <v>58</v>
      </c>
      <c r="F67" s="194" t="s">
        <v>280</v>
      </c>
      <c r="G67" s="153"/>
      <c r="H67" s="154"/>
      <c r="I67" s="153"/>
      <c r="J67" s="153"/>
      <c r="K67" s="153"/>
      <c r="L67" s="153"/>
      <c r="M67" s="13"/>
      <c r="N67" s="153"/>
      <c r="O67" s="118"/>
      <c r="P67" s="118"/>
      <c r="Q67" s="117"/>
      <c r="R67" s="118"/>
      <c r="S67" s="13"/>
      <c r="T67" s="132"/>
      <c r="U67" s="177">
        <v>42500.0</v>
      </c>
      <c r="V67" s="132"/>
      <c r="W67" s="178">
        <f t="shared" si="22"/>
        <v>850</v>
      </c>
      <c r="X67" s="178">
        <f t="shared" si="23"/>
        <v>41650</v>
      </c>
      <c r="Y67" s="66"/>
      <c r="Z67" s="120" t="str">
        <f>G67</f>
        <v/>
      </c>
      <c r="AA67" s="195">
        <f t="shared" si="24"/>
        <v>-42500</v>
      </c>
      <c r="AB67" s="69"/>
      <c r="AC67" s="130" t="s">
        <v>280</v>
      </c>
      <c r="AD67" s="123"/>
      <c r="AE67" s="131">
        <v>45875.0</v>
      </c>
      <c r="AF67" s="115">
        <v>716380.0</v>
      </c>
      <c r="AG67" s="130" t="s">
        <v>232</v>
      </c>
      <c r="AH67" s="130" t="s">
        <v>233</v>
      </c>
      <c r="AI67" s="139"/>
      <c r="AJ67" s="13"/>
    </row>
    <row r="68">
      <c r="A68" s="13"/>
      <c r="B68" s="109" t="s">
        <v>215</v>
      </c>
      <c r="C68" s="133" t="s">
        <v>216</v>
      </c>
      <c r="D68" s="110" t="s">
        <v>142</v>
      </c>
      <c r="E68" s="193" t="s">
        <v>55</v>
      </c>
      <c r="F68" s="194" t="s">
        <v>280</v>
      </c>
      <c r="G68" s="196">
        <v>450000.0</v>
      </c>
      <c r="H68" s="197">
        <v>1.0</v>
      </c>
      <c r="I68" s="198"/>
      <c r="J68" s="198"/>
      <c r="K68" s="198">
        <f t="shared" ref="K68:K76" si="25">G68*H68</f>
        <v>450000</v>
      </c>
      <c r="L68" s="198"/>
      <c r="M68" s="13"/>
      <c r="N68" s="198">
        <f>K68/0.7</f>
        <v>642857.1429</v>
      </c>
      <c r="O68" s="149"/>
      <c r="P68" s="149"/>
      <c r="Q68" s="117">
        <f t="shared" ref="Q68:Q76" si="26">N68/$P$4</f>
        <v>169.1729323</v>
      </c>
      <c r="R68" s="13"/>
      <c r="S68" s="13"/>
      <c r="T68" s="132"/>
      <c r="U68" s="177">
        <v>204000.0</v>
      </c>
      <c r="V68" s="132"/>
      <c r="W68" s="178">
        <f t="shared" si="22"/>
        <v>4080</v>
      </c>
      <c r="X68" s="178">
        <f t="shared" si="23"/>
        <v>199920</v>
      </c>
      <c r="Y68" s="66"/>
      <c r="Z68" s="120">
        <f t="shared" ref="Z68:Z76" si="27">K68</f>
        <v>450000</v>
      </c>
      <c r="AA68" s="121">
        <f t="shared" si="24"/>
        <v>246000</v>
      </c>
      <c r="AB68" s="69"/>
      <c r="AC68" s="168"/>
      <c r="AD68" s="168"/>
      <c r="AE68" s="168"/>
      <c r="AF68" s="168"/>
      <c r="AG68" s="168"/>
      <c r="AH68" s="168"/>
      <c r="AI68" s="168"/>
      <c r="AJ68" s="66"/>
    </row>
    <row r="69">
      <c r="A69" s="13"/>
      <c r="B69" s="109" t="s">
        <v>215</v>
      </c>
      <c r="C69" s="133" t="s">
        <v>216</v>
      </c>
      <c r="D69" s="110" t="s">
        <v>142</v>
      </c>
      <c r="E69" s="193" t="s">
        <v>281</v>
      </c>
      <c r="F69" s="194" t="s">
        <v>280</v>
      </c>
      <c r="G69" s="196">
        <v>300000.0</v>
      </c>
      <c r="H69" s="197">
        <v>1.0</v>
      </c>
      <c r="I69" s="198"/>
      <c r="J69" s="198"/>
      <c r="K69" s="198">
        <f t="shared" si="25"/>
        <v>300000</v>
      </c>
      <c r="L69" s="198"/>
      <c r="M69" s="13"/>
      <c r="N69" s="198">
        <f>K69/0.6</f>
        <v>500000</v>
      </c>
      <c r="O69" s="149"/>
      <c r="P69" s="149"/>
      <c r="Q69" s="117">
        <f t="shared" si="26"/>
        <v>131.5789474</v>
      </c>
      <c r="R69" s="13"/>
      <c r="S69" s="13"/>
      <c r="T69" s="132"/>
      <c r="U69" s="177">
        <v>314500.0</v>
      </c>
      <c r="V69" s="132"/>
      <c r="W69" s="178">
        <f t="shared" si="22"/>
        <v>6290</v>
      </c>
      <c r="X69" s="178">
        <f t="shared" si="23"/>
        <v>308210</v>
      </c>
      <c r="Y69" s="66"/>
      <c r="Z69" s="120">
        <f t="shared" si="27"/>
        <v>300000</v>
      </c>
      <c r="AA69" s="195">
        <f t="shared" si="24"/>
        <v>-14500</v>
      </c>
      <c r="AB69" s="69"/>
      <c r="AC69" s="168"/>
      <c r="AD69" s="168"/>
      <c r="AE69" s="168"/>
      <c r="AF69" s="168"/>
      <c r="AG69" s="168"/>
      <c r="AH69" s="168"/>
      <c r="AI69" s="168"/>
      <c r="AJ69" s="66"/>
    </row>
    <row r="70">
      <c r="A70" s="13"/>
      <c r="B70" s="109" t="s">
        <v>215</v>
      </c>
      <c r="C70" s="133" t="s">
        <v>216</v>
      </c>
      <c r="D70" s="110" t="s">
        <v>142</v>
      </c>
      <c r="E70" s="193" t="s">
        <v>282</v>
      </c>
      <c r="F70" s="194" t="s">
        <v>280</v>
      </c>
      <c r="G70" s="196">
        <v>290000.0</v>
      </c>
      <c r="H70" s="197">
        <v>1.0</v>
      </c>
      <c r="I70" s="198"/>
      <c r="J70" s="198"/>
      <c r="K70" s="198">
        <f t="shared" si="25"/>
        <v>290000</v>
      </c>
      <c r="L70" s="198"/>
      <c r="M70" s="13"/>
      <c r="N70" s="198">
        <f>K70/0.9</f>
        <v>322222.2222</v>
      </c>
      <c r="O70" s="149"/>
      <c r="P70" s="149"/>
      <c r="Q70" s="117">
        <f t="shared" si="26"/>
        <v>84.79532164</v>
      </c>
      <c r="R70" s="13"/>
      <c r="S70" s="13"/>
      <c r="T70" s="132"/>
      <c r="U70" s="177">
        <v>170000.0</v>
      </c>
      <c r="V70" s="132"/>
      <c r="W70" s="178">
        <f t="shared" si="22"/>
        <v>3400</v>
      </c>
      <c r="X70" s="178">
        <f t="shared" si="23"/>
        <v>166600</v>
      </c>
      <c r="Y70" s="66"/>
      <c r="Z70" s="120">
        <f t="shared" si="27"/>
        <v>290000</v>
      </c>
      <c r="AA70" s="121">
        <f t="shared" si="24"/>
        <v>120000</v>
      </c>
      <c r="AB70" s="69"/>
      <c r="AC70" s="168"/>
      <c r="AD70" s="168"/>
      <c r="AE70" s="168"/>
      <c r="AF70" s="168"/>
      <c r="AG70" s="168"/>
      <c r="AH70" s="168"/>
      <c r="AI70" s="168"/>
      <c r="AJ70" s="66"/>
    </row>
    <row r="71">
      <c r="A71" s="13"/>
      <c r="B71" s="109" t="s">
        <v>215</v>
      </c>
      <c r="C71" s="133" t="s">
        <v>216</v>
      </c>
      <c r="D71" s="110" t="s">
        <v>142</v>
      </c>
      <c r="E71" s="199" t="s">
        <v>283</v>
      </c>
      <c r="F71" s="200" t="s">
        <v>169</v>
      </c>
      <c r="G71" s="201">
        <v>290000.0</v>
      </c>
      <c r="H71" s="202">
        <v>1.0</v>
      </c>
      <c r="I71" s="203"/>
      <c r="J71" s="203"/>
      <c r="K71" s="203">
        <f t="shared" si="25"/>
        <v>290000</v>
      </c>
      <c r="L71" s="203"/>
      <c r="M71" s="13"/>
      <c r="N71" s="203">
        <f>K71/0.7</f>
        <v>414285.7143</v>
      </c>
      <c r="O71" s="149"/>
      <c r="P71" s="149"/>
      <c r="Q71" s="117">
        <f t="shared" si="26"/>
        <v>109.0225564</v>
      </c>
      <c r="R71" s="13"/>
      <c r="S71" s="13"/>
      <c r="T71" s="132"/>
      <c r="U71" s="177">
        <v>297800.0</v>
      </c>
      <c r="V71" s="132"/>
      <c r="W71" s="177">
        <v>0.0</v>
      </c>
      <c r="X71" s="178">
        <f t="shared" si="23"/>
        <v>297800</v>
      </c>
      <c r="Y71" s="66"/>
      <c r="Z71" s="120">
        <f t="shared" si="27"/>
        <v>290000</v>
      </c>
      <c r="AA71" s="121">
        <f t="shared" si="24"/>
        <v>-7800</v>
      </c>
      <c r="AB71" s="69"/>
      <c r="AC71" s="130" t="s">
        <v>169</v>
      </c>
      <c r="AD71" s="123"/>
      <c r="AE71" s="131">
        <v>45875.0</v>
      </c>
      <c r="AF71" s="115">
        <v>297800.0</v>
      </c>
      <c r="AG71" s="130" t="s">
        <v>232</v>
      </c>
      <c r="AH71" s="130" t="s">
        <v>233</v>
      </c>
      <c r="AI71" s="139"/>
      <c r="AJ71" s="13"/>
    </row>
    <row r="72">
      <c r="A72" s="13"/>
      <c r="B72" s="109" t="s">
        <v>215</v>
      </c>
      <c r="C72" s="133" t="s">
        <v>216</v>
      </c>
      <c r="D72" s="110" t="s">
        <v>142</v>
      </c>
      <c r="E72" s="199" t="s">
        <v>183</v>
      </c>
      <c r="F72" s="200" t="s">
        <v>169</v>
      </c>
      <c r="G72" s="201">
        <v>290000.0</v>
      </c>
      <c r="H72" s="202">
        <v>1.0</v>
      </c>
      <c r="I72" s="203"/>
      <c r="J72" s="203"/>
      <c r="K72" s="203">
        <f t="shared" si="25"/>
        <v>290000</v>
      </c>
      <c r="L72" s="203"/>
      <c r="M72" s="13"/>
      <c r="N72" s="203">
        <f t="shared" ref="N72:N74" si="28">K72/0.9</f>
        <v>322222.2222</v>
      </c>
      <c r="O72" s="149"/>
      <c r="P72" s="149"/>
      <c r="Q72" s="117">
        <f t="shared" si="26"/>
        <v>84.79532164</v>
      </c>
      <c r="R72" s="13"/>
      <c r="S72" s="13"/>
      <c r="T72" s="132"/>
      <c r="U72" s="177">
        <v>150000.0</v>
      </c>
      <c r="V72" s="132"/>
      <c r="W72" s="177">
        <v>0.0</v>
      </c>
      <c r="X72" s="178">
        <f t="shared" si="23"/>
        <v>150000</v>
      </c>
      <c r="Y72" s="66"/>
      <c r="Z72" s="120">
        <f t="shared" si="27"/>
        <v>290000</v>
      </c>
      <c r="AA72" s="121">
        <f t="shared" si="24"/>
        <v>140000</v>
      </c>
      <c r="AB72" s="69"/>
      <c r="AC72" s="130" t="s">
        <v>169</v>
      </c>
      <c r="AD72" s="123"/>
      <c r="AE72" s="131">
        <v>45875.0</v>
      </c>
      <c r="AF72" s="115">
        <v>150000.0</v>
      </c>
      <c r="AG72" s="130" t="s">
        <v>232</v>
      </c>
      <c r="AH72" s="130" t="s">
        <v>233</v>
      </c>
      <c r="AI72" s="139"/>
      <c r="AJ72" s="13"/>
    </row>
    <row r="73">
      <c r="A73" s="13"/>
      <c r="B73" s="109" t="s">
        <v>215</v>
      </c>
      <c r="C73" s="133" t="s">
        <v>216</v>
      </c>
      <c r="D73" s="110" t="s">
        <v>142</v>
      </c>
      <c r="E73" s="199" t="s">
        <v>180</v>
      </c>
      <c r="F73" s="200" t="s">
        <v>169</v>
      </c>
      <c r="G73" s="201">
        <v>290000.0</v>
      </c>
      <c r="H73" s="202">
        <v>1.0</v>
      </c>
      <c r="I73" s="203"/>
      <c r="J73" s="203"/>
      <c r="K73" s="203">
        <f t="shared" si="25"/>
        <v>290000</v>
      </c>
      <c r="L73" s="203"/>
      <c r="M73" s="13"/>
      <c r="N73" s="203">
        <f t="shared" si="28"/>
        <v>322222.2222</v>
      </c>
      <c r="O73" s="149"/>
      <c r="P73" s="149"/>
      <c r="Q73" s="117">
        <f t="shared" si="26"/>
        <v>84.79532164</v>
      </c>
      <c r="R73" s="13"/>
      <c r="S73" s="13"/>
      <c r="T73" s="132"/>
      <c r="U73" s="177">
        <v>175000.0</v>
      </c>
      <c r="V73" s="132"/>
      <c r="W73" s="177">
        <v>0.0</v>
      </c>
      <c r="X73" s="178">
        <f t="shared" si="23"/>
        <v>175000</v>
      </c>
      <c r="Y73" s="66"/>
      <c r="Z73" s="120">
        <f t="shared" si="27"/>
        <v>290000</v>
      </c>
      <c r="AA73" s="121">
        <f t="shared" si="24"/>
        <v>115000</v>
      </c>
      <c r="AB73" s="69"/>
      <c r="AC73" s="130" t="s">
        <v>169</v>
      </c>
      <c r="AD73" s="123"/>
      <c r="AE73" s="131">
        <v>45875.0</v>
      </c>
      <c r="AF73" s="115">
        <v>175000.0</v>
      </c>
      <c r="AG73" s="130" t="s">
        <v>232</v>
      </c>
      <c r="AH73" s="130" t="s">
        <v>233</v>
      </c>
      <c r="AI73" s="139"/>
      <c r="AJ73" s="13"/>
    </row>
    <row r="74">
      <c r="A74" s="13"/>
      <c r="B74" s="109" t="s">
        <v>215</v>
      </c>
      <c r="C74" s="133" t="s">
        <v>216</v>
      </c>
      <c r="D74" s="110" t="s">
        <v>142</v>
      </c>
      <c r="E74" s="204" t="s">
        <v>284</v>
      </c>
      <c r="F74" s="205" t="s">
        <v>169</v>
      </c>
      <c r="G74" s="206">
        <v>290000.0</v>
      </c>
      <c r="H74" s="207">
        <v>1.0</v>
      </c>
      <c r="I74" s="208"/>
      <c r="J74" s="208"/>
      <c r="K74" s="208">
        <f t="shared" si="25"/>
        <v>290000</v>
      </c>
      <c r="L74" s="208"/>
      <c r="M74" s="13"/>
      <c r="N74" s="208">
        <f t="shared" si="28"/>
        <v>322222.2222</v>
      </c>
      <c r="O74" s="149"/>
      <c r="P74" s="149"/>
      <c r="Q74" s="117">
        <f t="shared" si="26"/>
        <v>84.79532164</v>
      </c>
      <c r="R74" s="13"/>
      <c r="S74" s="13"/>
      <c r="T74" s="132"/>
      <c r="U74" s="177">
        <v>175000.0</v>
      </c>
      <c r="V74" s="132"/>
      <c r="W74" s="177">
        <v>0.0</v>
      </c>
      <c r="X74" s="178">
        <f t="shared" si="23"/>
        <v>175000</v>
      </c>
      <c r="Y74" s="66"/>
      <c r="Z74" s="120">
        <f t="shared" si="27"/>
        <v>290000</v>
      </c>
      <c r="AA74" s="121">
        <f t="shared" si="24"/>
        <v>115000</v>
      </c>
      <c r="AB74" s="69"/>
      <c r="AC74" s="209" t="s">
        <v>169</v>
      </c>
      <c r="AD74" s="210"/>
      <c r="AE74" s="211">
        <v>45875.0</v>
      </c>
      <c r="AF74" s="176">
        <v>175000.0</v>
      </c>
      <c r="AG74" s="209" t="s">
        <v>232</v>
      </c>
      <c r="AH74" s="209" t="s">
        <v>233</v>
      </c>
      <c r="AI74" s="158" t="s">
        <v>285</v>
      </c>
      <c r="AJ74" s="13"/>
    </row>
    <row r="75">
      <c r="A75" s="13"/>
      <c r="B75" s="109" t="s">
        <v>215</v>
      </c>
      <c r="C75" s="133" t="s">
        <v>216</v>
      </c>
      <c r="D75" s="110" t="s">
        <v>142</v>
      </c>
      <c r="E75" s="204" t="s">
        <v>286</v>
      </c>
      <c r="F75" s="205"/>
      <c r="G75" s="206">
        <v>450000.0</v>
      </c>
      <c r="H75" s="207">
        <v>1.0</v>
      </c>
      <c r="I75" s="208"/>
      <c r="J75" s="208"/>
      <c r="K75" s="208">
        <f t="shared" si="25"/>
        <v>450000</v>
      </c>
      <c r="L75" s="208"/>
      <c r="M75" s="13"/>
      <c r="N75" s="208">
        <f>K75/0.7</f>
        <v>642857.1429</v>
      </c>
      <c r="O75" s="149"/>
      <c r="P75" s="149"/>
      <c r="Q75" s="117">
        <f t="shared" si="26"/>
        <v>169.1729323</v>
      </c>
      <c r="R75" s="13"/>
      <c r="S75" s="13"/>
      <c r="T75" s="132"/>
      <c r="U75" s="177">
        <v>332000.0</v>
      </c>
      <c r="V75" s="132"/>
      <c r="W75" s="178">
        <f t="shared" ref="W75:W76" si="29">U75*2%</f>
        <v>6640</v>
      </c>
      <c r="X75" s="178">
        <f t="shared" si="23"/>
        <v>325360</v>
      </c>
      <c r="Y75" s="66"/>
      <c r="Z75" s="120">
        <f t="shared" si="27"/>
        <v>450000</v>
      </c>
      <c r="AA75" s="121">
        <f t="shared" si="24"/>
        <v>118000</v>
      </c>
      <c r="AB75" s="69"/>
      <c r="AC75" s="212" t="s">
        <v>287</v>
      </c>
      <c r="AD75" s="123"/>
      <c r="AE75" s="131">
        <v>45875.0</v>
      </c>
      <c r="AF75" s="115">
        <v>453740.0</v>
      </c>
      <c r="AG75" s="130" t="s">
        <v>232</v>
      </c>
      <c r="AH75" s="130" t="s">
        <v>233</v>
      </c>
      <c r="AI75" s="139"/>
      <c r="AJ75" s="13"/>
    </row>
    <row r="76">
      <c r="A76" s="13"/>
      <c r="B76" s="109" t="s">
        <v>215</v>
      </c>
      <c r="C76" s="133" t="s">
        <v>216</v>
      </c>
      <c r="D76" s="110" t="s">
        <v>142</v>
      </c>
      <c r="E76" s="204" t="s">
        <v>288</v>
      </c>
      <c r="F76" s="205"/>
      <c r="G76" s="206">
        <v>130000.0</v>
      </c>
      <c r="H76" s="207">
        <v>1.0</v>
      </c>
      <c r="I76" s="208"/>
      <c r="J76" s="208"/>
      <c r="K76" s="208">
        <f t="shared" si="25"/>
        <v>130000</v>
      </c>
      <c r="L76" s="208"/>
      <c r="M76" s="13"/>
      <c r="N76" s="208">
        <f>K76/0.9</f>
        <v>144444.4444</v>
      </c>
      <c r="O76" s="149"/>
      <c r="P76" s="149"/>
      <c r="Q76" s="117">
        <f t="shared" si="26"/>
        <v>38.01169591</v>
      </c>
      <c r="R76" s="13"/>
      <c r="S76" s="13"/>
      <c r="T76" s="132"/>
      <c r="U76" s="177">
        <v>131000.0</v>
      </c>
      <c r="V76" s="132"/>
      <c r="W76" s="178">
        <f t="shared" si="29"/>
        <v>2620</v>
      </c>
      <c r="X76" s="178">
        <f t="shared" si="23"/>
        <v>128380</v>
      </c>
      <c r="Y76" s="66"/>
      <c r="Z76" s="120">
        <f t="shared" si="27"/>
        <v>130000</v>
      </c>
      <c r="AA76" s="195">
        <f t="shared" si="24"/>
        <v>-1000</v>
      </c>
      <c r="AB76" s="69"/>
      <c r="AC76" s="168"/>
      <c r="AD76" s="168"/>
      <c r="AE76" s="168"/>
      <c r="AF76" s="168"/>
      <c r="AG76" s="168"/>
      <c r="AH76" s="168"/>
      <c r="AI76" s="168"/>
      <c r="AJ76" s="13"/>
    </row>
    <row r="77">
      <c r="A77" s="13"/>
      <c r="B77" s="134" t="s">
        <v>289</v>
      </c>
      <c r="C77" s="133" t="s">
        <v>216</v>
      </c>
      <c r="D77" s="171" t="s">
        <v>270</v>
      </c>
      <c r="E77" s="213" t="s">
        <v>290</v>
      </c>
      <c r="F77" s="214"/>
      <c r="G77" s="215">
        <v>640000.0</v>
      </c>
      <c r="H77" s="216">
        <v>1.0</v>
      </c>
      <c r="I77" s="217"/>
      <c r="J77" s="217">
        <f t="shared" ref="J77:J80" si="30">G77*H77</f>
        <v>640000</v>
      </c>
      <c r="K77" s="217"/>
      <c r="L77" s="217"/>
      <c r="M77" s="13"/>
      <c r="N77" s="217">
        <f t="shared" ref="N77:N78" si="31">J77/0.6</f>
        <v>1066666.667</v>
      </c>
      <c r="O77" s="117"/>
      <c r="P77" s="117">
        <f t="shared" ref="P77:P80" si="32">N77/$P$4</f>
        <v>280.7017544</v>
      </c>
      <c r="Q77" s="149"/>
      <c r="R77" s="13"/>
      <c r="S77" s="13"/>
      <c r="T77" s="119">
        <f t="shared" ref="T77:T78" si="33">990000/2</f>
        <v>495000</v>
      </c>
      <c r="U77" s="132"/>
      <c r="V77" s="132"/>
      <c r="W77" s="119">
        <f t="shared" ref="W77:W79" si="34">T77*2%</f>
        <v>9900</v>
      </c>
      <c r="X77" s="119">
        <f t="shared" ref="X77:X79" si="35">(T77+U77+V77)-W77</f>
        <v>485100</v>
      </c>
      <c r="Y77" s="66"/>
      <c r="Z77" s="120"/>
      <c r="AA77" s="121"/>
      <c r="AB77" s="69"/>
      <c r="AC77" s="130" t="s">
        <v>246</v>
      </c>
      <c r="AD77" s="139"/>
      <c r="AE77" s="139"/>
      <c r="AF77" s="139"/>
      <c r="AG77" s="139"/>
      <c r="AH77" s="139"/>
      <c r="AI77" s="139"/>
      <c r="AJ77" s="13"/>
    </row>
    <row r="78">
      <c r="A78" s="13"/>
      <c r="B78" s="134" t="s">
        <v>289</v>
      </c>
      <c r="C78" s="133" t="s">
        <v>216</v>
      </c>
      <c r="D78" s="171" t="s">
        <v>270</v>
      </c>
      <c r="E78" s="213" t="s">
        <v>291</v>
      </c>
      <c r="F78" s="214"/>
      <c r="G78" s="215">
        <v>640000.0</v>
      </c>
      <c r="H78" s="216">
        <v>1.0</v>
      </c>
      <c r="I78" s="217"/>
      <c r="J78" s="217">
        <f t="shared" si="30"/>
        <v>640000</v>
      </c>
      <c r="K78" s="217"/>
      <c r="L78" s="217"/>
      <c r="M78" s="13"/>
      <c r="N78" s="217">
        <f t="shared" si="31"/>
        <v>1066666.667</v>
      </c>
      <c r="O78" s="117"/>
      <c r="P78" s="117">
        <f t="shared" si="32"/>
        <v>280.7017544</v>
      </c>
      <c r="Q78" s="149"/>
      <c r="R78" s="13"/>
      <c r="S78" s="13"/>
      <c r="T78" s="119">
        <f t="shared" si="33"/>
        <v>495000</v>
      </c>
      <c r="U78" s="132"/>
      <c r="V78" s="132"/>
      <c r="W78" s="119">
        <f t="shared" si="34"/>
        <v>9900</v>
      </c>
      <c r="X78" s="119">
        <f t="shared" si="35"/>
        <v>485100</v>
      </c>
      <c r="Y78" s="66"/>
      <c r="Z78" s="120"/>
      <c r="AA78" s="121"/>
      <c r="AB78" s="69"/>
      <c r="AC78" s="212" t="s">
        <v>292</v>
      </c>
      <c r="AD78" s="212"/>
      <c r="AE78" s="218">
        <v>45881.0</v>
      </c>
      <c r="AF78" s="115">
        <v>453740.0</v>
      </c>
      <c r="AG78" s="130" t="s">
        <v>232</v>
      </c>
      <c r="AH78" s="130" t="s">
        <v>233</v>
      </c>
      <c r="AI78" s="139"/>
      <c r="AJ78" s="13"/>
    </row>
    <row r="79">
      <c r="A79" s="13"/>
      <c r="B79" s="109" t="s">
        <v>215</v>
      </c>
      <c r="C79" s="133" t="s">
        <v>216</v>
      </c>
      <c r="D79" s="110" t="s">
        <v>142</v>
      </c>
      <c r="E79" s="213" t="s">
        <v>293</v>
      </c>
      <c r="F79" s="214" t="s">
        <v>294</v>
      </c>
      <c r="G79" s="215">
        <v>300000.0</v>
      </c>
      <c r="H79" s="216">
        <v>1.0</v>
      </c>
      <c r="I79" s="217"/>
      <c r="J79" s="217">
        <f t="shared" si="30"/>
        <v>300000</v>
      </c>
      <c r="K79" s="217"/>
      <c r="L79" s="217"/>
      <c r="M79" s="13"/>
      <c r="N79" s="217">
        <f>J79/0.93</f>
        <v>322580.6452</v>
      </c>
      <c r="O79" s="117"/>
      <c r="P79" s="117">
        <f t="shared" si="32"/>
        <v>84.88964346</v>
      </c>
      <c r="Q79" s="149"/>
      <c r="R79" s="13"/>
      <c r="S79" s="13"/>
      <c r="T79" s="129">
        <v>150000.0</v>
      </c>
      <c r="U79" s="132"/>
      <c r="V79" s="132"/>
      <c r="W79" s="119">
        <f t="shared" si="34"/>
        <v>3000</v>
      </c>
      <c r="X79" s="119">
        <f t="shared" si="35"/>
        <v>147000</v>
      </c>
      <c r="Y79" s="66"/>
      <c r="Z79" s="120">
        <f>J79</f>
        <v>300000</v>
      </c>
      <c r="AA79" s="121">
        <f>Z79-U79</f>
        <v>300000</v>
      </c>
      <c r="AB79" s="69"/>
      <c r="AC79" s="212" t="s">
        <v>172</v>
      </c>
      <c r="AD79" s="212"/>
      <c r="AE79" s="218">
        <v>45868.0</v>
      </c>
      <c r="AF79" s="115">
        <v>294000.0</v>
      </c>
      <c r="AG79" s="130" t="s">
        <v>232</v>
      </c>
      <c r="AH79" s="130" t="s">
        <v>233</v>
      </c>
      <c r="AI79" s="219" t="s">
        <v>295</v>
      </c>
      <c r="AJ79" s="13"/>
    </row>
    <row r="80">
      <c r="A80" s="66"/>
      <c r="B80" s="109" t="s">
        <v>215</v>
      </c>
      <c r="C80" s="109" t="s">
        <v>216</v>
      </c>
      <c r="D80" s="110" t="s">
        <v>142</v>
      </c>
      <c r="E80" s="220" t="s">
        <v>296</v>
      </c>
      <c r="F80" s="112" t="s">
        <v>182</v>
      </c>
      <c r="G80" s="113">
        <v>40000.0</v>
      </c>
      <c r="H80" s="114">
        <v>4.0</v>
      </c>
      <c r="I80" s="113"/>
      <c r="J80" s="113">
        <f t="shared" si="30"/>
        <v>160000</v>
      </c>
      <c r="K80" s="113"/>
      <c r="L80" s="113"/>
      <c r="M80" s="69"/>
      <c r="N80" s="115">
        <f>J80/0.9</f>
        <v>177777.7778</v>
      </c>
      <c r="O80" s="117"/>
      <c r="P80" s="117">
        <f t="shared" si="32"/>
        <v>46.78362573</v>
      </c>
      <c r="Q80" s="149"/>
      <c r="R80" s="149"/>
      <c r="S80" s="13"/>
      <c r="T80" s="74"/>
      <c r="U80" s="67"/>
      <c r="V80" s="221"/>
      <c r="W80" s="221"/>
      <c r="X80" s="221"/>
      <c r="Y80" s="66"/>
      <c r="Z80" s="120"/>
      <c r="AA80" s="121"/>
      <c r="AB80" s="69"/>
      <c r="AC80" s="212" t="s">
        <v>113</v>
      </c>
      <c r="AD80" s="212"/>
      <c r="AE80" s="218">
        <v>45902.0</v>
      </c>
      <c r="AF80" s="115">
        <v>527000.0</v>
      </c>
      <c r="AG80" s="130" t="s">
        <v>297</v>
      </c>
      <c r="AH80" s="130" t="s">
        <v>233</v>
      </c>
      <c r="AI80" s="219"/>
      <c r="AJ80" s="222"/>
    </row>
    <row r="81">
      <c r="A81" s="66"/>
      <c r="B81" s="109" t="s">
        <v>215</v>
      </c>
      <c r="C81" s="109" t="s">
        <v>216</v>
      </c>
      <c r="D81" s="110" t="s">
        <v>142</v>
      </c>
      <c r="E81" s="220" t="s">
        <v>298</v>
      </c>
      <c r="F81" s="112" t="s">
        <v>182</v>
      </c>
      <c r="G81" s="113">
        <v>40000.0</v>
      </c>
      <c r="H81" s="114">
        <v>6.0</v>
      </c>
      <c r="I81" s="113"/>
      <c r="J81" s="113"/>
      <c r="K81" s="113">
        <f>G81*H81</f>
        <v>240000</v>
      </c>
      <c r="L81" s="113"/>
      <c r="M81" s="69"/>
      <c r="N81" s="115">
        <f>K81/0.9</f>
        <v>266666.6667</v>
      </c>
      <c r="O81" s="149"/>
      <c r="P81" s="149"/>
      <c r="Q81" s="117">
        <f>N81/$P$4</f>
        <v>70.1754386</v>
      </c>
      <c r="R81" s="149"/>
      <c r="S81" s="13"/>
      <c r="T81" s="74"/>
      <c r="U81" s="67"/>
      <c r="V81" s="221"/>
      <c r="W81" s="221"/>
      <c r="X81" s="221"/>
      <c r="Y81" s="66"/>
      <c r="Z81" s="120"/>
      <c r="AA81" s="121"/>
      <c r="AB81" s="69"/>
      <c r="AC81" s="223"/>
      <c r="AD81" s="66"/>
      <c r="AE81" s="66"/>
      <c r="AF81" s="66"/>
      <c r="AG81" s="222"/>
      <c r="AH81" s="222"/>
      <c r="AI81" s="222"/>
      <c r="AJ81" s="222"/>
    </row>
    <row r="82">
      <c r="A82" s="66"/>
      <c r="B82" s="109" t="s">
        <v>258</v>
      </c>
      <c r="C82" s="109" t="s">
        <v>234</v>
      </c>
      <c r="D82" s="110" t="s">
        <v>142</v>
      </c>
      <c r="E82" s="220" t="s">
        <v>299</v>
      </c>
      <c r="F82" s="112"/>
      <c r="G82" s="113">
        <v>180000.0</v>
      </c>
      <c r="H82" s="114">
        <v>1.0</v>
      </c>
      <c r="I82" s="113"/>
      <c r="J82" s="113">
        <f>G82*H82</f>
        <v>180000</v>
      </c>
      <c r="K82" s="113"/>
      <c r="L82" s="113"/>
      <c r="M82" s="69"/>
      <c r="N82" s="115">
        <f>J82/0.9</f>
        <v>200000</v>
      </c>
      <c r="O82" s="117"/>
      <c r="P82" s="117">
        <f>N82/$P$4</f>
        <v>52.63157895</v>
      </c>
      <c r="Q82" s="149"/>
      <c r="R82" s="149"/>
      <c r="S82" s="13"/>
      <c r="T82" s="74"/>
      <c r="U82" s="67"/>
      <c r="V82" s="221"/>
      <c r="W82" s="221"/>
      <c r="X82" s="221"/>
      <c r="Y82" s="66"/>
      <c r="Z82" s="120"/>
      <c r="AA82" s="121"/>
      <c r="AB82" s="69"/>
      <c r="AC82" s="223"/>
      <c r="AD82" s="66"/>
      <c r="AE82" s="66"/>
      <c r="AF82" s="66"/>
      <c r="AG82" s="222"/>
      <c r="AH82" s="222"/>
      <c r="AI82" s="222"/>
      <c r="AJ82" s="222"/>
    </row>
    <row r="83">
      <c r="A83" s="66"/>
      <c r="B83" s="109" t="s">
        <v>258</v>
      </c>
      <c r="C83" s="109" t="s">
        <v>234</v>
      </c>
      <c r="D83" s="110" t="s">
        <v>142</v>
      </c>
      <c r="E83" s="220" t="s">
        <v>300</v>
      </c>
      <c r="F83" s="112"/>
      <c r="G83" s="113">
        <v>180000.0</v>
      </c>
      <c r="H83" s="114">
        <v>3.0</v>
      </c>
      <c r="I83" s="113"/>
      <c r="J83" s="113"/>
      <c r="K83" s="113">
        <f>G83*H83</f>
        <v>540000</v>
      </c>
      <c r="L83" s="113"/>
      <c r="M83" s="69"/>
      <c r="N83" s="115">
        <f>K83/0.9</f>
        <v>600000</v>
      </c>
      <c r="O83" s="149"/>
      <c r="P83" s="149"/>
      <c r="Q83" s="117">
        <f>N83/$P$4</f>
        <v>157.8947368</v>
      </c>
      <c r="R83" s="149"/>
      <c r="S83" s="13"/>
      <c r="T83" s="74"/>
      <c r="U83" s="67"/>
      <c r="V83" s="221"/>
      <c r="W83" s="221"/>
      <c r="X83" s="221"/>
      <c r="Y83" s="66"/>
      <c r="Z83" s="120"/>
      <c r="AA83" s="121"/>
      <c r="AB83" s="69"/>
      <c r="AC83" s="223"/>
      <c r="AD83" s="66"/>
      <c r="AE83" s="66"/>
      <c r="AF83" s="66"/>
      <c r="AG83" s="222"/>
      <c r="AH83" s="222"/>
      <c r="AI83" s="222"/>
      <c r="AJ83" s="222"/>
    </row>
    <row r="84">
      <c r="A84" s="66"/>
      <c r="B84" s="109" t="s">
        <v>258</v>
      </c>
      <c r="C84" s="109" t="s">
        <v>234</v>
      </c>
      <c r="D84" s="110" t="s">
        <v>142</v>
      </c>
      <c r="E84" s="220" t="s">
        <v>301</v>
      </c>
      <c r="F84" s="112" t="s">
        <v>135</v>
      </c>
      <c r="G84" s="113">
        <v>250000.0</v>
      </c>
      <c r="H84" s="114">
        <v>1.0</v>
      </c>
      <c r="I84" s="113"/>
      <c r="J84" s="113">
        <f>G84*H84</f>
        <v>250000</v>
      </c>
      <c r="K84" s="113"/>
      <c r="L84" s="113"/>
      <c r="M84" s="69"/>
      <c r="N84" s="115">
        <f>J84/0.9</f>
        <v>277777.7778</v>
      </c>
      <c r="O84" s="117"/>
      <c r="P84" s="117">
        <f>N84/$P$4</f>
        <v>73.0994152</v>
      </c>
      <c r="Q84" s="149"/>
      <c r="R84" s="149"/>
      <c r="S84" s="13"/>
      <c r="T84" s="74"/>
      <c r="U84" s="67"/>
      <c r="V84" s="221"/>
      <c r="W84" s="221"/>
      <c r="X84" s="221"/>
      <c r="Y84" s="66"/>
      <c r="Z84" s="120"/>
      <c r="AA84" s="121"/>
      <c r="AB84" s="69"/>
      <c r="AC84" s="223"/>
      <c r="AD84" s="66"/>
      <c r="AE84" s="66"/>
      <c r="AF84" s="66"/>
      <c r="AG84" s="222"/>
      <c r="AH84" s="222"/>
      <c r="AI84" s="222"/>
      <c r="AJ84" s="222"/>
    </row>
    <row r="85">
      <c r="A85" s="66"/>
      <c r="B85" s="109" t="s">
        <v>258</v>
      </c>
      <c r="C85" s="109" t="s">
        <v>234</v>
      </c>
      <c r="D85" s="110" t="s">
        <v>142</v>
      </c>
      <c r="E85" s="224" t="s">
        <v>302</v>
      </c>
      <c r="F85" s="112"/>
      <c r="G85" s="113">
        <v>250000.0</v>
      </c>
      <c r="H85" s="114">
        <v>2.0</v>
      </c>
      <c r="I85" s="113"/>
      <c r="J85" s="113"/>
      <c r="K85" s="113">
        <f t="shared" ref="K85:K86" si="36">G85*H85</f>
        <v>500000</v>
      </c>
      <c r="L85" s="113"/>
      <c r="M85" s="69"/>
      <c r="N85" s="115">
        <f>K85/0.9</f>
        <v>555555.5556</v>
      </c>
      <c r="O85" s="149"/>
      <c r="P85" s="149"/>
      <c r="Q85" s="117">
        <f>N85/$P$4</f>
        <v>146.1988304</v>
      </c>
      <c r="R85" s="149"/>
      <c r="S85" s="13"/>
      <c r="T85" s="74"/>
      <c r="U85" s="67"/>
      <c r="V85" s="221"/>
      <c r="W85" s="221"/>
      <c r="X85" s="221"/>
      <c r="Y85" s="66"/>
      <c r="Z85" s="120"/>
      <c r="AA85" s="121"/>
      <c r="AB85" s="69"/>
      <c r="AC85" s="223"/>
      <c r="AD85" s="66"/>
      <c r="AE85" s="66"/>
      <c r="AF85" s="66"/>
      <c r="AG85" s="222"/>
      <c r="AH85" s="222"/>
      <c r="AI85" s="222"/>
      <c r="AJ85" s="222"/>
    </row>
    <row r="86">
      <c r="A86" s="66"/>
      <c r="B86" s="109" t="s">
        <v>258</v>
      </c>
      <c r="C86" s="109" t="s">
        <v>234</v>
      </c>
      <c r="D86" s="110" t="s">
        <v>142</v>
      </c>
      <c r="E86" s="224" t="s">
        <v>303</v>
      </c>
      <c r="F86" s="112"/>
      <c r="G86" s="113">
        <v>20000.0</v>
      </c>
      <c r="H86" s="114">
        <v>1.0</v>
      </c>
      <c r="I86" s="113"/>
      <c r="J86" s="113">
        <f>G86*H86</f>
        <v>20000</v>
      </c>
      <c r="K86" s="113">
        <f t="shared" si="36"/>
        <v>20000</v>
      </c>
      <c r="L86" s="113">
        <f>G86*H86</f>
        <v>20000</v>
      </c>
      <c r="M86" s="69"/>
      <c r="N86" s="225"/>
      <c r="O86" s="226"/>
      <c r="P86" s="226"/>
      <c r="Q86" s="226"/>
      <c r="R86" s="226"/>
      <c r="S86" s="13"/>
      <c r="T86" s="227" t="str">
        <f>N86</f>
        <v/>
      </c>
      <c r="U86" s="227" t="str">
        <f>N87</f>
        <v/>
      </c>
      <c r="V86" s="227" t="str">
        <f>N88</f>
        <v/>
      </c>
      <c r="W86" s="227"/>
      <c r="X86" s="227"/>
      <c r="Y86" s="66"/>
      <c r="Z86" s="120"/>
      <c r="AA86" s="121"/>
      <c r="AB86" s="69"/>
      <c r="AC86" s="130"/>
      <c r="AD86" s="123"/>
      <c r="AE86" s="131"/>
      <c r="AF86" s="115"/>
      <c r="AG86" s="130"/>
      <c r="AH86" s="130"/>
      <c r="AI86" s="122"/>
      <c r="AJ86" s="66"/>
    </row>
    <row r="87">
      <c r="A87" s="66"/>
      <c r="B87" s="13"/>
      <c r="C87" s="228"/>
      <c r="D87" s="67"/>
      <c r="E87" s="66"/>
      <c r="F87" s="68"/>
      <c r="G87" s="229" t="s">
        <v>304</v>
      </c>
      <c r="I87" s="115">
        <f t="shared" ref="I87:L87" si="37">SUM(I6:I86)</f>
        <v>2560750</v>
      </c>
      <c r="J87" s="115">
        <f t="shared" si="37"/>
        <v>8863637.75</v>
      </c>
      <c r="K87" s="115">
        <f t="shared" si="37"/>
        <v>13046391.41</v>
      </c>
      <c r="L87" s="115">
        <f t="shared" si="37"/>
        <v>5730345.24</v>
      </c>
      <c r="M87" s="69"/>
      <c r="N87" s="230"/>
      <c r="R87" s="13"/>
      <c r="S87" s="13"/>
      <c r="T87" s="74"/>
      <c r="U87" s="67"/>
      <c r="V87" s="221"/>
      <c r="W87" s="221"/>
      <c r="X87" s="221"/>
      <c r="Y87" s="66"/>
      <c r="Z87" s="231"/>
      <c r="AA87" s="66"/>
      <c r="AB87" s="69"/>
      <c r="AC87" s="223"/>
      <c r="AD87" s="66"/>
      <c r="AE87" s="66"/>
      <c r="AF87" s="66"/>
      <c r="AG87" s="222"/>
      <c r="AH87" s="222"/>
      <c r="AI87" s="222"/>
      <c r="AJ87" s="222"/>
    </row>
    <row r="88">
      <c r="A88" s="66"/>
      <c r="B88" s="13"/>
      <c r="C88" s="228"/>
      <c r="D88" s="67"/>
      <c r="E88" s="66"/>
      <c r="F88" s="68"/>
      <c r="G88" s="229" t="s">
        <v>305</v>
      </c>
      <c r="I88" s="115">
        <f>I87/0.975</f>
        <v>2626410.256</v>
      </c>
      <c r="J88" s="115">
        <f>J87/0.9266</f>
        <v>9565764.893</v>
      </c>
      <c r="K88" s="115">
        <f>K87/0.8565</f>
        <v>15232214.14</v>
      </c>
      <c r="L88" s="115">
        <f>L87/0.9965</f>
        <v>5750471.892</v>
      </c>
      <c r="M88" s="69"/>
      <c r="N88" s="230"/>
      <c r="O88" s="230">
        <f t="shared" ref="O88:R88" si="38">SUM(O6:O87)</f>
        <v>691.6447368</v>
      </c>
      <c r="P88" s="230">
        <f t="shared" si="38"/>
        <v>2423.104061</v>
      </c>
      <c r="Q88" s="230">
        <f t="shared" si="38"/>
        <v>4029.774487</v>
      </c>
      <c r="R88" s="230">
        <f t="shared" si="38"/>
        <v>1513.692997</v>
      </c>
      <c r="S88" s="13"/>
      <c r="T88" s="232" t="s">
        <v>306</v>
      </c>
      <c r="U88" s="67"/>
      <c r="V88" s="221"/>
      <c r="W88" s="221"/>
      <c r="Z88" s="231"/>
      <c r="AA88" s="66"/>
      <c r="AB88" s="69"/>
      <c r="AC88" s="223"/>
      <c r="AD88" s="66"/>
      <c r="AE88" s="66"/>
      <c r="AF88" s="66"/>
      <c r="AG88" s="222"/>
      <c r="AH88" s="222"/>
      <c r="AI88" s="222"/>
      <c r="AJ88" s="222"/>
    </row>
    <row r="89">
      <c r="A89" s="66"/>
      <c r="B89" s="13"/>
      <c r="C89" s="228"/>
      <c r="D89" s="67"/>
      <c r="E89" s="66"/>
      <c r="F89" s="68"/>
      <c r="G89" s="229" t="s">
        <v>307</v>
      </c>
      <c r="I89" s="115">
        <f t="shared" ref="I89:L89" si="39">I88*4/1000</f>
        <v>10505.64103</v>
      </c>
      <c r="J89" s="115">
        <f t="shared" si="39"/>
        <v>38263.05957</v>
      </c>
      <c r="K89" s="115">
        <f t="shared" si="39"/>
        <v>60928.85656</v>
      </c>
      <c r="L89" s="115">
        <f t="shared" si="39"/>
        <v>23001.88757</v>
      </c>
      <c r="M89" s="69"/>
      <c r="N89" s="230"/>
      <c r="O89" s="230">
        <f t="shared" ref="O89:R89" si="40">I89/$P$4</f>
        <v>2.764642375</v>
      </c>
      <c r="P89" s="230">
        <f t="shared" si="40"/>
        <v>10.0692262</v>
      </c>
      <c r="Q89" s="230">
        <f t="shared" si="40"/>
        <v>16.03390962</v>
      </c>
      <c r="R89" s="230">
        <f t="shared" si="40"/>
        <v>6.053128307</v>
      </c>
      <c r="S89" s="13"/>
      <c r="T89" s="233">
        <f>I87-I88</f>
        <v>-65660.25641</v>
      </c>
      <c r="U89" s="233">
        <f>J88-J87</f>
        <v>702127.1432</v>
      </c>
      <c r="V89" s="234">
        <v>1800000.0</v>
      </c>
      <c r="W89" s="233">
        <f>L88-L87</f>
        <v>20126.65162</v>
      </c>
      <c r="Z89" s="231"/>
      <c r="AA89" s="66"/>
      <c r="AB89" s="69"/>
      <c r="AC89" s="223"/>
      <c r="AD89" s="66"/>
      <c r="AE89" s="66"/>
      <c r="AF89" s="66"/>
      <c r="AG89" s="222"/>
      <c r="AH89" s="222"/>
      <c r="AI89" s="222"/>
      <c r="AJ89" s="222"/>
    </row>
    <row r="90">
      <c r="A90" s="66"/>
      <c r="B90" s="13"/>
      <c r="C90" s="228"/>
      <c r="D90" s="67"/>
      <c r="E90" s="66"/>
      <c r="F90" s="68"/>
      <c r="G90" s="229" t="s">
        <v>308</v>
      </c>
      <c r="I90" s="115">
        <f>6000*1</f>
        <v>6000</v>
      </c>
      <c r="J90" s="115">
        <f>6000*2</f>
        <v>12000</v>
      </c>
      <c r="K90" s="115">
        <f>6000*5</f>
        <v>30000</v>
      </c>
      <c r="L90" s="115"/>
      <c r="M90" s="69"/>
      <c r="N90" s="230"/>
      <c r="O90" s="230">
        <f t="shared" ref="O90:R90" si="41">I90/$P$4</f>
        <v>1.578947368</v>
      </c>
      <c r="P90" s="230">
        <f t="shared" si="41"/>
        <v>3.157894737</v>
      </c>
      <c r="Q90" s="230">
        <f t="shared" si="41"/>
        <v>7.894736842</v>
      </c>
      <c r="R90" s="230">
        <f t="shared" si="41"/>
        <v>0</v>
      </c>
      <c r="S90" s="13"/>
      <c r="T90" s="74"/>
      <c r="U90" s="67"/>
      <c r="V90" s="221"/>
      <c r="W90" s="221"/>
      <c r="Z90" s="231"/>
      <c r="AA90" s="66"/>
      <c r="AB90" s="69"/>
      <c r="AC90" s="223"/>
      <c r="AD90" s="66"/>
      <c r="AE90" s="66"/>
      <c r="AF90" s="66"/>
      <c r="AG90" s="222"/>
      <c r="AH90" s="222"/>
      <c r="AI90" s="222"/>
      <c r="AJ90" s="222"/>
    </row>
    <row r="91">
      <c r="A91" s="66"/>
      <c r="B91" s="13"/>
      <c r="C91" s="228"/>
      <c r="D91" s="67"/>
      <c r="E91" s="66"/>
      <c r="F91" s="68"/>
      <c r="G91" s="229" t="s">
        <v>309</v>
      </c>
      <c r="I91" s="115">
        <f>5*4100</f>
        <v>20500</v>
      </c>
      <c r="J91" s="115">
        <f t="shared" ref="J91:K91" si="42">30*4100</f>
        <v>123000</v>
      </c>
      <c r="K91" s="115">
        <f t="shared" si="42"/>
        <v>123000</v>
      </c>
      <c r="L91" s="115">
        <f>20*4100</f>
        <v>82000</v>
      </c>
      <c r="M91" s="69"/>
      <c r="N91" s="230"/>
      <c r="O91" s="230">
        <f t="shared" ref="O91:R91" si="43">I91/$P$4</f>
        <v>5.394736842</v>
      </c>
      <c r="P91" s="230">
        <f t="shared" si="43"/>
        <v>32.36842105</v>
      </c>
      <c r="Q91" s="230">
        <f t="shared" si="43"/>
        <v>32.36842105</v>
      </c>
      <c r="R91" s="230">
        <f t="shared" si="43"/>
        <v>21.57894737</v>
      </c>
      <c r="S91" s="13"/>
      <c r="T91" s="235" t="s">
        <v>310</v>
      </c>
      <c r="U91" s="69"/>
      <c r="V91" s="221"/>
      <c r="W91" s="221"/>
      <c r="X91" s="221"/>
      <c r="Y91" s="66"/>
      <c r="Z91" s="231"/>
      <c r="AA91" s="66"/>
      <c r="AB91" s="69"/>
      <c r="AC91" s="223"/>
      <c r="AD91" s="66"/>
      <c r="AE91" s="66"/>
      <c r="AF91" s="66"/>
      <c r="AG91" s="222"/>
      <c r="AH91" s="222"/>
      <c r="AI91" s="222"/>
      <c r="AJ91" s="222"/>
    </row>
    <row r="92">
      <c r="A92" s="66"/>
      <c r="B92" s="13"/>
      <c r="C92" s="228"/>
      <c r="D92" s="67"/>
      <c r="E92" s="66"/>
      <c r="F92" s="68"/>
      <c r="G92" s="236" t="s">
        <v>311</v>
      </c>
      <c r="I92" s="176">
        <f t="shared" ref="I92:L92" si="44">SUM(I88:I91)</f>
        <v>2663415.897</v>
      </c>
      <c r="J92" s="176">
        <f t="shared" si="44"/>
        <v>9739027.953</v>
      </c>
      <c r="K92" s="176">
        <f t="shared" si="44"/>
        <v>15446143</v>
      </c>
      <c r="L92" s="176">
        <f t="shared" si="44"/>
        <v>5855473.779</v>
      </c>
      <c r="M92" s="69"/>
      <c r="N92" s="230"/>
      <c r="O92" s="230"/>
      <c r="P92" s="230"/>
      <c r="Q92" s="69"/>
      <c r="R92" s="13"/>
      <c r="S92" s="13"/>
      <c r="T92" s="237">
        <f>SUM(T89:W89)</f>
        <v>2456593.538</v>
      </c>
      <c r="U92" s="71">
        <v>100.0</v>
      </c>
      <c r="V92" s="221"/>
      <c r="W92" s="221"/>
      <c r="X92" s="221"/>
      <c r="Y92" s="66"/>
      <c r="Z92" s="231"/>
      <c r="AA92" s="66"/>
      <c r="AB92" s="69"/>
      <c r="AC92" s="223"/>
      <c r="AD92" s="66"/>
      <c r="AE92" s="66"/>
      <c r="AF92" s="66"/>
      <c r="AG92" s="222"/>
      <c r="AH92" s="222"/>
      <c r="AI92" s="222"/>
      <c r="AJ92" s="222"/>
    </row>
    <row r="93">
      <c r="A93" s="66"/>
      <c r="B93" s="13"/>
      <c r="C93" s="228"/>
      <c r="D93" s="67"/>
      <c r="E93" s="66"/>
      <c r="F93" s="68"/>
      <c r="G93" s="238" t="s">
        <v>312</v>
      </c>
      <c r="H93" s="70"/>
      <c r="I93" s="239">
        <f t="shared" ref="I93:L93" si="45">I92/3800</f>
        <v>700.8989204</v>
      </c>
      <c r="J93" s="239">
        <f t="shared" si="45"/>
        <v>2562.902093</v>
      </c>
      <c r="K93" s="239">
        <f t="shared" si="45"/>
        <v>4064.774472</v>
      </c>
      <c r="L93" s="239">
        <f t="shared" si="45"/>
        <v>1540.914152</v>
      </c>
      <c r="M93" s="69"/>
      <c r="N93" s="230"/>
      <c r="O93" s="240">
        <f t="shared" ref="O93:R93" si="46">SUM(O88:O92)</f>
        <v>701.3830634</v>
      </c>
      <c r="P93" s="240">
        <f t="shared" si="46"/>
        <v>2468.699603</v>
      </c>
      <c r="Q93" s="240">
        <f t="shared" si="46"/>
        <v>4086.071554</v>
      </c>
      <c r="R93" s="240">
        <f t="shared" si="46"/>
        <v>1541.325073</v>
      </c>
      <c r="S93" s="13"/>
      <c r="T93" s="237">
        <f>T92*0.33</f>
        <v>810675.8677</v>
      </c>
      <c r="U93" s="69">
        <f>T93*U92/T92</f>
        <v>33</v>
      </c>
      <c r="V93" s="241">
        <f>T93/3800</f>
        <v>213.3357546</v>
      </c>
      <c r="W93" s="221"/>
      <c r="X93" s="221"/>
      <c r="Y93" s="66"/>
      <c r="Z93" s="231"/>
      <c r="AA93" s="66"/>
      <c r="AB93" s="69"/>
      <c r="AC93" s="223"/>
      <c r="AD93" s="66"/>
      <c r="AE93" s="66"/>
      <c r="AF93" s="66"/>
      <c r="AG93" s="222"/>
      <c r="AH93" s="222"/>
      <c r="AI93" s="222"/>
      <c r="AJ93" s="222"/>
    </row>
    <row r="94">
      <c r="A94" s="66"/>
      <c r="B94" s="13"/>
      <c r="C94" s="228"/>
      <c r="D94" s="67"/>
      <c r="E94" s="66"/>
      <c r="F94" s="68"/>
      <c r="G94" s="242"/>
      <c r="H94" s="70"/>
      <c r="I94" s="243">
        <f t="shared" ref="I94:L94" si="47">I88-I87</f>
        <v>65660.25641</v>
      </c>
      <c r="J94" s="243">
        <f t="shared" si="47"/>
        <v>702127.1432</v>
      </c>
      <c r="K94" s="243">
        <f t="shared" si="47"/>
        <v>2185822.729</v>
      </c>
      <c r="L94" s="243">
        <f t="shared" si="47"/>
        <v>20126.65162</v>
      </c>
      <c r="M94" s="69"/>
      <c r="N94" s="230"/>
      <c r="O94" s="244">
        <f>O93+P93+Q93+R93</f>
        <v>8797.479293</v>
      </c>
      <c r="P94" s="230">
        <f>O94*3800</f>
        <v>33430421.32</v>
      </c>
      <c r="Q94" s="69"/>
      <c r="R94" s="69"/>
      <c r="S94" s="66"/>
      <c r="T94" s="221"/>
      <c r="U94" s="221"/>
      <c r="W94" s="221"/>
      <c r="X94" s="221"/>
      <c r="Y94" s="66"/>
      <c r="Z94" s="231"/>
      <c r="AA94" s="223"/>
      <c r="AB94" s="69"/>
      <c r="AC94" s="66"/>
      <c r="AD94" s="66"/>
      <c r="AE94" s="222"/>
      <c r="AF94" s="222"/>
      <c r="AG94" s="222"/>
      <c r="AH94" s="222"/>
      <c r="AI94" s="222"/>
      <c r="AJ94" s="66"/>
    </row>
    <row r="95">
      <c r="A95" s="66"/>
      <c r="B95" s="13"/>
      <c r="C95" s="228"/>
      <c r="D95" s="67"/>
      <c r="E95" s="66"/>
      <c r="F95" s="68"/>
      <c r="G95" s="242"/>
      <c r="H95" s="70"/>
      <c r="I95" s="243">
        <f>I94+J94+K94+L94</f>
        <v>2973736.78</v>
      </c>
      <c r="J95" s="242"/>
      <c r="K95" s="242"/>
      <c r="L95" s="242"/>
      <c r="M95" s="69"/>
      <c r="N95" s="230"/>
      <c r="O95" s="243">
        <v>500.0</v>
      </c>
      <c r="P95" s="230">
        <f>O94*4150</f>
        <v>36509539.07</v>
      </c>
      <c r="Q95" s="69"/>
      <c r="R95" s="69"/>
      <c r="S95" s="66"/>
      <c r="T95" s="221"/>
      <c r="U95" s="221"/>
      <c r="V95" s="221"/>
      <c r="W95" s="221"/>
      <c r="X95" s="221"/>
      <c r="Y95" s="66"/>
      <c r="Z95" s="231"/>
      <c r="AA95" s="223"/>
      <c r="AB95" s="69"/>
      <c r="AC95" s="66"/>
      <c r="AD95" s="66"/>
      <c r="AE95" s="222"/>
      <c r="AF95" s="222"/>
      <c r="AG95" s="222"/>
      <c r="AH95" s="222"/>
      <c r="AI95" s="222"/>
      <c r="AJ95" s="66"/>
    </row>
    <row r="96">
      <c r="A96" s="66"/>
      <c r="B96" s="13"/>
      <c r="C96" s="228"/>
      <c r="D96" s="67"/>
      <c r="E96" s="66"/>
      <c r="G96" s="242"/>
      <c r="H96" s="70"/>
      <c r="I96" s="242"/>
      <c r="J96" s="242"/>
      <c r="K96" s="242"/>
      <c r="L96" s="242"/>
      <c r="M96" s="69"/>
      <c r="N96" s="230"/>
      <c r="O96" s="230">
        <f>O94-O95</f>
        <v>8297.479293</v>
      </c>
      <c r="P96" s="230"/>
      <c r="Q96" s="69"/>
      <c r="R96" s="69"/>
      <c r="S96" s="66"/>
      <c r="T96" s="221"/>
      <c r="U96" s="221"/>
      <c r="V96" s="221"/>
      <c r="W96" s="221"/>
      <c r="X96" s="221"/>
      <c r="Y96" s="66"/>
      <c r="Z96" s="231"/>
      <c r="AA96" s="223"/>
      <c r="AB96" s="69"/>
      <c r="AC96" s="66"/>
      <c r="AD96" s="66"/>
      <c r="AE96" s="222"/>
      <c r="AF96" s="222"/>
      <c r="AG96" s="222"/>
      <c r="AH96" s="222"/>
      <c r="AI96" s="222"/>
      <c r="AJ96" s="66"/>
    </row>
    <row r="97">
      <c r="A97" s="66"/>
      <c r="B97" s="13"/>
      <c r="C97" s="228"/>
      <c r="D97" s="67"/>
      <c r="E97" s="66"/>
      <c r="F97" s="68"/>
      <c r="G97" s="242"/>
      <c r="H97" s="70"/>
      <c r="I97" s="242"/>
      <c r="J97" s="242"/>
      <c r="K97" s="242"/>
      <c r="L97" s="242"/>
      <c r="M97" s="69"/>
      <c r="N97" s="230"/>
      <c r="O97" s="243"/>
      <c r="P97" s="230">
        <f>P93+Q93+R93</f>
        <v>8096.09623</v>
      </c>
      <c r="Q97" s="69"/>
      <c r="R97" s="69"/>
      <c r="S97" s="66"/>
      <c r="T97" s="221"/>
      <c r="U97" s="221"/>
      <c r="V97" s="221"/>
      <c r="W97" s="221"/>
      <c r="X97" s="221"/>
      <c r="Y97" s="66"/>
      <c r="Z97" s="231"/>
      <c r="AA97" s="223"/>
      <c r="AB97" s="69"/>
      <c r="AC97" s="66"/>
      <c r="AD97" s="66"/>
      <c r="AE97" s="222"/>
      <c r="AF97" s="222"/>
      <c r="AG97" s="222"/>
      <c r="AH97" s="222"/>
      <c r="AI97" s="222"/>
      <c r="AJ97" s="66"/>
    </row>
    <row r="98">
      <c r="A98" s="66"/>
      <c r="B98" s="13"/>
      <c r="C98" s="228"/>
      <c r="D98" s="67"/>
      <c r="E98" s="66"/>
      <c r="F98" s="68"/>
      <c r="G98" s="242"/>
      <c r="H98" s="70"/>
      <c r="I98" s="71"/>
      <c r="J98" s="242"/>
      <c r="K98" s="242"/>
      <c r="L98" s="242"/>
      <c r="M98" s="69"/>
      <c r="N98" s="230"/>
      <c r="O98" s="243"/>
      <c r="P98" s="230"/>
      <c r="Q98" s="69"/>
      <c r="R98" s="69"/>
      <c r="S98" s="66"/>
      <c r="T98" s="221"/>
      <c r="U98" s="221"/>
      <c r="V98" s="221"/>
      <c r="W98" s="221"/>
      <c r="X98" s="221"/>
      <c r="Y98" s="66"/>
      <c r="Z98" s="231"/>
      <c r="AA98" s="223"/>
      <c r="AB98" s="69"/>
      <c r="AC98" s="66"/>
      <c r="AD98" s="66"/>
      <c r="AE98" s="222"/>
      <c r="AF98" s="222"/>
      <c r="AG98" s="222"/>
      <c r="AH98" s="222"/>
      <c r="AI98" s="222"/>
      <c r="AJ98" s="66"/>
    </row>
    <row r="99">
      <c r="A99" s="66"/>
      <c r="B99" s="13"/>
      <c r="C99" s="228"/>
      <c r="D99" s="67"/>
      <c r="E99" s="66"/>
      <c r="F99" s="68"/>
      <c r="G99" s="242"/>
      <c r="H99" s="70"/>
      <c r="I99" s="242"/>
      <c r="J99" s="242"/>
      <c r="K99" s="242"/>
      <c r="L99" s="242"/>
      <c r="M99" s="69"/>
      <c r="N99" s="230"/>
      <c r="O99" s="230"/>
      <c r="P99" s="230"/>
      <c r="Q99" s="69"/>
      <c r="R99" s="69"/>
      <c r="S99" s="66"/>
      <c r="T99" s="221"/>
      <c r="U99" s="221"/>
      <c r="V99" s="221"/>
      <c r="W99" s="221"/>
      <c r="X99" s="221"/>
      <c r="Y99" s="66"/>
      <c r="Z99" s="231"/>
      <c r="AA99" s="223"/>
      <c r="AB99" s="69"/>
      <c r="AC99" s="66"/>
      <c r="AD99" s="66"/>
      <c r="AE99" s="222"/>
      <c r="AF99" s="222"/>
      <c r="AG99" s="222"/>
      <c r="AH99" s="222"/>
      <c r="AI99" s="222"/>
      <c r="AJ99" s="66"/>
    </row>
    <row r="100">
      <c r="D100" s="245"/>
      <c r="F100" s="246"/>
      <c r="J100" s="68"/>
      <c r="T100" s="245"/>
      <c r="U100" s="245"/>
      <c r="V100" s="245"/>
      <c r="W100" s="245"/>
      <c r="X100" s="245"/>
      <c r="Y100" s="66"/>
      <c r="AB100" s="69"/>
    </row>
    <row r="101">
      <c r="D101" s="245"/>
      <c r="E101" s="127" t="s">
        <v>225</v>
      </c>
      <c r="F101" s="112" t="s">
        <v>224</v>
      </c>
      <c r="G101" s="113"/>
      <c r="H101" s="114">
        <v>1.0</v>
      </c>
      <c r="I101" s="113"/>
      <c r="J101" s="113">
        <v>139400.0</v>
      </c>
      <c r="K101" s="113">
        <v>139400.0</v>
      </c>
      <c r="L101" s="113">
        <v>139400.0</v>
      </c>
      <c r="M101" s="69"/>
      <c r="N101" s="115">
        <v>139400.0</v>
      </c>
      <c r="O101" s="118"/>
      <c r="P101" s="128">
        <v>40.0</v>
      </c>
      <c r="Q101" s="128">
        <v>40.0</v>
      </c>
      <c r="R101" s="128">
        <v>40.0</v>
      </c>
      <c r="T101" s="245"/>
      <c r="U101" s="245"/>
      <c r="V101" s="245"/>
      <c r="W101" s="245"/>
      <c r="X101" s="245"/>
      <c r="Y101" s="66"/>
      <c r="AB101" s="69"/>
    </row>
    <row r="102">
      <c r="D102" s="245"/>
      <c r="E102" s="220" t="s">
        <v>296</v>
      </c>
      <c r="F102" s="112" t="s">
        <v>182</v>
      </c>
      <c r="G102" s="113">
        <v>40000.0</v>
      </c>
      <c r="H102" s="114">
        <v>4.0</v>
      </c>
      <c r="I102" s="113"/>
      <c r="J102" s="113">
        <f>G102*H102</f>
        <v>160000</v>
      </c>
      <c r="K102" s="113"/>
      <c r="L102" s="113"/>
      <c r="M102" s="69"/>
      <c r="N102" s="115">
        <f>J102/0.9</f>
        <v>177777.7778</v>
      </c>
      <c r="O102" s="117"/>
      <c r="P102" s="117">
        <f>N102/$P$4</f>
        <v>46.78362573</v>
      </c>
      <c r="Q102" s="149"/>
      <c r="R102" s="149"/>
      <c r="T102" s="245"/>
      <c r="U102" s="245"/>
      <c r="V102" s="245"/>
      <c r="W102" s="245"/>
      <c r="X102" s="245"/>
      <c r="Y102" s="66"/>
      <c r="AB102" s="69"/>
    </row>
    <row r="103">
      <c r="D103" s="245"/>
      <c r="E103" s="220" t="s">
        <v>298</v>
      </c>
      <c r="F103" s="112" t="s">
        <v>182</v>
      </c>
      <c r="G103" s="113">
        <v>40000.0</v>
      </c>
      <c r="H103" s="114">
        <v>6.0</v>
      </c>
      <c r="I103" s="113"/>
      <c r="J103" s="113"/>
      <c r="K103" s="113">
        <f>G103*H103</f>
        <v>240000</v>
      </c>
      <c r="L103" s="113"/>
      <c r="M103" s="69"/>
      <c r="N103" s="115">
        <f>K103/0.9</f>
        <v>266666.6667</v>
      </c>
      <c r="O103" s="149"/>
      <c r="P103" s="149"/>
      <c r="Q103" s="117">
        <f>N103/$P$4</f>
        <v>70.1754386</v>
      </c>
      <c r="R103" s="149"/>
      <c r="T103" s="245"/>
      <c r="U103" s="245"/>
      <c r="V103" s="245"/>
      <c r="W103" s="245"/>
      <c r="X103" s="245"/>
      <c r="Y103" s="66"/>
      <c r="AB103" s="69"/>
    </row>
    <row r="104">
      <c r="D104" s="245"/>
      <c r="E104" s="220" t="s">
        <v>299</v>
      </c>
      <c r="F104" s="112"/>
      <c r="G104" s="113">
        <v>180000.0</v>
      </c>
      <c r="H104" s="114">
        <v>1.0</v>
      </c>
      <c r="I104" s="113"/>
      <c r="J104" s="113">
        <f>G104*H104</f>
        <v>180000</v>
      </c>
      <c r="K104" s="113"/>
      <c r="L104" s="113"/>
      <c r="M104" s="69"/>
      <c r="N104" s="115">
        <f>J104/0.9</f>
        <v>200000</v>
      </c>
      <c r="O104" s="117"/>
      <c r="P104" s="117">
        <f>N104/$P$4</f>
        <v>52.63157895</v>
      </c>
      <c r="Q104" s="149"/>
      <c r="R104" s="149"/>
      <c r="T104" s="245"/>
      <c r="U104" s="245"/>
      <c r="V104" s="245"/>
      <c r="W104" s="245"/>
      <c r="X104" s="245"/>
      <c r="Y104" s="66"/>
      <c r="AB104" s="69"/>
    </row>
    <row r="105">
      <c r="D105" s="245"/>
      <c r="E105" s="220" t="s">
        <v>300</v>
      </c>
      <c r="F105" s="112"/>
      <c r="G105" s="113">
        <v>180000.0</v>
      </c>
      <c r="H105" s="114">
        <v>3.0</v>
      </c>
      <c r="I105" s="113"/>
      <c r="J105" s="113"/>
      <c r="K105" s="113">
        <f>G105*H105</f>
        <v>540000</v>
      </c>
      <c r="L105" s="113"/>
      <c r="M105" s="69"/>
      <c r="N105" s="115">
        <f>K105/0.9</f>
        <v>600000</v>
      </c>
      <c r="O105" s="149"/>
      <c r="P105" s="149"/>
      <c r="Q105" s="117">
        <f>N105/$P$4</f>
        <v>157.8947368</v>
      </c>
      <c r="R105" s="149"/>
      <c r="T105" s="245"/>
      <c r="U105" s="245"/>
      <c r="V105" s="245"/>
      <c r="W105" s="245"/>
      <c r="X105" s="245"/>
      <c r="Y105" s="66"/>
      <c r="AB105" s="69"/>
    </row>
    <row r="106">
      <c r="D106" s="245"/>
      <c r="E106" s="220" t="s">
        <v>301</v>
      </c>
      <c r="F106" s="112" t="s">
        <v>135</v>
      </c>
      <c r="G106" s="113">
        <v>250000.0</v>
      </c>
      <c r="H106" s="114">
        <v>1.0</v>
      </c>
      <c r="I106" s="113"/>
      <c r="J106" s="113">
        <f>G106*H106</f>
        <v>250000</v>
      </c>
      <c r="K106" s="113"/>
      <c r="L106" s="113"/>
      <c r="M106" s="69"/>
      <c r="N106" s="115">
        <f>J106/0.9</f>
        <v>277777.7778</v>
      </c>
      <c r="O106" s="117"/>
      <c r="P106" s="117">
        <f>N106/$P$4</f>
        <v>73.0994152</v>
      </c>
      <c r="Q106" s="149"/>
      <c r="R106" s="149"/>
      <c r="T106" s="245"/>
      <c r="U106" s="245"/>
      <c r="V106" s="245"/>
      <c r="W106" s="245"/>
      <c r="X106" s="245"/>
      <c r="Y106" s="66"/>
      <c r="AB106" s="69"/>
    </row>
    <row r="107">
      <c r="D107" s="245"/>
      <c r="E107" s="224" t="s">
        <v>302</v>
      </c>
      <c r="F107" s="112"/>
      <c r="G107" s="113">
        <v>250000.0</v>
      </c>
      <c r="H107" s="114">
        <v>2.0</v>
      </c>
      <c r="I107" s="113"/>
      <c r="J107" s="113"/>
      <c r="K107" s="113">
        <f t="shared" ref="K107:K108" si="48">G107*H107</f>
        <v>500000</v>
      </c>
      <c r="L107" s="113"/>
      <c r="M107" s="69"/>
      <c r="N107" s="115">
        <f>K107/0.9</f>
        <v>555555.5556</v>
      </c>
      <c r="O107" s="149"/>
      <c r="P107" s="149"/>
      <c r="Q107" s="117">
        <f>N107/$P$4</f>
        <v>146.1988304</v>
      </c>
      <c r="R107" s="149"/>
      <c r="T107" s="245"/>
      <c r="U107" s="245"/>
      <c r="V107" s="245"/>
      <c r="W107" s="245"/>
      <c r="X107" s="245"/>
      <c r="Y107" s="66"/>
      <c r="AB107" s="69"/>
    </row>
    <row r="108">
      <c r="D108" s="245"/>
      <c r="E108" s="224" t="s">
        <v>303</v>
      </c>
      <c r="F108" s="112"/>
      <c r="G108" s="113">
        <v>20000.0</v>
      </c>
      <c r="H108" s="114">
        <v>1.0</v>
      </c>
      <c r="I108" s="113"/>
      <c r="J108" s="113">
        <f>G108*H108</f>
        <v>20000</v>
      </c>
      <c r="K108" s="113">
        <f t="shared" si="48"/>
        <v>20000</v>
      </c>
      <c r="L108" s="113">
        <f>G108*H108</f>
        <v>20000</v>
      </c>
      <c r="M108" s="69"/>
      <c r="N108" s="225"/>
      <c r="O108" s="226"/>
      <c r="P108" s="226"/>
      <c r="Q108" s="226"/>
      <c r="R108" s="226"/>
      <c r="T108" s="245"/>
      <c r="U108" s="245"/>
      <c r="V108" s="245"/>
      <c r="W108" s="245"/>
      <c r="X108" s="245"/>
      <c r="Y108" s="66"/>
      <c r="AB108" s="69"/>
    </row>
    <row r="109">
      <c r="D109" s="245"/>
      <c r="F109" s="246"/>
      <c r="P109" s="247">
        <f t="shared" ref="P109:R109" si="49">SUM(P101:P108)</f>
        <v>212.5146199</v>
      </c>
      <c r="Q109" s="247">
        <f t="shared" si="49"/>
        <v>414.2690058</v>
      </c>
      <c r="R109" s="247">
        <f t="shared" si="49"/>
        <v>40</v>
      </c>
      <c r="T109" s="245"/>
      <c r="U109" s="245"/>
      <c r="V109" s="245"/>
      <c r="W109" s="245"/>
      <c r="X109" s="245"/>
      <c r="Y109" s="66"/>
      <c r="AB109" s="69"/>
    </row>
    <row r="110">
      <c r="D110" s="245"/>
      <c r="F110" s="246"/>
      <c r="P110" s="247">
        <f>P109+Q109+R109</f>
        <v>666.7836257</v>
      </c>
      <c r="T110" s="245"/>
      <c r="U110" s="245"/>
      <c r="V110" s="245"/>
      <c r="W110" s="245"/>
      <c r="X110" s="245"/>
      <c r="Y110" s="66"/>
      <c r="AB110" s="69"/>
    </row>
    <row r="111">
      <c r="D111" s="245"/>
      <c r="F111" s="246"/>
      <c r="T111" s="245"/>
      <c r="U111" s="245"/>
      <c r="V111" s="245"/>
      <c r="W111" s="245"/>
      <c r="X111" s="245"/>
      <c r="Y111" s="66"/>
      <c r="AB111" s="69"/>
    </row>
    <row r="112">
      <c r="D112" s="245"/>
      <c r="F112" s="246"/>
      <c r="T112" s="245"/>
      <c r="U112" s="245"/>
      <c r="V112" s="245"/>
      <c r="W112" s="245"/>
      <c r="X112" s="245"/>
      <c r="Y112" s="66"/>
      <c r="AB112" s="69"/>
    </row>
    <row r="113">
      <c r="D113" s="245"/>
      <c r="F113" s="246"/>
      <c r="T113" s="245"/>
      <c r="U113" s="245"/>
      <c r="V113" s="245"/>
      <c r="W113" s="245"/>
      <c r="X113" s="245"/>
      <c r="Y113" s="66"/>
      <c r="AB113" s="69"/>
    </row>
    <row r="114">
      <c r="D114" s="245"/>
      <c r="F114" s="246"/>
      <c r="T114" s="245"/>
      <c r="U114" s="245"/>
      <c r="V114" s="245"/>
      <c r="W114" s="245"/>
      <c r="X114" s="245"/>
      <c r="Y114" s="66"/>
      <c r="AB114" s="69"/>
    </row>
    <row r="115">
      <c r="D115" s="245"/>
      <c r="F115" s="246"/>
      <c r="T115" s="245"/>
      <c r="U115" s="245"/>
      <c r="V115" s="245"/>
      <c r="W115" s="245"/>
      <c r="X115" s="245"/>
      <c r="Y115" s="66"/>
      <c r="AB115" s="69"/>
    </row>
    <row r="116">
      <c r="D116" s="245"/>
      <c r="F116" s="246"/>
      <c r="T116" s="245"/>
      <c r="U116" s="245"/>
      <c r="V116" s="245"/>
      <c r="W116" s="245"/>
      <c r="X116" s="245"/>
      <c r="Y116" s="66"/>
      <c r="AB116" s="69"/>
    </row>
    <row r="117">
      <c r="D117" s="245"/>
      <c r="F117" s="246"/>
      <c r="T117" s="245"/>
      <c r="U117" s="245"/>
      <c r="V117" s="245"/>
      <c r="W117" s="245"/>
      <c r="X117" s="245"/>
      <c r="Y117" s="66"/>
      <c r="AB117" s="69"/>
    </row>
    <row r="118">
      <c r="D118" s="245"/>
      <c r="F118" s="246"/>
      <c r="T118" s="245"/>
      <c r="U118" s="245"/>
      <c r="V118" s="245"/>
      <c r="W118" s="245"/>
      <c r="X118" s="245"/>
      <c r="Y118" s="66"/>
      <c r="AB118" s="69"/>
    </row>
    <row r="119" ht="15.75" customHeight="1">
      <c r="A119" s="66"/>
      <c r="B119" s="66"/>
      <c r="C119" s="66"/>
      <c r="D119" s="248"/>
      <c r="E119" s="249"/>
      <c r="F119" s="68"/>
      <c r="G119" s="69"/>
      <c r="H119" s="70"/>
      <c r="I119" s="69"/>
      <c r="J119" s="69"/>
      <c r="K119" s="69"/>
      <c r="L119" s="69"/>
      <c r="M119" s="69"/>
      <c r="N119" s="69"/>
      <c r="O119" s="69"/>
      <c r="P119" s="69"/>
      <c r="Q119" s="76"/>
      <c r="R119" s="76"/>
      <c r="S119" s="66"/>
      <c r="T119" s="67"/>
      <c r="U119" s="67"/>
      <c r="V119" s="67"/>
      <c r="W119" s="67"/>
      <c r="X119" s="67"/>
      <c r="Y119" s="66"/>
      <c r="Z119" s="66"/>
      <c r="AA119" s="72"/>
      <c r="AB119" s="69"/>
      <c r="AC119" s="66"/>
      <c r="AD119" s="66"/>
      <c r="AE119" s="69"/>
      <c r="AF119" s="66"/>
      <c r="AG119" s="66"/>
      <c r="AH119" s="66"/>
      <c r="AI119" s="66"/>
      <c r="AJ119" s="66"/>
    </row>
    <row r="120" ht="15.75" customHeight="1">
      <c r="A120" s="66"/>
      <c r="B120" s="66"/>
      <c r="C120" s="66"/>
      <c r="D120" s="248"/>
      <c r="E120" s="249"/>
      <c r="F120" s="68"/>
      <c r="G120" s="69"/>
      <c r="H120" s="70"/>
      <c r="I120" s="69"/>
      <c r="J120" s="69"/>
      <c r="K120" s="69"/>
      <c r="L120" s="69"/>
      <c r="M120" s="69"/>
      <c r="N120" s="69"/>
      <c r="O120" s="69"/>
      <c r="P120" s="69"/>
      <c r="Q120" s="76"/>
      <c r="R120" s="76"/>
      <c r="S120" s="66"/>
      <c r="T120" s="67"/>
      <c r="U120" s="67"/>
      <c r="V120" s="67"/>
      <c r="W120" s="67"/>
      <c r="X120" s="67"/>
      <c r="Y120" s="66"/>
      <c r="Z120" s="66"/>
      <c r="AA120" s="72"/>
      <c r="AB120" s="69"/>
      <c r="AC120" s="66"/>
      <c r="AD120" s="66"/>
      <c r="AE120" s="69"/>
      <c r="AF120" s="66"/>
      <c r="AG120" s="66"/>
      <c r="AH120" s="66"/>
      <c r="AI120" s="66"/>
      <c r="AJ120" s="66"/>
    </row>
    <row r="121" ht="15.75" customHeight="1">
      <c r="A121" s="66"/>
      <c r="B121" s="66"/>
      <c r="C121" s="66"/>
      <c r="D121" s="74"/>
      <c r="E121" s="66"/>
      <c r="F121" s="68"/>
      <c r="G121" s="69"/>
      <c r="H121" s="70"/>
      <c r="I121" s="69"/>
      <c r="J121" s="69"/>
      <c r="K121" s="69"/>
      <c r="L121" s="69"/>
      <c r="M121" s="69"/>
      <c r="N121" s="69"/>
      <c r="O121" s="69"/>
      <c r="P121" s="69"/>
      <c r="Q121" s="76"/>
      <c r="R121" s="76"/>
      <c r="S121" s="66"/>
      <c r="T121" s="67"/>
      <c r="U121" s="67"/>
      <c r="V121" s="67"/>
      <c r="W121" s="67"/>
      <c r="X121" s="67"/>
      <c r="Y121" s="66"/>
      <c r="Z121" s="66"/>
      <c r="AA121" s="72"/>
      <c r="AB121" s="69"/>
      <c r="AC121" s="66"/>
      <c r="AD121" s="66"/>
      <c r="AE121" s="69"/>
      <c r="AF121" s="66"/>
      <c r="AG121" s="66"/>
      <c r="AH121" s="66"/>
      <c r="AI121" s="66"/>
      <c r="AJ121" s="66"/>
    </row>
    <row r="122" ht="15.75" customHeight="1">
      <c r="A122" s="66"/>
      <c r="B122" s="66"/>
      <c r="C122" s="66"/>
      <c r="D122" s="74"/>
      <c r="E122" s="66"/>
      <c r="F122" s="68"/>
      <c r="G122" s="69"/>
      <c r="H122" s="70"/>
      <c r="I122" s="69"/>
      <c r="J122" s="69"/>
      <c r="K122" s="69"/>
      <c r="L122" s="69"/>
      <c r="M122" s="69"/>
      <c r="N122" s="69"/>
      <c r="O122" s="69"/>
      <c r="P122" s="69"/>
      <c r="Q122" s="76"/>
      <c r="R122" s="76"/>
      <c r="S122" s="66"/>
      <c r="T122" s="67"/>
      <c r="U122" s="67"/>
      <c r="V122" s="67"/>
      <c r="W122" s="67"/>
      <c r="X122" s="67"/>
      <c r="Y122" s="66"/>
      <c r="Z122" s="66"/>
      <c r="AA122" s="72"/>
      <c r="AB122" s="69"/>
      <c r="AC122" s="66"/>
      <c r="AD122" s="66"/>
      <c r="AE122" s="69"/>
      <c r="AF122" s="66"/>
      <c r="AG122" s="66"/>
      <c r="AH122" s="66"/>
      <c r="AI122" s="66"/>
      <c r="AJ122" s="66"/>
    </row>
    <row r="123" ht="15.75" customHeight="1">
      <c r="A123" s="66"/>
      <c r="B123" s="66"/>
      <c r="C123" s="66"/>
      <c r="D123" s="74"/>
      <c r="E123" s="66"/>
      <c r="F123" s="68"/>
      <c r="G123" s="69"/>
      <c r="H123" s="70"/>
      <c r="I123" s="69"/>
      <c r="J123" s="69"/>
      <c r="K123" s="69"/>
      <c r="L123" s="69"/>
      <c r="M123" s="69"/>
      <c r="N123" s="69"/>
      <c r="O123" s="69"/>
      <c r="P123" s="69"/>
      <c r="Q123" s="76"/>
      <c r="R123" s="76"/>
      <c r="S123" s="66"/>
      <c r="T123" s="67"/>
      <c r="U123" s="67"/>
      <c r="V123" s="67"/>
      <c r="W123" s="67"/>
      <c r="X123" s="67"/>
      <c r="Y123" s="66"/>
      <c r="Z123" s="66"/>
      <c r="AA123" s="72"/>
      <c r="AB123" s="69"/>
      <c r="AC123" s="66"/>
      <c r="AD123" s="66"/>
      <c r="AE123" s="69"/>
      <c r="AF123" s="66"/>
      <c r="AG123" s="66"/>
      <c r="AH123" s="66"/>
      <c r="AI123" s="66"/>
      <c r="AJ123" s="66"/>
    </row>
    <row r="124" ht="15.75" customHeight="1">
      <c r="A124" s="66"/>
      <c r="B124" s="66"/>
      <c r="C124" s="66"/>
      <c r="D124" s="74"/>
      <c r="E124" s="66"/>
      <c r="F124" s="68"/>
      <c r="G124" s="69"/>
      <c r="H124" s="70"/>
      <c r="I124" s="69"/>
      <c r="J124" s="69"/>
      <c r="K124" s="69"/>
      <c r="L124" s="69"/>
      <c r="M124" s="69"/>
      <c r="N124" s="69"/>
      <c r="O124" s="69"/>
      <c r="P124" s="69"/>
      <c r="Q124" s="76"/>
      <c r="R124" s="76"/>
      <c r="S124" s="66"/>
      <c r="T124" s="67"/>
      <c r="U124" s="67"/>
      <c r="V124" s="67"/>
      <c r="W124" s="67"/>
      <c r="X124" s="67"/>
      <c r="Y124" s="66"/>
      <c r="Z124" s="66"/>
      <c r="AA124" s="72"/>
      <c r="AB124" s="69"/>
      <c r="AC124" s="66"/>
      <c r="AD124" s="66"/>
      <c r="AE124" s="69"/>
      <c r="AF124" s="66"/>
      <c r="AG124" s="66"/>
      <c r="AH124" s="66"/>
      <c r="AI124" s="66"/>
      <c r="AJ124" s="66"/>
    </row>
  </sheetData>
  <mergeCells count="1">
    <mergeCell ref="AC4:A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5.0" topLeftCell="L6" activePane="bottomRight" state="frozen"/>
      <selection activeCell="L1" sqref="L1" pane="topRight"/>
      <selection activeCell="A6" sqref="A6" pane="bottomLeft"/>
      <selection activeCell="L6" sqref="L6" pane="bottomRight"/>
    </sheetView>
  </sheetViews>
  <sheetFormatPr customHeight="1" defaultColWidth="12.63" defaultRowHeight="15.0"/>
  <cols>
    <col customWidth="1" min="1" max="1" width="2.5"/>
    <col customWidth="1" min="2" max="2" width="11.25"/>
    <col customWidth="1" min="3" max="3" width="11.75"/>
    <col customWidth="1" min="4" max="4" width="11.25"/>
    <col customWidth="1" min="5" max="5" width="27.38"/>
    <col customWidth="1" min="6" max="6" width="9.88"/>
    <col customWidth="1" min="7" max="7" width="11.0"/>
    <col customWidth="1" min="8" max="8" width="4.63"/>
    <col customWidth="1" min="9" max="9" width="10.5"/>
    <col customWidth="1" min="10" max="10" width="1.25"/>
    <col customWidth="1" min="11" max="11" width="14.25"/>
    <col customWidth="1" min="12" max="12" width="9.88"/>
    <col customWidth="1" min="13" max="13" width="2.0"/>
    <col customWidth="1" min="14" max="14" width="15.63"/>
    <col customWidth="1" min="15" max="15" width="8.25"/>
    <col customWidth="1" min="16" max="16" width="10.13"/>
    <col customWidth="1" min="17" max="17" width="2.13"/>
    <col customWidth="1" min="18" max="18" width="12.0"/>
    <col customWidth="1" min="20" max="20" width="3.13"/>
    <col customWidth="1" min="21" max="21" width="20.25"/>
    <col customWidth="1" min="22" max="22" width="4.63"/>
    <col customWidth="1" min="23" max="23" width="11.38"/>
    <col customWidth="1" min="25" max="25" width="24.38"/>
    <col customWidth="1" min="26" max="27" width="19.63"/>
    <col customWidth="1" min="28" max="28" width="3.5"/>
  </cols>
  <sheetData>
    <row r="1">
      <c r="A1" s="66"/>
      <c r="B1" s="66"/>
      <c r="C1" s="66"/>
      <c r="D1" s="66"/>
      <c r="E1" s="66"/>
      <c r="F1" s="68"/>
      <c r="G1" s="69"/>
      <c r="H1" s="70"/>
      <c r="I1" s="69"/>
      <c r="J1" s="66"/>
      <c r="K1" s="69"/>
      <c r="L1" s="71"/>
      <c r="M1" s="66"/>
      <c r="N1" s="67"/>
      <c r="O1" s="67"/>
      <c r="P1" s="67"/>
      <c r="Q1" s="66"/>
      <c r="R1" s="66"/>
      <c r="S1" s="72"/>
      <c r="T1" s="69"/>
      <c r="U1" s="66"/>
      <c r="V1" s="66"/>
      <c r="W1" s="69"/>
      <c r="X1" s="66"/>
      <c r="Y1" s="66"/>
      <c r="Z1" s="66"/>
      <c r="AA1" s="66"/>
      <c r="AB1" s="66"/>
    </row>
    <row r="2">
      <c r="A2" s="66"/>
      <c r="B2" s="66"/>
      <c r="C2" s="66"/>
      <c r="D2" s="66"/>
      <c r="E2" s="66"/>
      <c r="F2" s="68"/>
      <c r="G2" s="69"/>
      <c r="H2" s="70"/>
      <c r="I2" s="69"/>
      <c r="J2" s="66"/>
      <c r="K2" s="69"/>
      <c r="L2" s="71"/>
      <c r="M2" s="66"/>
      <c r="N2" s="67"/>
      <c r="O2" s="67"/>
      <c r="P2" s="67"/>
      <c r="Q2" s="66"/>
      <c r="R2" s="66"/>
      <c r="S2" s="72"/>
      <c r="T2" s="69"/>
      <c r="U2" s="66"/>
      <c r="V2" s="66"/>
      <c r="W2" s="69"/>
      <c r="X2" s="66"/>
      <c r="Y2" s="66"/>
      <c r="Z2" s="66"/>
      <c r="AA2" s="66"/>
      <c r="AB2" s="66"/>
    </row>
    <row r="3" ht="15.75" customHeight="1">
      <c r="A3" s="66"/>
      <c r="B3" s="66"/>
      <c r="C3" s="66"/>
      <c r="D3" s="69"/>
      <c r="E3" s="66"/>
      <c r="F3" s="68"/>
      <c r="G3" s="69"/>
      <c r="H3" s="70"/>
      <c r="I3" s="69"/>
      <c r="J3" s="66"/>
      <c r="K3" s="71"/>
      <c r="L3" s="75"/>
      <c r="M3" s="66"/>
      <c r="N3" s="67"/>
      <c r="O3" s="67"/>
      <c r="P3" s="67"/>
      <c r="Q3" s="66"/>
      <c r="R3" s="66"/>
      <c r="S3" s="72"/>
      <c r="T3" s="69"/>
      <c r="U3" s="77" t="s">
        <v>190</v>
      </c>
      <c r="V3" s="66"/>
      <c r="W3" s="69"/>
      <c r="X3" s="66"/>
      <c r="Y3" s="66"/>
      <c r="Z3" s="66"/>
      <c r="AA3" s="66"/>
      <c r="AB3" s="66"/>
    </row>
    <row r="4">
      <c r="A4" s="66"/>
      <c r="B4" s="78"/>
      <c r="C4" s="79" t="s">
        <v>191</v>
      </c>
      <c r="D4" s="82"/>
      <c r="E4" s="79"/>
      <c r="F4" s="81"/>
      <c r="G4" s="82"/>
      <c r="H4" s="83"/>
      <c r="I4" s="82"/>
      <c r="J4" s="66"/>
      <c r="K4" s="84"/>
      <c r="L4" s="85">
        <v>3800.0</v>
      </c>
      <c r="M4" s="66"/>
      <c r="N4" s="87" t="s">
        <v>191</v>
      </c>
      <c r="O4" s="88"/>
      <c r="P4" s="89"/>
      <c r="Q4" s="66"/>
      <c r="R4" s="90" t="s">
        <v>192</v>
      </c>
      <c r="S4" s="91"/>
      <c r="T4" s="69"/>
      <c r="U4" s="84" t="s">
        <v>191</v>
      </c>
      <c r="V4" s="92"/>
      <c r="W4" s="92"/>
      <c r="X4" s="92"/>
      <c r="Y4" s="84"/>
      <c r="Z4" s="84"/>
      <c r="AA4" s="84"/>
      <c r="AB4" s="66"/>
    </row>
    <row r="5">
      <c r="A5" s="69"/>
      <c r="B5" s="93" t="s">
        <v>193</v>
      </c>
      <c r="C5" s="93" t="s">
        <v>194</v>
      </c>
      <c r="D5" s="93" t="s">
        <v>195</v>
      </c>
      <c r="E5" s="95" t="s">
        <v>196</v>
      </c>
      <c r="F5" s="96" t="s">
        <v>197</v>
      </c>
      <c r="G5" s="95" t="s">
        <v>198</v>
      </c>
      <c r="H5" s="97" t="s">
        <v>199</v>
      </c>
      <c r="I5" s="99" t="s">
        <v>156</v>
      </c>
      <c r="J5" s="69"/>
      <c r="K5" s="95" t="s">
        <v>202</v>
      </c>
      <c r="L5" s="95" t="s">
        <v>156</v>
      </c>
      <c r="M5" s="69"/>
      <c r="N5" s="101" t="s">
        <v>203</v>
      </c>
      <c r="O5" s="103" t="s">
        <v>204</v>
      </c>
      <c r="P5" s="104" t="s">
        <v>205</v>
      </c>
      <c r="Q5" s="66"/>
      <c r="R5" s="105" t="s">
        <v>206</v>
      </c>
      <c r="S5" s="106" t="s">
        <v>207</v>
      </c>
      <c r="T5" s="69"/>
      <c r="U5" s="107" t="s">
        <v>208</v>
      </c>
      <c r="V5" s="108" t="s">
        <v>209</v>
      </c>
      <c r="W5" s="108" t="s">
        <v>210</v>
      </c>
      <c r="X5" s="108" t="s">
        <v>211</v>
      </c>
      <c r="Y5" s="107" t="s">
        <v>212</v>
      </c>
      <c r="Z5" s="107" t="s">
        <v>213</v>
      </c>
      <c r="AA5" s="108" t="s">
        <v>214</v>
      </c>
      <c r="AB5" s="69"/>
    </row>
    <row r="6">
      <c r="A6" s="13"/>
      <c r="B6" s="13"/>
      <c r="C6" s="13"/>
      <c r="D6" s="220" t="s">
        <v>142</v>
      </c>
      <c r="E6" s="213" t="s">
        <v>313</v>
      </c>
      <c r="F6" s="250"/>
      <c r="G6" s="251">
        <v>1600000.0</v>
      </c>
      <c r="H6" s="138">
        <v>2.0</v>
      </c>
      <c r="I6" s="125">
        <f t="shared" ref="I6:I10" si="1">G6*H6</f>
        <v>3200000</v>
      </c>
      <c r="J6" s="13"/>
      <c r="K6" s="125">
        <f>I6/0.8878</f>
        <v>3604415.409</v>
      </c>
      <c r="L6" s="117">
        <f t="shared" ref="L6:L10" si="2">K6/$L$4</f>
        <v>948.5303708</v>
      </c>
      <c r="M6" s="13"/>
      <c r="N6" s="129">
        <f>2480000/0.98</f>
        <v>2530612.245</v>
      </c>
      <c r="O6" s="119">
        <f>N6*2%</f>
        <v>50612.2449</v>
      </c>
      <c r="P6" s="119">
        <f>N6-O6</f>
        <v>2480000</v>
      </c>
      <c r="Q6" s="66"/>
      <c r="R6" s="120">
        <f>I6</f>
        <v>3200000</v>
      </c>
      <c r="S6" s="121">
        <f>R6-N6</f>
        <v>669387.7551</v>
      </c>
      <c r="T6" s="69"/>
      <c r="U6" s="130" t="s">
        <v>314</v>
      </c>
      <c r="V6" s="139"/>
      <c r="W6" s="252">
        <v>45883.0</v>
      </c>
      <c r="X6" s="253">
        <v>2480000.0</v>
      </c>
      <c r="Y6" s="219" t="s">
        <v>315</v>
      </c>
      <c r="Z6" s="219" t="s">
        <v>233</v>
      </c>
      <c r="AA6" s="139"/>
      <c r="AB6" s="13"/>
    </row>
    <row r="7">
      <c r="A7" s="66"/>
      <c r="B7" s="13"/>
      <c r="C7" s="13"/>
      <c r="D7" s="220" t="s">
        <v>142</v>
      </c>
      <c r="E7" s="213" t="s">
        <v>316</v>
      </c>
      <c r="F7" s="250"/>
      <c r="G7" s="251">
        <v>100000.0</v>
      </c>
      <c r="H7" s="138">
        <v>1.0</v>
      </c>
      <c r="I7" s="125">
        <f t="shared" si="1"/>
        <v>100000</v>
      </c>
      <c r="J7" s="13"/>
      <c r="K7" s="115">
        <v>100000.0</v>
      </c>
      <c r="L7" s="117">
        <f t="shared" si="2"/>
        <v>26.31578947</v>
      </c>
      <c r="M7" s="13"/>
      <c r="N7" s="74"/>
      <c r="O7" s="221"/>
      <c r="P7" s="221"/>
      <c r="Q7" s="66"/>
      <c r="R7" s="231"/>
      <c r="S7" s="66"/>
      <c r="T7" s="69"/>
      <c r="U7" s="223"/>
      <c r="V7" s="66"/>
      <c r="W7" s="66"/>
      <c r="X7" s="66"/>
      <c r="Y7" s="222"/>
      <c r="Z7" s="222"/>
      <c r="AA7" s="222"/>
      <c r="AB7" s="222"/>
    </row>
    <row r="8">
      <c r="A8" s="66"/>
      <c r="B8" s="13"/>
      <c r="C8" s="13"/>
      <c r="D8" s="220" t="s">
        <v>142</v>
      </c>
      <c r="E8" s="213" t="s">
        <v>317</v>
      </c>
      <c r="F8" s="250"/>
      <c r="G8" s="251">
        <v>226000.0</v>
      </c>
      <c r="H8" s="138">
        <v>1.0</v>
      </c>
      <c r="I8" s="125">
        <f t="shared" si="1"/>
        <v>226000</v>
      </c>
      <c r="J8" s="13"/>
      <c r="K8" s="115">
        <v>230000.0</v>
      </c>
      <c r="L8" s="117">
        <f t="shared" si="2"/>
        <v>60.52631579</v>
      </c>
      <c r="M8" s="13"/>
      <c r="N8" s="74"/>
      <c r="O8" s="221"/>
      <c r="P8" s="221"/>
      <c r="Q8" s="66"/>
      <c r="R8" s="231"/>
      <c r="S8" s="66"/>
      <c r="T8" s="69"/>
      <c r="U8" s="223"/>
      <c r="V8" s="66"/>
      <c r="W8" s="66"/>
      <c r="X8" s="66"/>
      <c r="Y8" s="222"/>
      <c r="Z8" s="222"/>
      <c r="AA8" s="222"/>
      <c r="AB8" s="222"/>
    </row>
    <row r="9">
      <c r="A9" s="66"/>
      <c r="B9" s="13"/>
      <c r="C9" s="13"/>
      <c r="D9" s="13"/>
      <c r="E9" s="213" t="s">
        <v>318</v>
      </c>
      <c r="F9" s="250"/>
      <c r="G9" s="251">
        <v>215000.0</v>
      </c>
      <c r="H9" s="138">
        <v>1.0</v>
      </c>
      <c r="I9" s="125">
        <f t="shared" si="1"/>
        <v>215000</v>
      </c>
      <c r="J9" s="13"/>
      <c r="K9" s="115">
        <f>I9/0.9</f>
        <v>238888.8889</v>
      </c>
      <c r="L9" s="117">
        <f t="shared" si="2"/>
        <v>62.86549708</v>
      </c>
      <c r="M9" s="13"/>
      <c r="N9" s="74"/>
      <c r="O9" s="221"/>
      <c r="P9" s="221"/>
      <c r="Q9" s="66"/>
      <c r="R9" s="231"/>
      <c r="S9" s="66"/>
      <c r="T9" s="69"/>
      <c r="U9" s="223"/>
      <c r="V9" s="66"/>
      <c r="W9" s="66"/>
      <c r="X9" s="66"/>
      <c r="Y9" s="222"/>
      <c r="Z9" s="222"/>
      <c r="AA9" s="222"/>
      <c r="AB9" s="222"/>
    </row>
    <row r="10">
      <c r="A10" s="66"/>
      <c r="B10" s="13"/>
      <c r="C10" s="13"/>
      <c r="D10" s="220" t="s">
        <v>142</v>
      </c>
      <c r="E10" s="213" t="s">
        <v>319</v>
      </c>
      <c r="F10" s="250"/>
      <c r="G10" s="251">
        <v>100000.0</v>
      </c>
      <c r="H10" s="138">
        <v>1.0</v>
      </c>
      <c r="I10" s="125">
        <f t="shared" si="1"/>
        <v>100000</v>
      </c>
      <c r="J10" s="13"/>
      <c r="K10" s="115">
        <v>150000.0</v>
      </c>
      <c r="L10" s="117">
        <f t="shared" si="2"/>
        <v>39.47368421</v>
      </c>
      <c r="M10" s="13"/>
      <c r="N10" s="74"/>
      <c r="O10" s="221"/>
      <c r="P10" s="221"/>
      <c r="Q10" s="66"/>
      <c r="R10" s="231"/>
      <c r="S10" s="66"/>
      <c r="T10" s="69"/>
      <c r="U10" s="223"/>
      <c r="V10" s="66"/>
      <c r="W10" s="66"/>
      <c r="X10" s="66"/>
      <c r="Y10" s="222"/>
      <c r="Z10" s="222"/>
      <c r="AA10" s="222"/>
      <c r="AB10" s="222"/>
    </row>
    <row r="11">
      <c r="A11" s="66"/>
      <c r="B11" s="13"/>
      <c r="C11" s="13"/>
      <c r="D11" s="13"/>
      <c r="E11" s="66"/>
      <c r="F11" s="68"/>
      <c r="G11" s="68"/>
      <c r="H11" s="68"/>
      <c r="I11" s="68"/>
      <c r="J11" s="68"/>
      <c r="K11" s="254" t="s">
        <v>320</v>
      </c>
      <c r="L11" s="255">
        <f>SUM(L6:L10)</f>
        <v>1137.711657</v>
      </c>
      <c r="M11" s="13"/>
      <c r="N11" s="74"/>
      <c r="O11" s="221"/>
      <c r="P11" s="221"/>
      <c r="Q11" s="66"/>
      <c r="R11" s="231"/>
      <c r="S11" s="66"/>
      <c r="T11" s="69"/>
      <c r="U11" s="223"/>
      <c r="V11" s="66"/>
      <c r="W11" s="66"/>
      <c r="X11" s="66"/>
      <c r="Y11" s="222"/>
      <c r="Z11" s="222"/>
      <c r="AA11" s="222"/>
      <c r="AB11" s="222"/>
    </row>
    <row r="12">
      <c r="A12" s="66"/>
      <c r="B12" s="13"/>
      <c r="C12" s="13"/>
      <c r="D12" s="7"/>
      <c r="E12" s="66"/>
      <c r="F12" s="68"/>
      <c r="G12" s="68"/>
      <c r="H12" s="68"/>
      <c r="I12" s="68"/>
      <c r="J12" s="68"/>
      <c r="K12" s="68"/>
      <c r="L12" s="68"/>
      <c r="M12" s="13"/>
      <c r="N12" s="74"/>
      <c r="O12" s="221"/>
      <c r="P12" s="221"/>
      <c r="Q12" s="66"/>
      <c r="R12" s="231"/>
      <c r="S12" s="66"/>
      <c r="T12" s="69"/>
      <c r="U12" s="223"/>
      <c r="V12" s="66"/>
      <c r="W12" s="66"/>
      <c r="X12" s="66"/>
      <c r="Y12" s="222"/>
      <c r="Z12" s="222"/>
      <c r="AA12" s="222"/>
      <c r="AB12" s="222"/>
    </row>
    <row r="13">
      <c r="A13" s="66"/>
      <c r="B13" s="13"/>
      <c r="C13" s="228"/>
      <c r="D13" s="66"/>
      <c r="M13" s="13"/>
      <c r="N13" s="74"/>
      <c r="O13" s="221"/>
      <c r="P13" s="221"/>
      <c r="Q13" s="66"/>
      <c r="R13" s="231"/>
      <c r="S13" s="66"/>
      <c r="T13" s="69"/>
      <c r="U13" s="223"/>
      <c r="V13" s="66"/>
      <c r="W13" s="66"/>
      <c r="X13" s="66"/>
      <c r="Y13" s="222"/>
      <c r="Z13" s="222"/>
      <c r="AA13" s="222"/>
      <c r="AB13" s="222"/>
    </row>
    <row r="14">
      <c r="A14" s="66"/>
      <c r="B14" s="13"/>
      <c r="D14" s="228"/>
      <c r="E14" s="256" t="s">
        <v>321</v>
      </c>
      <c r="F14" s="213"/>
      <c r="M14" s="13"/>
      <c r="N14" s="74"/>
      <c r="O14" s="221"/>
      <c r="P14" s="221"/>
      <c r="Q14" s="66"/>
      <c r="R14" s="231"/>
      <c r="S14" s="66"/>
      <c r="T14" s="69"/>
      <c r="U14" s="223"/>
      <c r="V14" s="66"/>
      <c r="W14" s="66"/>
      <c r="X14" s="66"/>
      <c r="Y14" s="222"/>
      <c r="Z14" s="222"/>
      <c r="AA14" s="222"/>
      <c r="AB14" s="222"/>
    </row>
    <row r="15">
      <c r="A15" s="66"/>
      <c r="B15" s="13"/>
      <c r="D15" s="228"/>
      <c r="E15" s="123" t="str">
        <f>'RVA011-7-COSTEO'!E77</f>
        <v>Resonancia de rodilla simple rodilla derecha</v>
      </c>
      <c r="F15" s="117">
        <f>'RVA011-7-COSTEO'!P77</f>
        <v>280.7017544</v>
      </c>
      <c r="M15" s="66"/>
      <c r="N15" s="74"/>
      <c r="O15" s="221"/>
      <c r="P15" s="221"/>
      <c r="Q15" s="66"/>
      <c r="R15" s="231"/>
      <c r="S15" s="223"/>
      <c r="T15" s="69"/>
      <c r="U15" s="66"/>
      <c r="V15" s="66"/>
      <c r="W15" s="222"/>
      <c r="X15" s="222"/>
      <c r="Y15" s="222"/>
      <c r="Z15" s="222"/>
      <c r="AA15" s="222"/>
      <c r="AB15" s="66"/>
    </row>
    <row r="16">
      <c r="A16" s="66"/>
      <c r="B16" s="13"/>
      <c r="D16" s="228"/>
      <c r="E16" s="123" t="str">
        <f>'RVA011-7-COSTEO'!E78</f>
        <v>Resonancia de rodilla simple rodilla izquierda</v>
      </c>
      <c r="F16" s="117">
        <f>'RVA011-7-COSTEO'!P78</f>
        <v>280.7017544</v>
      </c>
      <c r="M16" s="66"/>
      <c r="N16" s="74"/>
      <c r="O16" s="221"/>
      <c r="P16" s="221"/>
      <c r="Q16" s="66"/>
      <c r="R16" s="231"/>
      <c r="S16" s="223"/>
      <c r="T16" s="69"/>
      <c r="U16" s="66"/>
      <c r="V16" s="66"/>
      <c r="W16" s="222"/>
      <c r="X16" s="222"/>
      <c r="Y16" s="222"/>
      <c r="Z16" s="222"/>
      <c r="AA16" s="222"/>
      <c r="AB16" s="66"/>
    </row>
    <row r="17">
      <c r="A17" s="66"/>
      <c r="B17" s="13"/>
      <c r="D17" s="228"/>
      <c r="E17" s="123"/>
      <c r="F17" s="255">
        <f>SUM(F15:F16)</f>
        <v>561.4035088</v>
      </c>
      <c r="M17" s="66"/>
      <c r="N17" s="221"/>
      <c r="O17" s="221"/>
      <c r="P17" s="221"/>
      <c r="Q17" s="66"/>
      <c r="R17" s="231"/>
      <c r="S17" s="223"/>
      <c r="T17" s="69"/>
      <c r="U17" s="66"/>
      <c r="V17" s="66"/>
      <c r="W17" s="222"/>
      <c r="X17" s="222"/>
      <c r="Y17" s="222"/>
      <c r="Z17" s="222"/>
      <c r="AA17" s="222"/>
      <c r="AB17" s="66"/>
    </row>
    <row r="18">
      <c r="A18" s="66"/>
      <c r="B18" s="13"/>
      <c r="D18" s="228"/>
      <c r="E18" s="66"/>
      <c r="F18" s="66"/>
      <c r="M18" s="66"/>
      <c r="N18" s="221"/>
      <c r="O18" s="221"/>
      <c r="P18" s="221"/>
      <c r="Q18" s="66"/>
      <c r="R18" s="231"/>
      <c r="S18" s="223"/>
      <c r="T18" s="69"/>
      <c r="U18" s="66"/>
      <c r="V18" s="66"/>
      <c r="W18" s="222"/>
      <c r="X18" s="222"/>
      <c r="Y18" s="222"/>
      <c r="Z18" s="222"/>
      <c r="AA18" s="222"/>
      <c r="AB18" s="66"/>
    </row>
    <row r="19">
      <c r="A19" s="66"/>
      <c r="B19" s="13"/>
      <c r="D19" s="228"/>
      <c r="E19" s="256" t="s">
        <v>322</v>
      </c>
      <c r="F19" s="257">
        <v>45884.0</v>
      </c>
      <c r="G19" s="68"/>
      <c r="H19" s="68"/>
      <c r="I19" s="68"/>
      <c r="J19" s="68"/>
      <c r="K19" s="68"/>
      <c r="L19" s="68"/>
      <c r="M19" s="66"/>
      <c r="N19" s="221"/>
      <c r="O19" s="221"/>
      <c r="P19" s="221"/>
      <c r="Q19" s="66"/>
      <c r="R19" s="231"/>
      <c r="S19" s="223"/>
      <c r="T19" s="69"/>
      <c r="U19" s="66"/>
      <c r="V19" s="66"/>
      <c r="W19" s="222"/>
      <c r="X19" s="222"/>
      <c r="Y19" s="222"/>
      <c r="Z19" s="222"/>
      <c r="AA19" s="222"/>
      <c r="AB19" s="66"/>
    </row>
    <row r="20">
      <c r="A20" s="66"/>
      <c r="B20" s="13"/>
      <c r="D20" s="123" t="s">
        <v>323</v>
      </c>
      <c r="E20" s="123" t="s">
        <v>324</v>
      </c>
      <c r="F20" s="258">
        <f>L11</f>
        <v>1137.711657</v>
      </c>
      <c r="G20" s="242"/>
      <c r="H20" s="70"/>
      <c r="I20" s="242"/>
      <c r="J20" s="69"/>
      <c r="K20" s="230"/>
      <c r="L20" s="230"/>
      <c r="M20" s="66"/>
      <c r="N20" s="259"/>
      <c r="O20" s="221"/>
      <c r="P20" s="221"/>
      <c r="Q20" s="66"/>
      <c r="R20" s="231"/>
      <c r="S20" s="223"/>
      <c r="T20" s="69"/>
      <c r="U20" s="66"/>
      <c r="V20" s="66"/>
      <c r="W20" s="222"/>
      <c r="X20" s="222"/>
      <c r="Y20" s="222"/>
      <c r="Z20" s="222"/>
      <c r="AA20" s="222"/>
      <c r="AB20" s="66"/>
    </row>
    <row r="21">
      <c r="D21" s="123" t="s">
        <v>325</v>
      </c>
      <c r="E21" s="123" t="s">
        <v>326</v>
      </c>
      <c r="F21" s="260">
        <f>F17</f>
        <v>561.4035088</v>
      </c>
      <c r="N21" s="259"/>
      <c r="O21" s="245"/>
      <c r="P21" s="245"/>
      <c r="Q21" s="66"/>
      <c r="T21" s="69"/>
    </row>
    <row r="22">
      <c r="D22" s="123" t="s">
        <v>325</v>
      </c>
      <c r="E22" s="123" t="s">
        <v>327</v>
      </c>
      <c r="F22" s="260">
        <v>64.0</v>
      </c>
      <c r="N22" s="245"/>
      <c r="O22" s="245"/>
      <c r="P22" s="245"/>
      <c r="Q22" s="66"/>
      <c r="T22" s="69"/>
    </row>
    <row r="23">
      <c r="E23" s="261" t="s">
        <v>328</v>
      </c>
      <c r="F23" s="255">
        <f>F20-F21-F22</f>
        <v>512.3081485</v>
      </c>
      <c r="N23" s="245"/>
      <c r="O23" s="245"/>
      <c r="P23" s="245"/>
      <c r="Q23" s="66"/>
      <c r="T23" s="69"/>
    </row>
    <row r="24">
      <c r="F24" s="246"/>
      <c r="N24" s="245"/>
      <c r="O24" s="245"/>
      <c r="P24" s="245"/>
      <c r="Q24" s="66"/>
      <c r="T24" s="69"/>
    </row>
    <row r="25">
      <c r="D25" s="228"/>
      <c r="E25" s="256" t="s">
        <v>4</v>
      </c>
      <c r="F25" s="257">
        <v>45884.0</v>
      </c>
      <c r="N25" s="245"/>
      <c r="O25" s="245"/>
      <c r="P25" s="245"/>
      <c r="Q25" s="66"/>
      <c r="T25" s="69"/>
    </row>
    <row r="26">
      <c r="D26" s="228"/>
      <c r="E26" s="262" t="s">
        <v>329</v>
      </c>
      <c r="F26" s="258">
        <v>79000.0</v>
      </c>
      <c r="N26" s="245"/>
      <c r="O26" s="245"/>
      <c r="P26" s="245"/>
      <c r="Q26" s="66"/>
      <c r="T26" s="69"/>
    </row>
    <row r="27">
      <c r="D27" s="228"/>
      <c r="E27" s="262" t="s">
        <v>330</v>
      </c>
      <c r="F27" s="260">
        <v>50000.0</v>
      </c>
      <c r="N27" s="245"/>
      <c r="O27" s="245"/>
      <c r="P27" s="245"/>
      <c r="Q27" s="66"/>
      <c r="T27" s="69"/>
    </row>
    <row r="28">
      <c r="D28" s="228"/>
      <c r="E28" s="261" t="s">
        <v>331</v>
      </c>
      <c r="F28" s="255">
        <f>SUM(F26:F27)</f>
        <v>129000</v>
      </c>
      <c r="N28" s="245"/>
      <c r="O28" s="245"/>
      <c r="P28" s="245"/>
      <c r="Q28" s="66"/>
      <c r="T28" s="69"/>
    </row>
    <row r="29">
      <c r="D29" s="228"/>
      <c r="E29" s="261" t="s">
        <v>332</v>
      </c>
      <c r="F29" s="255">
        <f>F28/3800</f>
        <v>33.94736842</v>
      </c>
      <c r="N29" s="245"/>
      <c r="O29" s="245"/>
      <c r="P29" s="245"/>
      <c r="Q29" s="66"/>
      <c r="T29" s="69"/>
    </row>
    <row r="30">
      <c r="F30" s="246"/>
      <c r="N30" s="245"/>
      <c r="O30" s="245"/>
      <c r="P30" s="245"/>
      <c r="Q30" s="66"/>
      <c r="T30" s="69"/>
    </row>
    <row r="31">
      <c r="F31" s="246"/>
      <c r="N31" s="245"/>
      <c r="O31" s="245"/>
      <c r="P31" s="245"/>
      <c r="Q31" s="66"/>
      <c r="T31" s="69"/>
    </row>
    <row r="32">
      <c r="F32" s="246"/>
      <c r="N32" s="245"/>
      <c r="O32" s="245"/>
      <c r="P32" s="245"/>
      <c r="Q32" s="66"/>
      <c r="T32" s="69"/>
    </row>
    <row r="33">
      <c r="F33" s="246"/>
      <c r="N33" s="245"/>
      <c r="O33" s="245"/>
      <c r="P33" s="245"/>
      <c r="Q33" s="66"/>
      <c r="T33" s="69"/>
    </row>
    <row r="34">
      <c r="F34" s="246"/>
      <c r="N34" s="245"/>
      <c r="O34" s="245"/>
      <c r="P34" s="245"/>
      <c r="Q34" s="66"/>
      <c r="T34" s="69"/>
    </row>
    <row r="35">
      <c r="F35" s="246"/>
      <c r="N35" s="245"/>
      <c r="O35" s="245"/>
      <c r="P35" s="245"/>
      <c r="Q35" s="66"/>
      <c r="T35" s="69"/>
    </row>
    <row r="36">
      <c r="F36" s="246"/>
      <c r="N36" s="245"/>
      <c r="O36" s="245"/>
      <c r="P36" s="245"/>
      <c r="Q36" s="66"/>
      <c r="T36" s="69"/>
    </row>
    <row r="37">
      <c r="F37" s="246"/>
      <c r="N37" s="245"/>
      <c r="O37" s="245"/>
      <c r="P37" s="245"/>
      <c r="Q37" s="66"/>
      <c r="T37" s="69"/>
    </row>
    <row r="38">
      <c r="F38" s="246"/>
      <c r="N38" s="245"/>
      <c r="O38" s="245"/>
      <c r="P38" s="245"/>
      <c r="Q38" s="66"/>
      <c r="T38" s="69"/>
    </row>
    <row r="39">
      <c r="F39" s="246"/>
      <c r="N39" s="245"/>
      <c r="O39" s="245"/>
      <c r="P39" s="245"/>
      <c r="Q39" s="66"/>
      <c r="T39" s="69"/>
    </row>
    <row r="40" ht="15.75" customHeight="1">
      <c r="A40" s="66"/>
      <c r="B40" s="66"/>
      <c r="C40" s="66"/>
      <c r="D40" s="249"/>
      <c r="E40" s="249"/>
      <c r="F40" s="68"/>
      <c r="G40" s="69"/>
      <c r="H40" s="70"/>
      <c r="I40" s="69"/>
      <c r="J40" s="69"/>
      <c r="K40" s="69"/>
      <c r="L40" s="69"/>
      <c r="M40" s="66"/>
      <c r="N40" s="67"/>
      <c r="O40" s="67"/>
      <c r="P40" s="67"/>
      <c r="Q40" s="66"/>
      <c r="R40" s="66"/>
      <c r="S40" s="72"/>
      <c r="T40" s="69"/>
      <c r="U40" s="66"/>
      <c r="V40" s="66"/>
      <c r="W40" s="69"/>
      <c r="X40" s="66"/>
      <c r="Y40" s="66"/>
      <c r="Z40" s="66"/>
      <c r="AA40" s="66"/>
      <c r="AB40" s="66"/>
    </row>
    <row r="41" ht="15.75" customHeight="1">
      <c r="A41" s="66"/>
      <c r="B41" s="66"/>
      <c r="C41" s="66"/>
      <c r="D41" s="249"/>
      <c r="E41" s="249"/>
      <c r="F41" s="68"/>
      <c r="G41" s="69"/>
      <c r="H41" s="70"/>
      <c r="I41" s="69"/>
      <c r="J41" s="69"/>
      <c r="K41" s="69"/>
      <c r="L41" s="69"/>
      <c r="M41" s="66"/>
      <c r="N41" s="67"/>
      <c r="O41" s="67"/>
      <c r="P41" s="67"/>
      <c r="Q41" s="66"/>
      <c r="R41" s="66"/>
      <c r="S41" s="72"/>
      <c r="T41" s="69"/>
      <c r="U41" s="66"/>
      <c r="V41" s="66"/>
      <c r="W41" s="69"/>
      <c r="X41" s="66"/>
      <c r="Y41" s="66"/>
      <c r="Z41" s="66"/>
      <c r="AA41" s="66"/>
      <c r="AB41" s="66"/>
    </row>
    <row r="42" ht="15.75" customHeight="1">
      <c r="A42" s="66"/>
      <c r="B42" s="66"/>
      <c r="C42" s="66"/>
      <c r="D42" s="69"/>
      <c r="E42" s="66"/>
      <c r="F42" s="68"/>
      <c r="G42" s="69"/>
      <c r="H42" s="70"/>
      <c r="I42" s="69"/>
      <c r="J42" s="69"/>
      <c r="K42" s="69"/>
      <c r="L42" s="69"/>
      <c r="M42" s="66"/>
      <c r="N42" s="67"/>
      <c r="O42" s="67"/>
      <c r="P42" s="67"/>
      <c r="Q42" s="66"/>
      <c r="R42" s="66"/>
      <c r="S42" s="72"/>
      <c r="T42" s="69"/>
      <c r="U42" s="66"/>
      <c r="V42" s="66"/>
      <c r="W42" s="69"/>
      <c r="X42" s="66"/>
      <c r="Y42" s="66"/>
      <c r="Z42" s="66"/>
      <c r="AA42" s="66"/>
      <c r="AB42" s="66"/>
    </row>
    <row r="43" ht="15.75" customHeight="1">
      <c r="A43" s="66"/>
      <c r="B43" s="66"/>
      <c r="C43" s="66"/>
      <c r="D43" s="69"/>
      <c r="E43" s="66"/>
      <c r="F43" s="68"/>
      <c r="G43" s="69"/>
      <c r="H43" s="70"/>
      <c r="I43" s="69"/>
      <c r="J43" s="69"/>
      <c r="K43" s="69"/>
      <c r="L43" s="69"/>
      <c r="M43" s="66"/>
      <c r="N43" s="67"/>
      <c r="O43" s="67"/>
      <c r="P43" s="67"/>
      <c r="Q43" s="66"/>
      <c r="R43" s="66"/>
      <c r="S43" s="72"/>
      <c r="T43" s="69"/>
      <c r="U43" s="66"/>
      <c r="V43" s="66"/>
      <c r="W43" s="69"/>
      <c r="X43" s="66"/>
      <c r="Y43" s="66"/>
      <c r="Z43" s="66"/>
      <c r="AA43" s="66"/>
      <c r="AB43" s="66"/>
    </row>
    <row r="44" ht="15.75" customHeight="1">
      <c r="A44" s="66"/>
      <c r="B44" s="66"/>
      <c r="C44" s="66"/>
      <c r="D44" s="69"/>
      <c r="E44" s="66"/>
      <c r="F44" s="68"/>
      <c r="G44" s="69"/>
      <c r="H44" s="70"/>
      <c r="I44" s="69"/>
      <c r="J44" s="69"/>
      <c r="K44" s="69"/>
      <c r="L44" s="69"/>
      <c r="M44" s="66"/>
      <c r="N44" s="67"/>
      <c r="O44" s="67"/>
      <c r="P44" s="67"/>
      <c r="Q44" s="66"/>
      <c r="R44" s="66"/>
      <c r="S44" s="72"/>
      <c r="T44" s="69"/>
      <c r="U44" s="66"/>
      <c r="V44" s="66"/>
      <c r="W44" s="69"/>
      <c r="X44" s="66"/>
      <c r="Y44" s="66"/>
      <c r="Z44" s="66"/>
      <c r="AA44" s="66"/>
      <c r="AB44" s="66"/>
    </row>
    <row r="45" ht="15.75" customHeight="1">
      <c r="A45" s="66"/>
      <c r="B45" s="66"/>
      <c r="C45" s="66"/>
      <c r="D45" s="69"/>
      <c r="E45" s="66"/>
      <c r="F45" s="68"/>
      <c r="G45" s="69"/>
      <c r="H45" s="70"/>
      <c r="I45" s="69"/>
      <c r="J45" s="69"/>
      <c r="K45" s="69"/>
      <c r="L45" s="69"/>
      <c r="M45" s="66"/>
      <c r="N45" s="67"/>
      <c r="O45" s="67"/>
      <c r="P45" s="67"/>
      <c r="Q45" s="66"/>
      <c r="R45" s="66"/>
      <c r="S45" s="72"/>
      <c r="T45" s="69"/>
      <c r="U45" s="66"/>
      <c r="V45" s="66"/>
      <c r="W45" s="69"/>
      <c r="X45" s="66"/>
      <c r="Y45" s="66"/>
      <c r="Z45" s="66"/>
      <c r="AA45" s="66"/>
      <c r="AB45" s="66"/>
    </row>
  </sheetData>
  <mergeCells count="1">
    <mergeCell ref="U4:X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.5"/>
    <col customWidth="1" min="2" max="2" width="36.75"/>
    <col customWidth="1" min="3" max="3" width="9.88"/>
    <col customWidth="1" min="4" max="4" width="16.88"/>
    <col customWidth="1" min="5" max="5" width="9.38"/>
    <col customWidth="1" min="6" max="7" width="11.5"/>
    <col customWidth="1" min="8" max="8" width="11.38"/>
    <col customWidth="1" min="9" max="9" width="9.63"/>
    <col customWidth="1" min="10" max="10" width="1.25"/>
    <col customWidth="1" min="11" max="11" width="14.25"/>
    <col customWidth="1" min="12" max="12" width="11.13"/>
    <col customWidth="1" min="13" max="13" width="9.5"/>
    <col customWidth="1" min="14" max="14" width="9.75"/>
    <col customWidth="1" min="15" max="15" width="2.0"/>
  </cols>
  <sheetData>
    <row r="1">
      <c r="A1" s="66"/>
      <c r="B1" s="66"/>
      <c r="C1" s="68"/>
      <c r="D1" s="242"/>
      <c r="E1" s="70"/>
      <c r="F1" s="242"/>
      <c r="G1" s="242"/>
      <c r="H1" s="242"/>
      <c r="I1" s="242"/>
      <c r="J1" s="69"/>
      <c r="K1" s="230"/>
      <c r="L1" s="230"/>
      <c r="M1" s="69"/>
      <c r="N1" s="69"/>
      <c r="O1" s="66"/>
    </row>
    <row r="2">
      <c r="A2" s="66"/>
      <c r="B2" s="66"/>
      <c r="C2" s="68"/>
      <c r="D2" s="242"/>
      <c r="E2" s="70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>
      <c r="B3" s="95" t="s">
        <v>196</v>
      </c>
      <c r="C3" s="263" t="s">
        <v>200</v>
      </c>
      <c r="D3" s="95" t="s">
        <v>156</v>
      </c>
      <c r="E3" s="263" t="s">
        <v>118</v>
      </c>
      <c r="F3" s="263" t="s">
        <v>201</v>
      </c>
      <c r="G3" s="242"/>
      <c r="I3" s="242"/>
      <c r="J3" s="242"/>
      <c r="K3" s="242"/>
      <c r="L3" s="242"/>
      <c r="M3" s="242"/>
      <c r="N3" s="242"/>
      <c r="O3" s="242"/>
    </row>
    <row r="4">
      <c r="B4" s="193" t="s">
        <v>218</v>
      </c>
      <c r="C4" s="117">
        <v>602.828947368421</v>
      </c>
      <c r="D4" s="118"/>
      <c r="E4" s="118"/>
      <c r="F4" s="118"/>
      <c r="G4" s="242"/>
      <c r="I4" s="242"/>
      <c r="J4" s="242"/>
      <c r="K4" s="242"/>
      <c r="L4" s="242"/>
      <c r="M4" s="242"/>
      <c r="N4" s="242"/>
      <c r="O4" s="242"/>
    </row>
    <row r="5">
      <c r="B5" s="193" t="s">
        <v>219</v>
      </c>
      <c r="C5" s="117">
        <v>23.026315789473685</v>
      </c>
      <c r="D5" s="118"/>
      <c r="E5" s="118"/>
      <c r="F5" s="118"/>
      <c r="G5" s="242"/>
      <c r="I5" s="242"/>
      <c r="J5" s="242"/>
      <c r="K5" s="242"/>
      <c r="L5" s="242"/>
      <c r="M5" s="242"/>
      <c r="N5" s="242"/>
      <c r="O5" s="242"/>
    </row>
    <row r="6">
      <c r="B6" s="193" t="s">
        <v>220</v>
      </c>
      <c r="C6" s="117">
        <v>65.78947368421052</v>
      </c>
      <c r="D6" s="118"/>
      <c r="E6" s="118"/>
      <c r="F6" s="118"/>
      <c r="G6" s="242"/>
      <c r="I6" s="242"/>
      <c r="J6" s="242"/>
      <c r="K6" s="242"/>
      <c r="L6" s="242"/>
      <c r="M6" s="242"/>
      <c r="N6" s="242"/>
      <c r="O6" s="242"/>
    </row>
    <row r="7">
      <c r="B7" s="127" t="s">
        <v>223</v>
      </c>
      <c r="C7" s="118"/>
      <c r="D7" s="117">
        <v>680.0</v>
      </c>
      <c r="E7" s="117">
        <v>680.0</v>
      </c>
      <c r="F7" s="117">
        <v>680.0</v>
      </c>
      <c r="G7" s="242"/>
      <c r="I7" s="242"/>
      <c r="J7" s="242"/>
      <c r="K7" s="242"/>
      <c r="L7" s="242"/>
      <c r="M7" s="242"/>
      <c r="N7" s="242"/>
      <c r="O7" s="242"/>
    </row>
    <row r="8">
      <c r="B8" s="127" t="s">
        <v>225</v>
      </c>
      <c r="C8" s="118"/>
      <c r="D8" s="117">
        <v>40.0</v>
      </c>
      <c r="E8" s="117">
        <v>40.0</v>
      </c>
      <c r="F8" s="117">
        <v>40.0</v>
      </c>
      <c r="G8" s="242"/>
      <c r="I8" s="242"/>
      <c r="J8" s="242"/>
      <c r="K8" s="242"/>
      <c r="L8" s="242"/>
      <c r="M8" s="242"/>
      <c r="N8" s="242"/>
      <c r="O8" s="242"/>
    </row>
    <row r="9">
      <c r="B9" s="127" t="s">
        <v>227</v>
      </c>
      <c r="C9" s="118"/>
      <c r="D9" s="118"/>
      <c r="E9" s="117">
        <v>100.0</v>
      </c>
      <c r="F9" s="118"/>
      <c r="G9" s="242"/>
      <c r="I9" s="242"/>
      <c r="J9" s="242"/>
      <c r="K9" s="242"/>
      <c r="L9" s="242"/>
      <c r="M9" s="242"/>
      <c r="N9" s="242"/>
      <c r="O9" s="242"/>
    </row>
    <row r="10">
      <c r="B10" s="127" t="s">
        <v>229</v>
      </c>
      <c r="C10" s="118"/>
      <c r="D10" s="117">
        <v>16.374269005847953</v>
      </c>
      <c r="E10" s="117">
        <v>16.374269005847953</v>
      </c>
      <c r="F10" s="117">
        <v>16.374269005847953</v>
      </c>
      <c r="G10" s="242"/>
      <c r="I10" s="242"/>
      <c r="J10" s="242"/>
      <c r="K10" s="242"/>
      <c r="L10" s="242"/>
      <c r="M10" s="242"/>
      <c r="N10" s="242"/>
      <c r="O10" s="242"/>
    </row>
    <row r="11">
      <c r="B11" s="127" t="s">
        <v>236</v>
      </c>
      <c r="C11" s="118"/>
      <c r="D11" s="118"/>
      <c r="E11" s="117">
        <v>3.508771929824561</v>
      </c>
      <c r="F11" s="117">
        <v>3.508771929824561</v>
      </c>
      <c r="G11" s="242"/>
      <c r="I11" s="242"/>
      <c r="J11" s="242"/>
      <c r="K11" s="242"/>
      <c r="L11" s="242"/>
      <c r="M11" s="242"/>
      <c r="N11" s="242"/>
      <c r="O11" s="242"/>
    </row>
    <row r="12">
      <c r="B12" s="127" t="s">
        <v>240</v>
      </c>
      <c r="C12" s="118"/>
      <c r="D12" s="117">
        <v>7.894736842105263</v>
      </c>
      <c r="E12" s="117">
        <v>7.894736842105263</v>
      </c>
      <c r="F12" s="117">
        <v>7.894736842105263</v>
      </c>
      <c r="G12" s="242"/>
      <c r="I12" s="242"/>
      <c r="J12" s="242"/>
      <c r="K12" s="242"/>
      <c r="L12" s="242"/>
      <c r="M12" s="242"/>
      <c r="N12" s="242"/>
      <c r="O12" s="242"/>
    </row>
    <row r="13">
      <c r="B13" s="127" t="s">
        <v>244</v>
      </c>
      <c r="C13" s="118"/>
      <c r="D13" s="117">
        <v>59.45419103313839</v>
      </c>
      <c r="E13" s="117">
        <v>59.45419103313839</v>
      </c>
      <c r="F13" s="117">
        <v>59.45419103313839</v>
      </c>
      <c r="G13" s="242"/>
      <c r="I13" s="242"/>
      <c r="J13" s="242"/>
      <c r="K13" s="242"/>
      <c r="L13" s="242"/>
      <c r="M13" s="242"/>
      <c r="N13" s="242"/>
      <c r="O13" s="242"/>
    </row>
    <row r="14">
      <c r="B14" s="135" t="s">
        <v>248</v>
      </c>
      <c r="C14" s="118"/>
      <c r="D14" s="117">
        <v>800.5730921052632</v>
      </c>
      <c r="E14" s="118"/>
      <c r="F14" s="118"/>
      <c r="G14" s="242"/>
      <c r="I14" s="242"/>
      <c r="J14" s="242"/>
      <c r="K14" s="242"/>
      <c r="L14" s="242"/>
      <c r="M14" s="242"/>
      <c r="N14" s="242"/>
      <c r="O14" s="242"/>
    </row>
    <row r="15">
      <c r="B15" s="135" t="s">
        <v>333</v>
      </c>
      <c r="C15" s="118"/>
      <c r="D15" s="118"/>
      <c r="E15" s="117">
        <v>706.0345815789474</v>
      </c>
      <c r="F15" s="139"/>
      <c r="G15" s="242"/>
      <c r="I15" s="242"/>
      <c r="J15" s="242"/>
      <c r="K15" s="242"/>
      <c r="L15" s="242"/>
      <c r="M15" s="242"/>
      <c r="N15" s="242"/>
      <c r="O15" s="242"/>
    </row>
    <row r="16">
      <c r="B16" s="135" t="s">
        <v>254</v>
      </c>
      <c r="C16" s="118"/>
      <c r="D16" s="118"/>
      <c r="E16" s="139"/>
      <c r="F16" s="117">
        <v>706.0224315789475</v>
      </c>
      <c r="G16" s="242"/>
      <c r="I16" s="242"/>
      <c r="J16" s="242"/>
      <c r="K16" s="242"/>
      <c r="L16" s="242"/>
      <c r="M16" s="242"/>
      <c r="N16" s="242"/>
      <c r="O16" s="242"/>
    </row>
    <row r="17">
      <c r="B17" s="162" t="s">
        <v>257</v>
      </c>
      <c r="C17" s="118"/>
      <c r="D17" s="149"/>
      <c r="E17" s="117">
        <v>450.0</v>
      </c>
      <c r="F17" s="118"/>
      <c r="G17" s="242"/>
      <c r="I17" s="242"/>
      <c r="J17" s="242"/>
      <c r="K17" s="242"/>
      <c r="L17" s="242"/>
      <c r="M17" s="242"/>
      <c r="N17" s="242"/>
      <c r="O17" s="242"/>
    </row>
    <row r="18">
      <c r="B18" s="151" t="s">
        <v>260</v>
      </c>
      <c r="C18" s="118"/>
      <c r="D18" s="118"/>
      <c r="E18" s="118"/>
      <c r="F18" s="118"/>
      <c r="G18" s="242"/>
      <c r="I18" s="242"/>
      <c r="J18" s="242"/>
      <c r="K18" s="242"/>
      <c r="L18" s="242"/>
      <c r="M18" s="242"/>
      <c r="N18" s="242"/>
      <c r="O18" s="242"/>
    </row>
    <row r="19">
      <c r="B19" s="158" t="s">
        <v>266</v>
      </c>
      <c r="C19" s="118"/>
      <c r="D19" s="118"/>
      <c r="E19" s="118"/>
      <c r="F19" s="118"/>
      <c r="G19" s="242"/>
      <c r="I19" s="242"/>
      <c r="J19" s="242"/>
      <c r="K19" s="242"/>
      <c r="L19" s="242"/>
      <c r="M19" s="242"/>
      <c r="N19" s="242"/>
      <c r="O19" s="242"/>
    </row>
    <row r="20">
      <c r="B20" s="158" t="s">
        <v>43</v>
      </c>
      <c r="C20" s="118"/>
      <c r="D20" s="118"/>
      <c r="E20" s="118"/>
      <c r="F20" s="118"/>
      <c r="G20" s="242"/>
      <c r="I20" s="242"/>
      <c r="J20" s="242"/>
      <c r="K20" s="242"/>
      <c r="L20" s="242"/>
      <c r="M20" s="242"/>
      <c r="N20" s="242"/>
      <c r="O20" s="242"/>
    </row>
    <row r="21">
      <c r="B21" s="159" t="s">
        <v>48</v>
      </c>
      <c r="C21" s="118"/>
      <c r="D21" s="118"/>
      <c r="E21" s="118"/>
      <c r="F21" s="118"/>
      <c r="G21" s="242"/>
      <c r="I21" s="242"/>
      <c r="J21" s="242"/>
      <c r="K21" s="242"/>
      <c r="L21" s="242"/>
      <c r="M21" s="242"/>
      <c r="N21" s="242"/>
      <c r="O21" s="242"/>
    </row>
    <row r="22" ht="15.75" customHeight="1">
      <c r="A22" s="66"/>
      <c r="B22" s="159" t="s">
        <v>51</v>
      </c>
      <c r="C22" s="118"/>
      <c r="D22" s="118"/>
      <c r="E22" s="118"/>
      <c r="F22" s="118"/>
      <c r="G22" s="242"/>
      <c r="I22" s="242"/>
      <c r="J22" s="242"/>
      <c r="K22" s="242"/>
      <c r="L22" s="242"/>
      <c r="M22" s="242"/>
      <c r="N22" s="242"/>
      <c r="O22" s="242"/>
    </row>
    <row r="23" ht="15.75" customHeight="1">
      <c r="A23" s="66"/>
      <c r="B23" s="159" t="s">
        <v>54</v>
      </c>
      <c r="C23" s="118"/>
      <c r="D23" s="118"/>
      <c r="E23" s="118"/>
      <c r="F23" s="118"/>
      <c r="G23" s="242"/>
      <c r="I23" s="242"/>
      <c r="J23" s="242"/>
      <c r="K23" s="242"/>
      <c r="L23" s="242"/>
      <c r="M23" s="242"/>
      <c r="N23" s="242"/>
      <c r="O23" s="242"/>
    </row>
    <row r="24" ht="15.75" customHeight="1">
      <c r="A24" s="66"/>
      <c r="B24" s="160" t="s">
        <v>57</v>
      </c>
      <c r="C24" s="118"/>
      <c r="D24" s="118"/>
      <c r="E24" s="118"/>
      <c r="F24" s="118"/>
      <c r="G24" s="242"/>
      <c r="I24" s="242"/>
      <c r="J24" s="242"/>
      <c r="K24" s="242"/>
      <c r="L24" s="242"/>
      <c r="M24" s="242"/>
      <c r="N24" s="242"/>
      <c r="O24" s="242"/>
    </row>
    <row r="25" ht="15.75" customHeight="1">
      <c r="A25" s="66"/>
      <c r="B25" s="159" t="s">
        <v>60</v>
      </c>
      <c r="C25" s="118"/>
      <c r="D25" s="118"/>
      <c r="E25" s="118"/>
      <c r="F25" s="118"/>
      <c r="G25" s="242"/>
      <c r="I25" s="242"/>
      <c r="J25" s="242"/>
      <c r="K25" s="242"/>
      <c r="L25" s="242"/>
      <c r="M25" s="242"/>
      <c r="N25" s="242"/>
      <c r="O25" s="242"/>
    </row>
    <row r="26" ht="15.75" customHeight="1">
      <c r="A26" s="66"/>
      <c r="B26" s="159" t="s">
        <v>63</v>
      </c>
      <c r="C26" s="118"/>
      <c r="D26" s="118"/>
      <c r="E26" s="118"/>
      <c r="F26" s="118"/>
      <c r="G26" s="242"/>
      <c r="I26" s="242"/>
      <c r="J26" s="242"/>
      <c r="K26" s="242"/>
      <c r="L26" s="242"/>
      <c r="M26" s="242"/>
      <c r="N26" s="242"/>
      <c r="O26" s="242"/>
    </row>
    <row r="27" ht="15.75" customHeight="1">
      <c r="A27" s="66"/>
      <c r="B27" s="159" t="s">
        <v>65</v>
      </c>
      <c r="C27" s="118"/>
      <c r="D27" s="118"/>
      <c r="E27" s="118"/>
      <c r="F27" s="118"/>
      <c r="G27" s="242"/>
      <c r="I27" s="242"/>
      <c r="J27" s="242"/>
      <c r="K27" s="242"/>
      <c r="L27" s="242"/>
      <c r="M27" s="242"/>
      <c r="N27" s="242"/>
      <c r="O27" s="242"/>
    </row>
    <row r="28" ht="15.75" customHeight="1">
      <c r="A28" s="66"/>
      <c r="B28" s="159" t="s">
        <v>67</v>
      </c>
      <c r="C28" s="118"/>
      <c r="D28" s="118"/>
      <c r="E28" s="118"/>
      <c r="F28" s="118"/>
      <c r="G28" s="242"/>
      <c r="I28" s="242"/>
      <c r="J28" s="242"/>
      <c r="K28" s="242"/>
      <c r="L28" s="242"/>
      <c r="M28" s="242"/>
      <c r="N28" s="242"/>
      <c r="O28" s="242"/>
    </row>
    <row r="29" ht="15.75" customHeight="1">
      <c r="A29" s="66"/>
      <c r="B29" s="162" t="s">
        <v>69</v>
      </c>
      <c r="C29" s="118"/>
      <c r="D29" s="118"/>
      <c r="E29" s="118"/>
      <c r="F29" s="118"/>
      <c r="G29" s="242"/>
      <c r="I29" s="242"/>
      <c r="J29" s="242"/>
      <c r="K29" s="242"/>
      <c r="L29" s="242"/>
      <c r="M29" s="242"/>
      <c r="N29" s="242"/>
      <c r="O29" s="242"/>
    </row>
    <row r="30" ht="15.75" customHeight="1">
      <c r="A30" s="66"/>
      <c r="B30" s="159" t="s">
        <v>70</v>
      </c>
      <c r="C30" s="118"/>
      <c r="D30" s="118"/>
      <c r="E30" s="118"/>
      <c r="F30" s="118"/>
      <c r="G30" s="242"/>
      <c r="I30" s="242"/>
      <c r="J30" s="242"/>
      <c r="K30" s="242"/>
      <c r="L30" s="242"/>
      <c r="M30" s="242"/>
      <c r="N30" s="242"/>
      <c r="O30" s="242"/>
    </row>
    <row r="31" ht="15.75" customHeight="1">
      <c r="A31" s="66"/>
      <c r="B31" s="159" t="s">
        <v>71</v>
      </c>
      <c r="C31" s="118"/>
      <c r="D31" s="118"/>
      <c r="E31" s="118"/>
      <c r="F31" s="118"/>
      <c r="G31" s="242"/>
      <c r="I31" s="242"/>
      <c r="J31" s="242"/>
      <c r="K31" s="242"/>
      <c r="L31" s="242"/>
      <c r="M31" s="242"/>
      <c r="N31" s="242"/>
      <c r="O31" s="242"/>
    </row>
    <row r="32" ht="15.75" customHeight="1">
      <c r="A32" s="66"/>
      <c r="B32" s="159" t="s">
        <v>72</v>
      </c>
      <c r="C32" s="118"/>
      <c r="D32" s="118"/>
      <c r="E32" s="118"/>
      <c r="F32" s="118"/>
      <c r="G32" s="242"/>
      <c r="I32" s="242"/>
      <c r="J32" s="242"/>
      <c r="K32" s="242"/>
      <c r="L32" s="242"/>
      <c r="M32" s="242"/>
      <c r="N32" s="242"/>
      <c r="O32" s="242"/>
    </row>
    <row r="33" ht="15.75" customHeight="1">
      <c r="A33" s="66"/>
      <c r="B33" s="159" t="s">
        <v>73</v>
      </c>
      <c r="C33" s="118"/>
      <c r="D33" s="118"/>
      <c r="E33" s="118"/>
      <c r="F33" s="118"/>
      <c r="G33" s="242"/>
      <c r="I33" s="242"/>
      <c r="J33" s="242"/>
      <c r="K33" s="242"/>
      <c r="L33" s="242"/>
      <c r="M33" s="242"/>
      <c r="N33" s="242"/>
      <c r="O33" s="242"/>
    </row>
    <row r="34" ht="15.75" customHeight="1">
      <c r="A34" s="66"/>
      <c r="B34" s="162" t="s">
        <v>74</v>
      </c>
      <c r="C34" s="118"/>
      <c r="D34" s="118"/>
      <c r="E34" s="118"/>
      <c r="F34" s="118"/>
      <c r="G34" s="242"/>
      <c r="I34" s="242"/>
      <c r="J34" s="242"/>
      <c r="K34" s="242"/>
      <c r="L34" s="242"/>
      <c r="M34" s="242"/>
      <c r="N34" s="242"/>
      <c r="O34" s="242"/>
    </row>
    <row r="35" ht="15.75" customHeight="1">
      <c r="A35" s="66"/>
      <c r="B35" s="159" t="s">
        <v>75</v>
      </c>
      <c r="C35" s="118"/>
      <c r="D35" s="118"/>
      <c r="E35" s="118"/>
      <c r="F35" s="118"/>
      <c r="G35" s="242"/>
      <c r="I35" s="242"/>
      <c r="J35" s="242"/>
      <c r="K35" s="242"/>
      <c r="L35" s="242"/>
      <c r="M35" s="242"/>
      <c r="N35" s="242"/>
      <c r="O35" s="242"/>
    </row>
    <row r="36" ht="15.75" customHeight="1">
      <c r="A36" s="66"/>
      <c r="B36" s="159" t="s">
        <v>76</v>
      </c>
      <c r="C36" s="118"/>
      <c r="D36" s="118"/>
      <c r="E36" s="118"/>
      <c r="F36" s="118"/>
      <c r="G36" s="242"/>
      <c r="I36" s="242"/>
      <c r="J36" s="242"/>
      <c r="K36" s="242"/>
      <c r="L36" s="242"/>
      <c r="M36" s="242"/>
      <c r="N36" s="242"/>
      <c r="O36" s="242"/>
    </row>
    <row r="37" ht="15.75" customHeight="1">
      <c r="A37" s="66"/>
      <c r="B37" s="159" t="s">
        <v>77</v>
      </c>
      <c r="C37" s="118"/>
      <c r="D37" s="118"/>
      <c r="E37" s="118"/>
      <c r="F37" s="118"/>
      <c r="G37" s="242"/>
      <c r="I37" s="242"/>
      <c r="J37" s="242"/>
      <c r="K37" s="242"/>
      <c r="L37" s="242"/>
      <c r="M37" s="242"/>
      <c r="N37" s="242"/>
      <c r="O37" s="242"/>
    </row>
    <row r="38" ht="15.75" customHeight="1">
      <c r="A38" s="66"/>
      <c r="B38" s="162" t="s">
        <v>78</v>
      </c>
      <c r="C38" s="118"/>
      <c r="D38" s="118"/>
      <c r="E38" s="118"/>
      <c r="F38" s="118"/>
      <c r="G38" s="242"/>
      <c r="I38" s="242"/>
      <c r="J38" s="242"/>
      <c r="K38" s="242"/>
      <c r="L38" s="242"/>
      <c r="M38" s="242"/>
      <c r="N38" s="242"/>
      <c r="O38" s="242"/>
    </row>
    <row r="39" ht="15.75" customHeight="1">
      <c r="A39" s="66"/>
      <c r="B39" s="159" t="s">
        <v>79</v>
      </c>
      <c r="C39" s="118"/>
      <c r="D39" s="118"/>
      <c r="E39" s="118"/>
      <c r="F39" s="118"/>
      <c r="G39" s="242"/>
      <c r="I39" s="242"/>
      <c r="J39" s="242"/>
      <c r="K39" s="242"/>
      <c r="L39" s="242"/>
      <c r="M39" s="242"/>
      <c r="N39" s="242"/>
      <c r="O39" s="242"/>
    </row>
    <row r="40" ht="15.75" customHeight="1">
      <c r="A40" s="66"/>
      <c r="B40" s="159" t="s">
        <v>80</v>
      </c>
      <c r="C40" s="118"/>
      <c r="D40" s="118"/>
      <c r="E40" s="118"/>
      <c r="F40" s="118"/>
      <c r="G40" s="242"/>
      <c r="I40" s="242"/>
      <c r="J40" s="242"/>
      <c r="K40" s="242"/>
      <c r="L40" s="242"/>
      <c r="M40" s="242"/>
      <c r="N40" s="242"/>
      <c r="O40" s="242"/>
    </row>
    <row r="41" ht="15.75" customHeight="1">
      <c r="A41" s="66"/>
      <c r="B41" s="159" t="s">
        <v>81</v>
      </c>
      <c r="C41" s="118"/>
      <c r="D41" s="118"/>
      <c r="E41" s="118"/>
      <c r="F41" s="118"/>
      <c r="G41" s="242"/>
      <c r="I41" s="242"/>
      <c r="J41" s="242"/>
      <c r="K41" s="242"/>
      <c r="L41" s="242"/>
      <c r="M41" s="242"/>
      <c r="N41" s="242"/>
      <c r="O41" s="242"/>
    </row>
    <row r="42" ht="15.75" customHeight="1">
      <c r="A42" s="66"/>
      <c r="B42" s="162" t="s">
        <v>82</v>
      </c>
      <c r="C42" s="118"/>
      <c r="D42" s="118"/>
      <c r="E42" s="118"/>
      <c r="F42" s="118"/>
      <c r="G42" s="242"/>
      <c r="I42" s="242"/>
      <c r="J42" s="242"/>
      <c r="K42" s="242"/>
      <c r="L42" s="242"/>
      <c r="M42" s="242"/>
      <c r="N42" s="242"/>
      <c r="O42" s="242"/>
    </row>
    <row r="43" ht="15.75" customHeight="1">
      <c r="A43" s="66"/>
      <c r="B43" s="159" t="s">
        <v>334</v>
      </c>
      <c r="C43" s="118"/>
      <c r="D43" s="118"/>
      <c r="E43" s="118"/>
      <c r="F43" s="118"/>
      <c r="G43" s="242"/>
      <c r="I43" s="242"/>
      <c r="J43" s="242"/>
      <c r="K43" s="242"/>
      <c r="L43" s="242"/>
      <c r="M43" s="242"/>
      <c r="N43" s="242"/>
      <c r="O43" s="242"/>
    </row>
    <row r="44" ht="15.75" customHeight="1">
      <c r="A44" s="66"/>
      <c r="B44" s="159" t="s">
        <v>84</v>
      </c>
      <c r="C44" s="118"/>
      <c r="D44" s="118"/>
      <c r="E44" s="118"/>
      <c r="F44" s="118"/>
      <c r="G44" s="242"/>
      <c r="I44" s="242"/>
      <c r="J44" s="242"/>
      <c r="K44" s="242"/>
      <c r="L44" s="242"/>
      <c r="M44" s="242"/>
      <c r="N44" s="242"/>
      <c r="O44" s="242"/>
    </row>
    <row r="45" ht="15.75" customHeight="1">
      <c r="A45" s="66"/>
      <c r="B45" s="162" t="s">
        <v>85</v>
      </c>
      <c r="C45" s="118"/>
      <c r="D45" s="118"/>
      <c r="E45" s="118"/>
      <c r="F45" s="118"/>
      <c r="G45" s="242"/>
      <c r="I45" s="242"/>
      <c r="J45" s="242"/>
      <c r="K45" s="242"/>
      <c r="L45" s="242"/>
      <c r="M45" s="242"/>
      <c r="N45" s="242"/>
      <c r="O45" s="242"/>
    </row>
    <row r="46" ht="15.75" customHeight="1">
      <c r="A46" s="66"/>
      <c r="B46" s="159" t="s">
        <v>86</v>
      </c>
      <c r="C46" s="118"/>
      <c r="D46" s="118"/>
      <c r="E46" s="118"/>
      <c r="F46" s="118"/>
      <c r="G46" s="242"/>
      <c r="I46" s="242"/>
      <c r="J46" s="242"/>
      <c r="K46" s="242"/>
      <c r="L46" s="242"/>
      <c r="M46" s="242"/>
      <c r="N46" s="242"/>
      <c r="O46" s="242"/>
    </row>
    <row r="47" ht="15.75" customHeight="1">
      <c r="A47" s="66"/>
      <c r="B47" s="159" t="s">
        <v>87</v>
      </c>
      <c r="C47" s="118"/>
      <c r="D47" s="118"/>
      <c r="E47" s="118"/>
      <c r="F47" s="118"/>
      <c r="G47" s="242"/>
      <c r="I47" s="242"/>
      <c r="J47" s="242"/>
      <c r="K47" s="242"/>
      <c r="L47" s="242"/>
      <c r="M47" s="242"/>
      <c r="N47" s="242"/>
      <c r="O47" s="242"/>
    </row>
    <row r="48" ht="15.75" customHeight="1">
      <c r="A48" s="66"/>
      <c r="B48" s="162" t="s">
        <v>272</v>
      </c>
      <c r="C48" s="118"/>
      <c r="D48" s="118"/>
      <c r="E48" s="118"/>
      <c r="F48" s="118"/>
      <c r="G48" s="242"/>
      <c r="I48" s="242"/>
      <c r="J48" s="242"/>
      <c r="K48" s="242"/>
      <c r="L48" s="242"/>
      <c r="M48" s="242"/>
      <c r="N48" s="242"/>
      <c r="O48" s="242"/>
    </row>
    <row r="49" ht="15.75" customHeight="1">
      <c r="A49" s="66"/>
      <c r="B49" s="159" t="s">
        <v>49</v>
      </c>
      <c r="C49" s="118"/>
      <c r="D49" s="118"/>
      <c r="E49" s="118"/>
      <c r="F49" s="118"/>
      <c r="G49" s="242"/>
      <c r="I49" s="242"/>
      <c r="J49" s="242"/>
      <c r="K49" s="242"/>
      <c r="L49" s="242"/>
      <c r="M49" s="242"/>
      <c r="N49" s="242"/>
      <c r="O49" s="242"/>
    </row>
    <row r="50" ht="15.75" customHeight="1">
      <c r="A50" s="66"/>
      <c r="B50" s="159" t="s">
        <v>58</v>
      </c>
      <c r="C50" s="118"/>
      <c r="D50" s="118"/>
      <c r="E50" s="118"/>
      <c r="F50" s="118"/>
      <c r="G50" s="242"/>
      <c r="I50" s="242"/>
      <c r="J50" s="242"/>
      <c r="K50" s="242"/>
      <c r="L50" s="242"/>
      <c r="M50" s="242"/>
      <c r="N50" s="242"/>
      <c r="O50" s="242"/>
    </row>
    <row r="51" ht="15.75" customHeight="1">
      <c r="A51" s="66"/>
      <c r="B51" s="181" t="s">
        <v>273</v>
      </c>
      <c r="C51" s="118"/>
      <c r="D51" s="186"/>
      <c r="E51" s="186"/>
      <c r="F51" s="186"/>
      <c r="G51" s="242"/>
      <c r="I51" s="242"/>
      <c r="J51" s="242"/>
      <c r="K51" s="242"/>
      <c r="L51" s="242"/>
      <c r="M51" s="242"/>
      <c r="N51" s="242"/>
      <c r="O51" s="242"/>
    </row>
    <row r="52" ht="15.75" customHeight="1">
      <c r="A52" s="66"/>
      <c r="B52" s="163" t="s">
        <v>88</v>
      </c>
      <c r="C52" s="118"/>
      <c r="D52" s="149"/>
      <c r="E52" s="117">
        <v>21.92982456140351</v>
      </c>
      <c r="F52" s="13"/>
      <c r="G52" s="242"/>
      <c r="I52" s="242"/>
      <c r="J52" s="242"/>
      <c r="K52" s="242"/>
      <c r="L52" s="242"/>
      <c r="M52" s="242"/>
      <c r="N52" s="242"/>
      <c r="O52" s="242"/>
    </row>
    <row r="53" ht="15.75" customHeight="1">
      <c r="A53" s="66"/>
      <c r="B53" s="170" t="s">
        <v>89</v>
      </c>
      <c r="C53" s="118"/>
      <c r="D53" s="149"/>
      <c r="E53" s="117">
        <v>48.24561403508772</v>
      </c>
      <c r="F53" s="13"/>
      <c r="G53" s="242"/>
      <c r="I53" s="242"/>
      <c r="J53" s="242"/>
      <c r="K53" s="242"/>
      <c r="L53" s="242"/>
      <c r="M53" s="242"/>
      <c r="N53" s="242"/>
      <c r="O53" s="242"/>
    </row>
    <row r="54" ht="15.75" customHeight="1">
      <c r="A54" s="66"/>
      <c r="B54" s="170" t="s">
        <v>90</v>
      </c>
      <c r="C54" s="118"/>
      <c r="D54" s="149"/>
      <c r="E54" s="117">
        <v>37.89473684210526</v>
      </c>
      <c r="F54" s="13"/>
      <c r="G54" s="242"/>
      <c r="I54" s="242"/>
      <c r="J54" s="242"/>
      <c r="K54" s="242"/>
      <c r="L54" s="242"/>
      <c r="M54" s="242"/>
      <c r="N54" s="242"/>
      <c r="O54" s="242"/>
    </row>
    <row r="55" ht="15.75" customHeight="1">
      <c r="A55" s="66"/>
      <c r="B55" s="170" t="s">
        <v>91</v>
      </c>
      <c r="C55" s="118"/>
      <c r="D55" s="149"/>
      <c r="E55" s="117">
        <v>50.877192982456144</v>
      </c>
      <c r="F55" s="13"/>
      <c r="G55" s="242"/>
      <c r="I55" s="242"/>
      <c r="J55" s="242"/>
      <c r="K55" s="242"/>
      <c r="L55" s="242"/>
      <c r="M55" s="242"/>
      <c r="N55" s="242"/>
      <c r="O55" s="242"/>
    </row>
    <row r="56" ht="15.75" customHeight="1">
      <c r="A56" s="66"/>
      <c r="B56" s="170" t="s">
        <v>268</v>
      </c>
      <c r="C56" s="118"/>
      <c r="D56" s="149"/>
      <c r="E56" s="117">
        <v>26.31578947368421</v>
      </c>
      <c r="F56" s="13"/>
      <c r="G56" s="242"/>
      <c r="I56" s="242"/>
      <c r="J56" s="242"/>
      <c r="K56" s="242"/>
      <c r="L56" s="242"/>
      <c r="M56" s="242"/>
      <c r="N56" s="242"/>
      <c r="O56" s="242"/>
    </row>
    <row r="57" ht="15.75" customHeight="1">
      <c r="A57" s="66"/>
      <c r="B57" s="170" t="s">
        <v>93</v>
      </c>
      <c r="C57" s="118"/>
      <c r="D57" s="149"/>
      <c r="E57" s="117">
        <v>37.28070175438597</v>
      </c>
      <c r="F57" s="13"/>
      <c r="G57" s="242"/>
      <c r="I57" s="242"/>
      <c r="J57" s="242"/>
      <c r="K57" s="242"/>
      <c r="L57" s="242"/>
      <c r="M57" s="242"/>
      <c r="N57" s="242"/>
      <c r="O57" s="242"/>
    </row>
    <row r="58" ht="15.75" customHeight="1">
      <c r="A58" s="66"/>
      <c r="B58" s="170" t="s">
        <v>94</v>
      </c>
      <c r="C58" s="118"/>
      <c r="D58" s="149"/>
      <c r="E58" s="117">
        <v>28.508771929824565</v>
      </c>
      <c r="F58" s="13"/>
      <c r="G58" s="242"/>
      <c r="I58" s="242"/>
      <c r="J58" s="242"/>
      <c r="K58" s="242"/>
      <c r="L58" s="242"/>
      <c r="M58" s="242"/>
      <c r="N58" s="242"/>
      <c r="O58" s="242"/>
    </row>
    <row r="59" ht="15.75" customHeight="1">
      <c r="A59" s="66"/>
      <c r="B59" s="170" t="s">
        <v>95</v>
      </c>
      <c r="C59" s="118"/>
      <c r="D59" s="149"/>
      <c r="E59" s="117">
        <v>32.89473684210526</v>
      </c>
      <c r="F59" s="13"/>
      <c r="G59" s="242"/>
      <c r="I59" s="242"/>
      <c r="J59" s="242"/>
      <c r="K59" s="242"/>
      <c r="L59" s="242"/>
      <c r="M59" s="242"/>
      <c r="N59" s="242"/>
      <c r="O59" s="242"/>
    </row>
    <row r="60" ht="15.75" customHeight="1">
      <c r="A60" s="66"/>
      <c r="B60" s="170" t="s">
        <v>96</v>
      </c>
      <c r="C60" s="118"/>
      <c r="D60" s="149"/>
      <c r="E60" s="117">
        <v>35.08771929824562</v>
      </c>
      <c r="F60" s="13"/>
      <c r="G60" s="242"/>
      <c r="I60" s="242"/>
      <c r="J60" s="242"/>
      <c r="K60" s="242"/>
      <c r="L60" s="242"/>
      <c r="M60" s="242"/>
      <c r="N60" s="242"/>
      <c r="O60" s="242"/>
    </row>
    <row r="61" ht="15.75" customHeight="1">
      <c r="A61" s="66"/>
      <c r="B61" s="170" t="s">
        <v>269</v>
      </c>
      <c r="C61" s="118"/>
      <c r="D61" s="149"/>
      <c r="E61" s="117">
        <v>21.92982456140351</v>
      </c>
      <c r="F61" s="13"/>
      <c r="G61" s="242"/>
      <c r="I61" s="242"/>
      <c r="J61" s="242"/>
      <c r="K61" s="242"/>
      <c r="L61" s="242"/>
      <c r="M61" s="242"/>
      <c r="N61" s="242"/>
      <c r="O61" s="242"/>
    </row>
    <row r="62" ht="15.75" customHeight="1">
      <c r="A62" s="66"/>
      <c r="B62" s="170" t="s">
        <v>271</v>
      </c>
      <c r="C62" s="118"/>
      <c r="D62" s="149"/>
      <c r="E62" s="117">
        <v>21.92982456140351</v>
      </c>
      <c r="F62" s="13"/>
      <c r="G62" s="242"/>
      <c r="I62" s="242"/>
      <c r="J62" s="242"/>
      <c r="K62" s="242"/>
      <c r="L62" s="242"/>
      <c r="M62" s="242"/>
      <c r="N62" s="242"/>
      <c r="O62" s="242"/>
    </row>
    <row r="63" ht="15.75" customHeight="1">
      <c r="A63" s="66"/>
      <c r="B63" s="158" t="s">
        <v>274</v>
      </c>
      <c r="C63" s="118"/>
      <c r="D63" s="149"/>
      <c r="E63" s="117">
        <v>75.18796992481204</v>
      </c>
      <c r="F63" s="13"/>
      <c r="G63" s="242"/>
      <c r="I63" s="242"/>
      <c r="J63" s="242"/>
      <c r="K63" s="242"/>
      <c r="L63" s="242"/>
      <c r="M63" s="242"/>
      <c r="N63" s="242"/>
      <c r="O63" s="242"/>
    </row>
    <row r="64" ht="15.75" customHeight="1">
      <c r="A64" s="66"/>
      <c r="B64" s="158" t="s">
        <v>278</v>
      </c>
      <c r="C64" s="118"/>
      <c r="D64" s="149"/>
      <c r="E64" s="117">
        <v>84.7953216374269</v>
      </c>
      <c r="F64" s="13"/>
      <c r="G64" s="242"/>
      <c r="I64" s="242"/>
      <c r="J64" s="242"/>
      <c r="K64" s="242"/>
      <c r="L64" s="242"/>
      <c r="M64" s="242"/>
      <c r="N64" s="242"/>
      <c r="O64" s="242"/>
    </row>
    <row r="65" ht="15.75" customHeight="1">
      <c r="A65" s="66"/>
      <c r="B65" s="193" t="s">
        <v>55</v>
      </c>
      <c r="C65" s="118"/>
      <c r="D65" s="149"/>
      <c r="E65" s="117">
        <v>169.17293233082705</v>
      </c>
      <c r="F65" s="13"/>
      <c r="G65" s="242"/>
      <c r="I65" s="242"/>
      <c r="J65" s="242"/>
      <c r="K65" s="242"/>
      <c r="L65" s="242"/>
      <c r="M65" s="242"/>
      <c r="N65" s="242"/>
      <c r="O65" s="242"/>
    </row>
    <row r="66" ht="15.75" customHeight="1">
      <c r="A66" s="66"/>
      <c r="B66" s="193" t="s">
        <v>281</v>
      </c>
      <c r="C66" s="118"/>
      <c r="D66" s="149"/>
      <c r="E66" s="117">
        <v>131.57894736842104</v>
      </c>
      <c r="F66" s="13"/>
      <c r="G66" s="242"/>
      <c r="I66" s="242"/>
      <c r="J66" s="242"/>
      <c r="K66" s="242"/>
      <c r="L66" s="242"/>
      <c r="M66" s="242"/>
      <c r="N66" s="242"/>
      <c r="O66" s="242"/>
    </row>
    <row r="67" ht="15.75" customHeight="1">
      <c r="A67" s="66"/>
      <c r="B67" s="193" t="s">
        <v>282</v>
      </c>
      <c r="C67" s="118"/>
      <c r="D67" s="149"/>
      <c r="E67" s="117">
        <v>84.7953216374269</v>
      </c>
      <c r="F67" s="13"/>
      <c r="G67" s="242"/>
      <c r="I67" s="242"/>
      <c r="J67" s="242"/>
      <c r="K67" s="242"/>
      <c r="L67" s="242"/>
      <c r="M67" s="242"/>
      <c r="N67" s="242"/>
      <c r="O67" s="242"/>
    </row>
    <row r="68" ht="15.75" customHeight="1">
      <c r="A68" s="66"/>
      <c r="B68" s="199" t="s">
        <v>283</v>
      </c>
      <c r="C68" s="118"/>
      <c r="D68" s="149"/>
      <c r="E68" s="117">
        <v>109.02255639097746</v>
      </c>
      <c r="F68" s="13"/>
      <c r="G68" s="242"/>
      <c r="I68" s="242"/>
      <c r="J68" s="242"/>
      <c r="K68" s="242"/>
      <c r="L68" s="242"/>
      <c r="M68" s="242"/>
      <c r="N68" s="242"/>
      <c r="O68" s="242"/>
    </row>
    <row r="69" ht="15.75" customHeight="1">
      <c r="A69" s="66"/>
      <c r="B69" s="199" t="s">
        <v>183</v>
      </c>
      <c r="C69" s="118"/>
      <c r="D69" s="149"/>
      <c r="E69" s="117">
        <v>84.7953216374269</v>
      </c>
      <c r="F69" s="13"/>
      <c r="G69" s="242"/>
      <c r="I69" s="242"/>
      <c r="J69" s="242"/>
      <c r="K69" s="242"/>
      <c r="L69" s="242"/>
      <c r="M69" s="242"/>
      <c r="N69" s="242"/>
      <c r="O69" s="242"/>
    </row>
    <row r="70" ht="15.75" customHeight="1">
      <c r="A70" s="66"/>
      <c r="B70" s="199" t="s">
        <v>180</v>
      </c>
      <c r="C70" s="118"/>
      <c r="D70" s="149"/>
      <c r="E70" s="117">
        <v>84.7953216374269</v>
      </c>
      <c r="F70" s="13"/>
      <c r="G70" s="242"/>
      <c r="I70" s="242"/>
      <c r="J70" s="242"/>
      <c r="K70" s="242"/>
      <c r="L70" s="242"/>
      <c r="M70" s="242"/>
      <c r="N70" s="242"/>
      <c r="O70" s="242"/>
    </row>
    <row r="71" ht="15.75" customHeight="1">
      <c r="A71" s="66"/>
      <c r="B71" s="204" t="s">
        <v>286</v>
      </c>
      <c r="C71" s="118"/>
      <c r="D71" s="149"/>
      <c r="E71" s="117">
        <v>169.17293233082705</v>
      </c>
      <c r="F71" s="13"/>
      <c r="G71" s="242"/>
      <c r="I71" s="242"/>
      <c r="J71" s="242"/>
      <c r="K71" s="242"/>
      <c r="L71" s="242"/>
      <c r="M71" s="242"/>
      <c r="N71" s="242"/>
      <c r="O71" s="242"/>
    </row>
    <row r="72" ht="15.75" customHeight="1">
      <c r="A72" s="66"/>
      <c r="B72" s="204" t="s">
        <v>288</v>
      </c>
      <c r="C72" s="118"/>
      <c r="D72" s="149"/>
      <c r="E72" s="117">
        <v>38.01169590643275</v>
      </c>
      <c r="F72" s="13"/>
      <c r="G72" s="242"/>
      <c r="I72" s="242"/>
      <c r="J72" s="242"/>
      <c r="K72" s="242"/>
      <c r="L72" s="242"/>
      <c r="M72" s="242"/>
      <c r="N72" s="242"/>
      <c r="O72" s="242"/>
    </row>
    <row r="73" ht="15.75" customHeight="1">
      <c r="A73" s="66"/>
      <c r="B73" s="204" t="s">
        <v>284</v>
      </c>
      <c r="C73" s="118"/>
      <c r="D73" s="149"/>
      <c r="E73" s="117">
        <v>84.7953216374269</v>
      </c>
      <c r="F73" s="13"/>
      <c r="G73" s="242"/>
      <c r="I73" s="242"/>
      <c r="J73" s="242"/>
      <c r="K73" s="242"/>
      <c r="L73" s="242"/>
      <c r="M73" s="242"/>
      <c r="N73" s="242"/>
      <c r="O73" s="242"/>
    </row>
    <row r="74" ht="15.75" customHeight="1">
      <c r="A74" s="66"/>
      <c r="B74" s="213" t="s">
        <v>290</v>
      </c>
      <c r="C74" s="118"/>
      <c r="D74" s="117">
        <v>280.70175438596493</v>
      </c>
      <c r="E74" s="149"/>
      <c r="F74" s="13"/>
      <c r="G74" s="242"/>
      <c r="I74" s="242"/>
      <c r="J74" s="242"/>
      <c r="K74" s="242"/>
      <c r="L74" s="242"/>
      <c r="M74" s="242"/>
      <c r="N74" s="242"/>
      <c r="O74" s="242"/>
    </row>
    <row r="75" ht="15.75" customHeight="1">
      <c r="A75" s="66"/>
      <c r="B75" s="213" t="s">
        <v>291</v>
      </c>
      <c r="C75" s="118"/>
      <c r="D75" s="117">
        <v>280.70175438596493</v>
      </c>
      <c r="E75" s="149"/>
      <c r="F75" s="13"/>
      <c r="G75" s="242"/>
      <c r="I75" s="242"/>
      <c r="J75" s="242"/>
      <c r="K75" s="242"/>
      <c r="L75" s="242"/>
      <c r="M75" s="242"/>
      <c r="N75" s="242"/>
      <c r="O75" s="242"/>
    </row>
    <row r="76" ht="15.75" customHeight="1">
      <c r="A76" s="66"/>
      <c r="B76" s="213" t="s">
        <v>293</v>
      </c>
      <c r="C76" s="118"/>
      <c r="D76" s="117">
        <v>84.88964346349745</v>
      </c>
      <c r="E76" s="149"/>
      <c r="F76" s="13"/>
      <c r="G76" s="242"/>
      <c r="I76" s="242"/>
      <c r="J76" s="242"/>
      <c r="K76" s="242"/>
      <c r="L76" s="242"/>
      <c r="M76" s="242"/>
      <c r="N76" s="242"/>
      <c r="O76" s="242"/>
    </row>
    <row r="77" ht="15.75" customHeight="1">
      <c r="A77" s="66"/>
      <c r="B77" s="220" t="s">
        <v>296</v>
      </c>
      <c r="C77" s="118"/>
      <c r="D77" s="117">
        <v>46.78362573099415</v>
      </c>
      <c r="E77" s="149"/>
      <c r="F77" s="149"/>
      <c r="G77" s="242"/>
      <c r="I77" s="242"/>
      <c r="J77" s="242"/>
      <c r="K77" s="242"/>
      <c r="L77" s="242"/>
      <c r="M77" s="242"/>
      <c r="N77" s="242"/>
      <c r="O77" s="242"/>
    </row>
    <row r="78" ht="15.75" customHeight="1">
      <c r="A78" s="66"/>
      <c r="B78" s="220" t="s">
        <v>298</v>
      </c>
      <c r="C78" s="118"/>
      <c r="D78" s="149"/>
      <c r="E78" s="117">
        <v>70.17543859649123</v>
      </c>
      <c r="F78" s="149"/>
      <c r="G78" s="242"/>
      <c r="I78" s="242"/>
      <c r="J78" s="242"/>
      <c r="K78" s="242"/>
      <c r="L78" s="242"/>
      <c r="M78" s="242"/>
      <c r="N78" s="242"/>
      <c r="O78" s="242"/>
    </row>
    <row r="79" ht="15.75" customHeight="1">
      <c r="A79" s="66"/>
      <c r="B79" s="220" t="s">
        <v>299</v>
      </c>
      <c r="C79" s="118"/>
      <c r="D79" s="117">
        <v>52.63157894736842</v>
      </c>
      <c r="E79" s="149"/>
      <c r="F79" s="149"/>
      <c r="G79" s="242"/>
      <c r="I79" s="242"/>
      <c r="J79" s="242"/>
      <c r="K79" s="242"/>
      <c r="L79" s="242"/>
      <c r="M79" s="242"/>
      <c r="N79" s="242"/>
      <c r="O79" s="242"/>
    </row>
    <row r="80" ht="15.75" customHeight="1">
      <c r="A80" s="66"/>
      <c r="B80" s="220" t="s">
        <v>300</v>
      </c>
      <c r="C80" s="118"/>
      <c r="D80" s="149"/>
      <c r="E80" s="117">
        <v>157.89473684210526</v>
      </c>
      <c r="F80" s="149"/>
      <c r="G80" s="242"/>
      <c r="I80" s="242"/>
      <c r="J80" s="242"/>
      <c r="K80" s="242"/>
      <c r="L80" s="242"/>
      <c r="M80" s="242"/>
      <c r="N80" s="242"/>
      <c r="O80" s="242"/>
    </row>
    <row r="81" ht="15.75" customHeight="1">
      <c r="A81" s="66"/>
      <c r="B81" s="220" t="s">
        <v>301</v>
      </c>
      <c r="C81" s="118"/>
      <c r="D81" s="117">
        <v>73.09941520467835</v>
      </c>
      <c r="E81" s="149"/>
      <c r="F81" s="149"/>
      <c r="G81" s="242"/>
      <c r="I81" s="242"/>
      <c r="J81" s="242"/>
      <c r="K81" s="242"/>
      <c r="L81" s="242"/>
      <c r="M81" s="242"/>
      <c r="N81" s="242"/>
      <c r="O81" s="242"/>
    </row>
    <row r="82" ht="15.75" customHeight="1">
      <c r="A82" s="66"/>
      <c r="B82" s="224" t="s">
        <v>302</v>
      </c>
      <c r="C82" s="118"/>
      <c r="D82" s="149"/>
      <c r="E82" s="117">
        <v>146.1988304093567</v>
      </c>
      <c r="F82" s="149"/>
      <c r="G82" s="242"/>
      <c r="I82" s="242"/>
      <c r="J82" s="242"/>
      <c r="K82" s="242"/>
      <c r="L82" s="242"/>
      <c r="M82" s="242"/>
      <c r="N82" s="242"/>
      <c r="O82" s="242"/>
    </row>
    <row r="83" ht="15.75" customHeight="1">
      <c r="A83" s="66"/>
      <c r="B83" s="224" t="s">
        <v>303</v>
      </c>
      <c r="C83" s="226"/>
      <c r="D83" s="226"/>
      <c r="E83" s="226"/>
      <c r="F83" s="226"/>
      <c r="G83" s="242"/>
      <c r="I83" s="242"/>
      <c r="J83" s="242"/>
      <c r="K83" s="242"/>
      <c r="L83" s="242"/>
      <c r="M83" s="242"/>
      <c r="N83" s="242"/>
      <c r="O83" s="242"/>
    </row>
    <row r="84" ht="15.75" customHeight="1">
      <c r="A84" s="66"/>
      <c r="B84" s="264" t="str">
        <f>'RVA011-7-COSTEO'!E88</f>
        <v/>
      </c>
      <c r="C84" s="265">
        <v>691.6447368421052</v>
      </c>
      <c r="D84" s="265">
        <v>2423.104061104823</v>
      </c>
      <c r="E84" s="265">
        <v>3916.553935519353</v>
      </c>
      <c r="F84" s="265">
        <v>1513.2544003898638</v>
      </c>
      <c r="G84" s="242"/>
      <c r="I84" s="242"/>
      <c r="J84" s="242"/>
      <c r="K84" s="242"/>
      <c r="L84" s="242"/>
      <c r="M84" s="242"/>
      <c r="N84" s="242"/>
      <c r="O84" s="242"/>
    </row>
    <row r="85" ht="15.75" customHeight="1">
      <c r="A85" s="66"/>
      <c r="B85" s="264" t="str">
        <f>'RVA011-7-COSTEO'!E89</f>
        <v/>
      </c>
      <c r="C85" s="265">
        <v>2.764642375168691</v>
      </c>
      <c r="D85" s="265">
        <v>22.565392152407785</v>
      </c>
      <c r="E85" s="265">
        <v>15.665212044120809</v>
      </c>
      <c r="F85" s="265">
        <v>6.053128306969128</v>
      </c>
      <c r="G85" s="242"/>
      <c r="I85" s="242"/>
      <c r="J85" s="242"/>
      <c r="K85" s="242"/>
      <c r="L85" s="242"/>
      <c r="M85" s="242"/>
      <c r="N85" s="242"/>
      <c r="O85" s="242"/>
    </row>
    <row r="86" ht="15.75" customHeight="1">
      <c r="A86" s="66"/>
      <c r="B86" s="264" t="str">
        <f>'RVA011-7-COSTEO'!E90</f>
        <v/>
      </c>
      <c r="C86" s="265">
        <v>1.5789473684210527</v>
      </c>
      <c r="D86" s="265">
        <v>3.1578947368421053</v>
      </c>
      <c r="E86" s="265">
        <v>7.894736842105263</v>
      </c>
      <c r="F86" s="265">
        <v>0.0</v>
      </c>
      <c r="G86" s="242"/>
      <c r="I86" s="242"/>
      <c r="J86" s="242"/>
      <c r="K86" s="242"/>
      <c r="L86" s="242"/>
      <c r="M86" s="242"/>
      <c r="N86" s="242"/>
      <c r="O86" s="242"/>
    </row>
    <row r="87" ht="15.75" customHeight="1">
      <c r="A87" s="66"/>
      <c r="B87" s="264" t="str">
        <f>'RVA011-7-COSTEO'!E91</f>
        <v/>
      </c>
      <c r="C87" s="265">
        <v>5.394736842105263</v>
      </c>
      <c r="D87" s="265">
        <v>32.36842105263158</v>
      </c>
      <c r="E87" s="265">
        <v>32.36842105263158</v>
      </c>
      <c r="F87" s="265">
        <v>21.57894736842105</v>
      </c>
      <c r="G87" s="242"/>
      <c r="I87" s="242"/>
      <c r="J87" s="242"/>
      <c r="K87" s="242"/>
      <c r="L87" s="242"/>
      <c r="M87" s="242"/>
      <c r="N87" s="242"/>
      <c r="O87" s="242"/>
    </row>
    <row r="88" ht="15.75" customHeight="1">
      <c r="A88" s="66"/>
      <c r="B88" s="264" t="str">
        <f>'RVA011-7-COSTEO'!E92</f>
        <v/>
      </c>
      <c r="C88" s="266"/>
      <c r="D88" s="266"/>
      <c r="E88" s="266"/>
      <c r="F88" s="266"/>
      <c r="G88" s="242"/>
      <c r="I88" s="242"/>
      <c r="J88" s="242"/>
      <c r="K88" s="242"/>
      <c r="L88" s="242"/>
      <c r="M88" s="242"/>
      <c r="N88" s="242"/>
      <c r="O88" s="242"/>
    </row>
    <row r="89" ht="15.75" customHeight="1">
      <c r="A89" s="66"/>
      <c r="B89" s="264" t="str">
        <f>'RVA011-7-COSTEO'!E93</f>
        <v/>
      </c>
      <c r="C89" s="267">
        <v>701.3830634278003</v>
      </c>
      <c r="D89" s="267">
        <v>2481.1957690467043</v>
      </c>
      <c r="E89" s="267">
        <v>3972.482305458211</v>
      </c>
      <c r="F89" s="267">
        <v>1540.8864760652539</v>
      </c>
      <c r="G89" s="242"/>
      <c r="I89" s="242"/>
      <c r="J89" s="242"/>
      <c r="K89" s="242"/>
      <c r="L89" s="242"/>
      <c r="M89" s="242"/>
      <c r="N89" s="242"/>
      <c r="O89" s="242"/>
    </row>
    <row r="90" ht="15.75" customHeight="1">
      <c r="A90" s="66"/>
      <c r="B90" s="264" t="str">
        <f>'RVA011-7-COSTEO'!E94</f>
        <v/>
      </c>
      <c r="C90" s="268">
        <v>8695.947613997969</v>
      </c>
      <c r="D90" s="265"/>
      <c r="E90" s="269"/>
      <c r="F90" s="269"/>
      <c r="G90" s="242"/>
      <c r="I90" s="242"/>
      <c r="J90" s="242"/>
      <c r="K90" s="242"/>
      <c r="L90" s="242"/>
      <c r="M90" s="242"/>
      <c r="N90" s="242"/>
      <c r="O90" s="242"/>
    </row>
    <row r="91" ht="15.75" customHeight="1">
      <c r="A91" s="66"/>
      <c r="B91" s="264" t="str">
        <f>'RVA011-7-COSTEO'!E95</f>
        <v/>
      </c>
      <c r="C91" s="265">
        <v>500.0</v>
      </c>
      <c r="D91" s="265"/>
      <c r="E91" s="269"/>
      <c r="F91" s="269"/>
      <c r="G91" s="242"/>
      <c r="I91" s="242"/>
      <c r="J91" s="242"/>
      <c r="K91" s="242"/>
      <c r="L91" s="242"/>
      <c r="M91" s="242"/>
      <c r="N91" s="242"/>
      <c r="O91" s="242"/>
    </row>
    <row r="92" ht="15.75" customHeight="1">
      <c r="A92" s="66"/>
      <c r="B92" s="264" t="str">
        <f>'RVA011-7-COSTEO'!E96</f>
        <v/>
      </c>
      <c r="C92" s="265">
        <f>C90-C91</f>
        <v>8195.947614</v>
      </c>
      <c r="D92" s="266"/>
      <c r="E92" s="269"/>
      <c r="F92" s="269"/>
      <c r="G92" s="242"/>
      <c r="I92" s="242"/>
      <c r="J92" s="242"/>
      <c r="K92" s="242"/>
      <c r="L92" s="242"/>
      <c r="M92" s="242"/>
      <c r="N92" s="242"/>
      <c r="O92" s="242"/>
    </row>
    <row r="93" ht="15.75" customHeight="1">
      <c r="A93" s="66"/>
      <c r="B93" s="264" t="str">
        <f>'RVA011-7-COSTEO'!E97</f>
        <v/>
      </c>
      <c r="C93" s="265"/>
      <c r="D93" s="266"/>
      <c r="E93" s="269"/>
      <c r="F93" s="269"/>
      <c r="G93" s="242"/>
      <c r="H93" s="269"/>
      <c r="I93" s="242"/>
      <c r="J93" s="242"/>
      <c r="K93" s="242"/>
      <c r="L93" s="242"/>
      <c r="M93" s="242"/>
      <c r="N93" s="242"/>
      <c r="O93" s="242"/>
    </row>
    <row r="94" ht="15.75" customHeight="1">
      <c r="A94" s="66"/>
      <c r="B94" s="270"/>
      <c r="C94" s="263" t="s">
        <v>200</v>
      </c>
      <c r="D94" s="265">
        <f>C89-C91</f>
        <v>201.3830634</v>
      </c>
      <c r="E94" s="271"/>
      <c r="G94" s="265"/>
      <c r="H94" s="269"/>
      <c r="I94" s="242"/>
      <c r="J94" s="242"/>
      <c r="K94" s="242"/>
      <c r="L94" s="242"/>
      <c r="M94" s="242"/>
      <c r="N94" s="242"/>
      <c r="O94" s="242"/>
    </row>
    <row r="95" ht="15.75" customHeight="1">
      <c r="A95" s="66"/>
      <c r="B95" s="264" t="str">
        <f>'RVA011-7-COSTEO'!E99</f>
        <v/>
      </c>
      <c r="C95" s="263" t="s">
        <v>118</v>
      </c>
      <c r="D95" s="265">
        <f>E89</f>
        <v>3972.482305</v>
      </c>
      <c r="E95" s="271"/>
      <c r="F95" s="100" t="s">
        <v>335</v>
      </c>
      <c r="G95" s="265">
        <f>D95+D94</f>
        <v>4173.865369</v>
      </c>
      <c r="H95" s="269"/>
      <c r="I95" s="242"/>
      <c r="J95" s="242"/>
      <c r="K95" s="242"/>
      <c r="L95" s="242"/>
      <c r="M95" s="242"/>
      <c r="N95" s="242"/>
      <c r="O95" s="242"/>
    </row>
    <row r="96" ht="15.75" customHeight="1">
      <c r="A96" s="66"/>
      <c r="B96" s="264" t="str">
        <f>'RVA011-7-COSTEO'!E100</f>
        <v/>
      </c>
      <c r="C96" s="95" t="s">
        <v>156</v>
      </c>
      <c r="D96" s="265">
        <f>D89</f>
        <v>2481.195769</v>
      </c>
      <c r="E96" s="271"/>
      <c r="F96" s="100" t="s">
        <v>336</v>
      </c>
      <c r="G96" s="265">
        <f>D96+D97</f>
        <v>4022.082245</v>
      </c>
      <c r="H96" s="269"/>
      <c r="I96" s="242"/>
      <c r="J96" s="242"/>
      <c r="K96" s="242"/>
      <c r="L96" s="242"/>
      <c r="M96" s="242"/>
      <c r="N96" s="242"/>
      <c r="O96" s="242"/>
    </row>
    <row r="97" ht="15.75" customHeight="1">
      <c r="A97" s="66"/>
      <c r="C97" s="263" t="s">
        <v>201</v>
      </c>
      <c r="D97" s="265">
        <f>F89</f>
        <v>1540.886476</v>
      </c>
      <c r="E97" s="271"/>
      <c r="F97" s="269"/>
      <c r="G97" s="269"/>
      <c r="H97" s="269"/>
      <c r="I97" s="242"/>
      <c r="J97" s="242"/>
      <c r="K97" s="242"/>
      <c r="L97" s="242"/>
      <c r="M97" s="242"/>
      <c r="N97" s="242"/>
      <c r="O97" s="242"/>
    </row>
    <row r="98" ht="15.75" customHeight="1">
      <c r="A98" s="66"/>
      <c r="B98" s="264" t="str">
        <f>'RVA011-7-COSTEO'!E101</f>
        <v>Tarifa administrativa emisión de tiquetes</v>
      </c>
      <c r="C98" s="95" t="s">
        <v>337</v>
      </c>
      <c r="D98" s="272">
        <f>SUM(D94:D97)</f>
        <v>8195.947614</v>
      </c>
      <c r="E98" s="246"/>
      <c r="F98" s="269"/>
      <c r="G98" s="269"/>
      <c r="H98" s="269"/>
      <c r="I98" s="242"/>
      <c r="J98" s="242"/>
      <c r="K98" s="242"/>
      <c r="L98" s="242"/>
      <c r="M98" s="242"/>
      <c r="N98" s="242"/>
      <c r="O98" s="242"/>
    </row>
    <row r="99" ht="15.75" customHeight="1">
      <c r="A99" s="66"/>
      <c r="B99" s="264" t="str">
        <f>'RVA011-7-COSTEO'!E102</f>
        <v>04 Traslados hotel - clínica - Hotel Reemy</v>
      </c>
      <c r="E99" s="246"/>
      <c r="G99" s="242"/>
      <c r="I99" s="242"/>
      <c r="J99" s="242"/>
      <c r="K99" s="242"/>
      <c r="L99" s="242"/>
      <c r="M99" s="242"/>
      <c r="N99" s="242"/>
      <c r="O99" s="242"/>
    </row>
    <row r="100" ht="15.75" customHeight="1">
      <c r="A100" s="66"/>
      <c r="B100" s="264" t="str">
        <f>'RVA011-7-COSTEO'!E103</f>
        <v>06 Traslados hotel - clínica - Hotel Anthony</v>
      </c>
      <c r="G100" s="242"/>
      <c r="I100" s="242"/>
      <c r="J100" s="242"/>
      <c r="K100" s="242"/>
      <c r="L100" s="242"/>
      <c r="M100" s="242"/>
      <c r="N100" s="242"/>
      <c r="O100" s="242"/>
    </row>
    <row r="101" ht="15.75" customHeight="1">
      <c r="A101" s="66"/>
      <c r="B101" s="264" t="str">
        <f>'RVA011-7-COSTEO'!E104</f>
        <v>Acompañamiento presencial en español para citas y exámenes Reemy</v>
      </c>
      <c r="D101" s="273" t="s">
        <v>338</v>
      </c>
      <c r="G101" s="242"/>
      <c r="I101" s="242"/>
      <c r="J101" s="242"/>
      <c r="K101" s="242"/>
      <c r="L101" s="242"/>
      <c r="M101" s="242"/>
      <c r="N101" s="242"/>
      <c r="O101" s="242"/>
    </row>
    <row r="102" ht="15.75" customHeight="1">
      <c r="A102" s="66"/>
      <c r="B102" s="264" t="str">
        <f>'RVA011-7-COSTEO'!E105</f>
        <v>Acompañamiento presencial en español para citas y exámenes Anthony</v>
      </c>
      <c r="G102" s="242"/>
      <c r="I102" s="242"/>
      <c r="J102" s="242"/>
      <c r="K102" s="242"/>
      <c r="L102" s="242"/>
      <c r="M102" s="242"/>
      <c r="N102" s="242"/>
      <c r="O102" s="242"/>
    </row>
    <row r="103" ht="15.75" customHeight="1">
      <c r="A103" s="66"/>
      <c r="B103" s="264" t="str">
        <f>'RVA011-7-COSTEO'!E106</f>
        <v> Acompañamiento virtual permanente en Español</v>
      </c>
      <c r="C103" s="246"/>
      <c r="L103" s="247">
        <f>'RVA011-7-COSTEO'!P106</f>
        <v>73.0994152</v>
      </c>
      <c r="M103" s="246"/>
      <c r="O103" s="66"/>
    </row>
    <row r="104" ht="15.75" customHeight="1">
      <c r="A104" s="66"/>
      <c r="B104" s="264" t="str">
        <f>'RVA011-7-COSTEO'!E107</f>
        <v>Medical Trip Colombia SAS - Acompañamiento virtual permanente en ESPAÑOL</v>
      </c>
      <c r="C104" s="246"/>
      <c r="L104" s="264" t="str">
        <f>'RVA011-7-COSTEO'!P107</f>
        <v/>
      </c>
      <c r="M104" s="246"/>
      <c r="O104" s="66"/>
    </row>
    <row r="105" ht="15.75" customHeight="1">
      <c r="A105" s="66"/>
      <c r="B105" s="264" t="str">
        <f>'RVA011-7-COSTEO'!E108</f>
        <v>Caja menor</v>
      </c>
      <c r="C105" s="246"/>
      <c r="L105" s="247" t="str">
        <f>'RVA011-7-COSTEO'!P108</f>
        <v/>
      </c>
      <c r="M105" s="246"/>
      <c r="O105" s="66"/>
    </row>
    <row r="106" ht="15.75" customHeight="1">
      <c r="A106" s="66"/>
      <c r="B106" s="264" t="str">
        <f>'RVA011-7-COSTEO'!E109</f>
        <v/>
      </c>
      <c r="C106" s="246"/>
      <c r="L106" s="247">
        <f>'RVA011-7-COSTEO'!P109</f>
        <v>212.5146199</v>
      </c>
      <c r="M106" s="246"/>
      <c r="O106" s="66"/>
    </row>
    <row r="107" ht="15.75" customHeight="1">
      <c r="A107" s="66"/>
      <c r="B107" s="264" t="str">
        <f>'RVA011-7-COSTEO'!E110</f>
        <v/>
      </c>
      <c r="C107" s="246"/>
      <c r="L107" s="247">
        <f>'RVA011-7-COSTEO'!P110</f>
        <v>666.7836257</v>
      </c>
      <c r="M107" s="246"/>
      <c r="O107" s="66"/>
    </row>
    <row r="108" ht="15.75" customHeight="1">
      <c r="A108" s="66"/>
      <c r="B108" s="264" t="str">
        <f>'RVA011-7-COSTEO'!E111</f>
        <v/>
      </c>
      <c r="C108" s="246"/>
      <c r="L108" s="264" t="str">
        <f>'RVA011-7-COSTEO'!P111</f>
        <v/>
      </c>
      <c r="M108" s="246"/>
      <c r="O108" s="66"/>
    </row>
    <row r="109" ht="15.75" customHeight="1">
      <c r="A109" s="66"/>
      <c r="B109" s="264" t="str">
        <f>'RVA011-7-COSTEO'!E112</f>
        <v/>
      </c>
      <c r="C109" s="246"/>
      <c r="L109" s="264" t="str">
        <f>'RVA011-7-COSTEO'!P112</f>
        <v/>
      </c>
      <c r="M109" s="246"/>
      <c r="O109" s="66"/>
    </row>
    <row r="110" ht="15.75" customHeight="1">
      <c r="A110" s="66"/>
      <c r="B110" s="264" t="str">
        <f>'RVA011-7-COSTEO'!E113</f>
        <v/>
      </c>
      <c r="C110" s="246"/>
      <c r="L110" s="264" t="str">
        <f>'RVA011-7-COSTEO'!P113</f>
        <v/>
      </c>
      <c r="M110" s="246"/>
      <c r="O110" s="66"/>
    </row>
    <row r="111" ht="15.75" customHeight="1">
      <c r="A111" s="66"/>
      <c r="B111" s="264" t="str">
        <f>'RVA011-7-COSTEO'!E114</f>
        <v/>
      </c>
      <c r="C111" s="246"/>
      <c r="L111" s="264" t="str">
        <f>'RVA011-7-COSTEO'!P114</f>
        <v/>
      </c>
      <c r="M111" s="246"/>
      <c r="O111" s="66"/>
    </row>
    <row r="112" ht="15.75" customHeight="1">
      <c r="A112" s="66"/>
      <c r="B112" s="264" t="str">
        <f>'RVA011-7-COSTEO'!E115</f>
        <v/>
      </c>
      <c r="C112" s="246"/>
      <c r="L112" s="264" t="str">
        <f>'RVA011-7-COSTEO'!P115</f>
        <v/>
      </c>
      <c r="M112" s="246"/>
      <c r="O112" s="66"/>
    </row>
    <row r="113" ht="15.75" customHeight="1">
      <c r="A113" s="66"/>
      <c r="B113" s="264" t="str">
        <f>'RVA011-7-COSTEO'!E116</f>
        <v/>
      </c>
      <c r="C113" s="246"/>
      <c r="L113" s="264" t="str">
        <f>'RVA011-7-COSTEO'!P116</f>
        <v/>
      </c>
      <c r="M113" s="246"/>
      <c r="O113" s="66"/>
    </row>
    <row r="114" ht="15.75" customHeight="1">
      <c r="A114" s="66"/>
      <c r="B114" s="264" t="str">
        <f>'RVA011-7-COSTEO'!E117</f>
        <v/>
      </c>
      <c r="C114" s="246"/>
      <c r="L114" s="264" t="str">
        <f>'RVA011-7-COSTEO'!P117</f>
        <v/>
      </c>
      <c r="M114" s="246"/>
      <c r="O114" s="66"/>
    </row>
    <row r="115" ht="15.75" customHeight="1">
      <c r="A115" s="66"/>
      <c r="B115" s="264" t="str">
        <f>'RVA011-7-COSTEO'!E118</f>
        <v/>
      </c>
      <c r="C115" s="246"/>
      <c r="L115" s="264" t="str">
        <f>'RVA011-7-COSTEO'!P118</f>
        <v/>
      </c>
      <c r="M115" s="246"/>
      <c r="O115" s="66"/>
    </row>
    <row r="116" ht="15.75" customHeight="1">
      <c r="A116" s="66"/>
      <c r="B116" s="247" t="str">
        <f>'RVA011-7-COSTEO'!E119</f>
        <v/>
      </c>
      <c r="C116" s="246"/>
      <c r="L116" s="264" t="str">
        <f>'RVA011-7-COSTEO'!P119</f>
        <v/>
      </c>
      <c r="M116" s="246"/>
      <c r="O116" s="66"/>
    </row>
    <row r="117" ht="15.75" customHeight="1">
      <c r="A117" s="66"/>
      <c r="B117" s="247" t="str">
        <f>'RVA011-7-COSTEO'!E120</f>
        <v/>
      </c>
      <c r="C117" s="246"/>
      <c r="L117" s="264" t="str">
        <f>'RVA011-7-COSTEO'!P120</f>
        <v/>
      </c>
      <c r="M117" s="246"/>
      <c r="O117" s="66"/>
    </row>
    <row r="118" ht="15.75" customHeight="1">
      <c r="A118" s="66"/>
      <c r="B118" s="264" t="str">
        <f>'RVA011-7-COSTEO'!E121</f>
        <v/>
      </c>
      <c r="C118" s="246"/>
      <c r="L118" s="264" t="str">
        <f>'RVA011-7-COSTEO'!P121</f>
        <v/>
      </c>
      <c r="M118" s="246"/>
      <c r="O118" s="66"/>
    </row>
    <row r="119" ht="15.75" customHeight="1">
      <c r="A119" s="66"/>
      <c r="B119" s="264" t="str">
        <f>'RVA011-7-COSTEO'!E122</f>
        <v/>
      </c>
      <c r="C119" s="246"/>
      <c r="L119" s="264" t="str">
        <f>'RVA011-7-COSTEO'!P122</f>
        <v/>
      </c>
      <c r="M119" s="246"/>
      <c r="O119" s="66"/>
    </row>
    <row r="120" ht="15.75" customHeight="1">
      <c r="A120" s="66"/>
      <c r="B120" s="264" t="str">
        <f>'RVA011-7-COSTEO'!E123</f>
        <v/>
      </c>
      <c r="C120" s="246"/>
      <c r="L120" s="264" t="str">
        <f>'RVA011-7-COSTEO'!P123</f>
        <v/>
      </c>
      <c r="M120" s="246"/>
      <c r="O120" s="66"/>
    </row>
    <row r="121" ht="15.75" customHeight="1">
      <c r="A121" s="66"/>
      <c r="B121" s="264" t="str">
        <f>'RVA011-7-COSTEO'!E124</f>
        <v/>
      </c>
      <c r="C121" s="246"/>
      <c r="L121" s="264" t="str">
        <f>'RVA011-7-COSTEO'!P124</f>
        <v/>
      </c>
      <c r="M121" s="246"/>
      <c r="O121" s="66"/>
    </row>
    <row r="122" ht="15.75" customHeight="1">
      <c r="A122" s="66"/>
      <c r="B122" s="264" t="str">
        <f>'RVA011-7-COSTEO'!E125</f>
        <v/>
      </c>
      <c r="C122" s="246"/>
      <c r="L122" s="264" t="str">
        <f>'RVA011-7-COSTEO'!P125</f>
        <v/>
      </c>
      <c r="M122" s="246"/>
      <c r="O122" s="66"/>
    </row>
    <row r="123" ht="15.75" customHeight="1">
      <c r="A123" s="66"/>
      <c r="B123" s="264" t="str">
        <f>'RVA011-7-COSTEO'!E126</f>
        <v/>
      </c>
      <c r="C123" s="246"/>
      <c r="L123" s="264" t="str">
        <f>'RVA011-7-COSTEO'!P126</f>
        <v/>
      </c>
      <c r="M123" s="246"/>
      <c r="O123" s="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13"/>
    <col customWidth="1" min="11" max="11" width="29.88"/>
  </cols>
  <sheetData>
    <row r="1">
      <c r="A1" s="274" t="s">
        <v>339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>
      <c r="A2" s="275"/>
      <c r="B2" s="276" t="s">
        <v>340</v>
      </c>
      <c r="C2" s="277"/>
      <c r="D2" s="277"/>
      <c r="E2" s="277"/>
      <c r="F2" s="277"/>
      <c r="G2" s="277"/>
      <c r="H2" s="277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</row>
    <row r="4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8">
        <v>3.145355801E9</v>
      </c>
      <c r="O5" s="278" t="s">
        <v>4</v>
      </c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8">
        <v>3.145354536E9</v>
      </c>
      <c r="O6" s="278" t="s">
        <v>33</v>
      </c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>
      <c r="A7" s="275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8" t="s">
        <v>1</v>
      </c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>
      <c r="A8" s="275"/>
      <c r="B8" s="275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>
      <c r="A9" s="275"/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>
      <c r="A10" s="275"/>
      <c r="B10" s="275"/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>
      <c r="A11" s="275"/>
      <c r="B11" s="275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>
      <c r="A12" s="275"/>
      <c r="B12" s="275"/>
      <c r="C12" s="275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>
      <c r="A13" s="275"/>
      <c r="B13" s="275"/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>
      <c r="A14" s="275"/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>
      <c r="A15" s="275"/>
      <c r="B15" s="275"/>
      <c r="C15" s="275"/>
      <c r="D15" s="275"/>
      <c r="E15" s="275"/>
      <c r="F15" s="275"/>
      <c r="G15" s="275"/>
      <c r="H15" s="275"/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>
      <c r="A16" s="275"/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>
      <c r="A17" s="275"/>
      <c r="B17" s="275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</row>
    <row r="18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</row>
    <row r="19">
      <c r="A19" s="275"/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</row>
    <row r="20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>
      <c r="A21" s="275"/>
      <c r="B21" s="276" t="s">
        <v>341</v>
      </c>
      <c r="C21" s="277"/>
      <c r="D21" s="277"/>
      <c r="E21" s="277"/>
      <c r="F21" s="277"/>
      <c r="G21" s="277"/>
      <c r="H21" s="277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>
      <c r="A26" s="275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>
      <c r="A28" s="275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</row>
    <row r="30">
      <c r="A30" s="275"/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</row>
    <row r="31">
      <c r="A31" s="275"/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</row>
    <row r="32">
      <c r="A32" s="275"/>
      <c r="B32" s="275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</row>
    <row r="33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</row>
    <row r="36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</row>
    <row r="43">
      <c r="A43" s="275"/>
      <c r="B43" s="276" t="s">
        <v>342</v>
      </c>
      <c r="C43" s="277"/>
      <c r="D43" s="277"/>
      <c r="E43" s="277"/>
      <c r="F43" s="277"/>
      <c r="G43" s="277"/>
      <c r="H43" s="276" t="s">
        <v>343</v>
      </c>
      <c r="I43" s="277"/>
      <c r="J43" s="277"/>
      <c r="K43" s="277"/>
      <c r="L43" s="276" t="s">
        <v>344</v>
      </c>
      <c r="M43" s="277"/>
      <c r="N43" s="277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</row>
    <row r="49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</row>
    <row r="50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</row>
    <row r="5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</row>
    <row r="52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</row>
    <row r="53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</row>
    <row r="54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</row>
    <row r="5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</row>
    <row r="56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</row>
    <row r="57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</row>
    <row r="63">
      <c r="A63" s="275"/>
      <c r="B63" s="276" t="s">
        <v>345</v>
      </c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</row>
    <row r="64">
      <c r="A64" s="275"/>
      <c r="B64" s="279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</row>
    <row r="90">
      <c r="A90" s="275"/>
      <c r="B90" s="276" t="s">
        <v>346</v>
      </c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</row>
    <row r="107">
      <c r="A107" s="275"/>
      <c r="B107" s="276" t="s">
        <v>347</v>
      </c>
      <c r="C107" s="277"/>
      <c r="D107" s="277"/>
      <c r="E107" s="277"/>
      <c r="F107" s="277"/>
      <c r="G107" s="277"/>
      <c r="H107" s="277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</row>
    <row r="999">
      <c r="A999" s="275"/>
      <c r="B999" s="275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</row>
    <row r="1000">
      <c r="A1000" s="275"/>
      <c r="B1000" s="275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5"/>
      <c r="P1000" s="275"/>
      <c r="Q1000" s="275"/>
      <c r="R1000" s="275"/>
      <c r="S1000" s="275"/>
      <c r="T1000" s="275"/>
      <c r="U1000" s="275"/>
      <c r="V1000" s="275"/>
      <c r="W1000" s="275"/>
      <c r="X1000" s="275"/>
      <c r="Y1000" s="275"/>
      <c r="Z1000" s="275"/>
    </row>
    <row r="1001">
      <c r="A1001" s="275"/>
      <c r="B1001" s="275"/>
      <c r="C1001" s="275"/>
      <c r="D1001" s="275"/>
      <c r="E1001" s="275"/>
      <c r="F1001" s="275"/>
      <c r="G1001" s="275"/>
      <c r="H1001" s="275"/>
      <c r="I1001" s="275"/>
      <c r="J1001" s="275"/>
      <c r="K1001" s="275"/>
      <c r="L1001" s="275"/>
      <c r="M1001" s="275"/>
      <c r="N1001" s="275"/>
      <c r="O1001" s="275"/>
      <c r="P1001" s="275"/>
      <c r="Q1001" s="275"/>
      <c r="R1001" s="275"/>
      <c r="S1001" s="275"/>
      <c r="T1001" s="275"/>
      <c r="U1001" s="275"/>
      <c r="V1001" s="275"/>
      <c r="W1001" s="275"/>
      <c r="X1001" s="275"/>
      <c r="Y1001" s="275"/>
      <c r="Z1001" s="275"/>
    </row>
    <row r="1002">
      <c r="A1002" s="275"/>
      <c r="B1002" s="275"/>
      <c r="C1002" s="275"/>
      <c r="D1002" s="275"/>
      <c r="E1002" s="275"/>
      <c r="F1002" s="275"/>
      <c r="G1002" s="275"/>
      <c r="H1002" s="275"/>
      <c r="I1002" s="275"/>
      <c r="J1002" s="275"/>
      <c r="K1002" s="275"/>
      <c r="L1002" s="275"/>
      <c r="M1002" s="275"/>
      <c r="N1002" s="275"/>
      <c r="O1002" s="275"/>
      <c r="P1002" s="275"/>
      <c r="Q1002" s="275"/>
      <c r="R1002" s="275"/>
      <c r="S1002" s="275"/>
      <c r="T1002" s="275"/>
      <c r="U1002" s="275"/>
      <c r="V1002" s="275"/>
      <c r="W1002" s="275"/>
      <c r="X1002" s="275"/>
      <c r="Y1002" s="275"/>
      <c r="Z1002" s="275"/>
    </row>
    <row r="1003">
      <c r="A1003" s="275"/>
      <c r="B1003" s="275"/>
      <c r="C1003" s="275"/>
      <c r="D1003" s="275"/>
      <c r="E1003" s="275"/>
      <c r="F1003" s="275"/>
      <c r="G1003" s="275"/>
      <c r="H1003" s="275"/>
      <c r="I1003" s="275"/>
      <c r="J1003" s="275"/>
      <c r="K1003" s="275"/>
      <c r="L1003" s="275"/>
      <c r="M1003" s="275"/>
      <c r="N1003" s="275"/>
      <c r="O1003" s="275"/>
      <c r="P1003" s="275"/>
      <c r="Q1003" s="275"/>
      <c r="R1003" s="275"/>
      <c r="S1003" s="275"/>
      <c r="T1003" s="275"/>
      <c r="U1003" s="275"/>
      <c r="V1003" s="275"/>
      <c r="W1003" s="275"/>
      <c r="X1003" s="275"/>
      <c r="Y1003" s="275"/>
      <c r="Z1003" s="275"/>
    </row>
    <row r="1004">
      <c r="A1004" s="275"/>
      <c r="B1004" s="275"/>
      <c r="C1004" s="275"/>
      <c r="D1004" s="275"/>
      <c r="E1004" s="275"/>
      <c r="F1004" s="275"/>
      <c r="G1004" s="275"/>
      <c r="H1004" s="275"/>
      <c r="I1004" s="275"/>
      <c r="J1004" s="275"/>
      <c r="K1004" s="275"/>
      <c r="L1004" s="275"/>
      <c r="M1004" s="275"/>
      <c r="N1004" s="275"/>
      <c r="O1004" s="275"/>
      <c r="P1004" s="275"/>
      <c r="Q1004" s="275"/>
      <c r="R1004" s="275"/>
      <c r="S1004" s="275"/>
      <c r="T1004" s="275"/>
      <c r="U1004" s="275"/>
      <c r="V1004" s="275"/>
      <c r="W1004" s="275"/>
      <c r="X1004" s="275"/>
      <c r="Y1004" s="275"/>
      <c r="Z1004" s="275"/>
    </row>
    <row r="1005">
      <c r="A1005" s="275"/>
      <c r="B1005" s="275"/>
      <c r="C1005" s="275"/>
      <c r="D1005" s="275"/>
      <c r="E1005" s="275"/>
      <c r="F1005" s="275"/>
      <c r="G1005" s="275"/>
      <c r="H1005" s="275"/>
      <c r="I1005" s="275"/>
      <c r="J1005" s="275"/>
      <c r="K1005" s="275"/>
      <c r="L1005" s="275"/>
      <c r="M1005" s="275"/>
      <c r="N1005" s="275"/>
      <c r="O1005" s="275"/>
      <c r="P1005" s="275"/>
      <c r="Q1005" s="275"/>
      <c r="R1005" s="275"/>
      <c r="S1005" s="275"/>
      <c r="T1005" s="275"/>
      <c r="U1005" s="275"/>
      <c r="V1005" s="275"/>
      <c r="W1005" s="275"/>
      <c r="X1005" s="275"/>
      <c r="Y1005" s="275"/>
      <c r="Z1005" s="275"/>
    </row>
    <row r="1006">
      <c r="A1006" s="275"/>
      <c r="B1006" s="275"/>
      <c r="C1006" s="275"/>
      <c r="D1006" s="275"/>
      <c r="E1006" s="275"/>
      <c r="F1006" s="275"/>
      <c r="G1006" s="275"/>
      <c r="H1006" s="275"/>
      <c r="I1006" s="275"/>
      <c r="J1006" s="275"/>
      <c r="K1006" s="275"/>
      <c r="L1006" s="275"/>
      <c r="M1006" s="275"/>
      <c r="N1006" s="275"/>
      <c r="O1006" s="275"/>
      <c r="P1006" s="275"/>
      <c r="Q1006" s="275"/>
      <c r="R1006" s="275"/>
      <c r="S1006" s="275"/>
      <c r="T1006" s="275"/>
      <c r="U1006" s="275"/>
      <c r="V1006" s="275"/>
      <c r="W1006" s="275"/>
      <c r="X1006" s="275"/>
      <c r="Y1006" s="275"/>
      <c r="Z1006" s="275"/>
    </row>
    <row r="1007">
      <c r="A1007" s="275"/>
      <c r="B1007" s="275"/>
      <c r="C1007" s="275"/>
      <c r="D1007" s="275"/>
      <c r="E1007" s="275"/>
      <c r="F1007" s="275"/>
      <c r="G1007" s="275"/>
      <c r="H1007" s="275"/>
      <c r="I1007" s="275"/>
      <c r="J1007" s="275"/>
      <c r="K1007" s="275"/>
      <c r="L1007" s="275"/>
      <c r="M1007" s="275"/>
      <c r="N1007" s="275"/>
      <c r="O1007" s="275"/>
      <c r="P1007" s="275"/>
      <c r="Q1007" s="275"/>
      <c r="R1007" s="275"/>
      <c r="S1007" s="275"/>
      <c r="T1007" s="275"/>
      <c r="U1007" s="275"/>
      <c r="V1007" s="275"/>
      <c r="W1007" s="275"/>
      <c r="X1007" s="275"/>
      <c r="Y1007" s="275"/>
      <c r="Z1007" s="275"/>
    </row>
    <row r="1008">
      <c r="A1008" s="275"/>
      <c r="B1008" s="275"/>
      <c r="C1008" s="275"/>
      <c r="D1008" s="275"/>
      <c r="E1008" s="275"/>
      <c r="F1008" s="275"/>
      <c r="G1008" s="275"/>
      <c r="H1008" s="275"/>
      <c r="I1008" s="275"/>
      <c r="J1008" s="275"/>
      <c r="K1008" s="275"/>
      <c r="L1008" s="275"/>
      <c r="M1008" s="275"/>
      <c r="N1008" s="275"/>
      <c r="O1008" s="275"/>
      <c r="P1008" s="275"/>
      <c r="Q1008" s="275"/>
      <c r="R1008" s="275"/>
      <c r="S1008" s="275"/>
      <c r="T1008" s="275"/>
      <c r="U1008" s="275"/>
      <c r="V1008" s="275"/>
      <c r="W1008" s="275"/>
      <c r="X1008" s="275"/>
      <c r="Y1008" s="275"/>
      <c r="Z1008" s="275"/>
    </row>
    <row r="1009">
      <c r="A1009" s="275"/>
      <c r="B1009" s="275"/>
      <c r="C1009" s="275"/>
      <c r="D1009" s="275"/>
      <c r="E1009" s="275"/>
      <c r="F1009" s="275"/>
      <c r="G1009" s="275"/>
      <c r="H1009" s="275"/>
      <c r="I1009" s="275"/>
      <c r="J1009" s="275"/>
      <c r="K1009" s="275"/>
      <c r="L1009" s="275"/>
      <c r="M1009" s="275"/>
      <c r="N1009" s="275"/>
      <c r="O1009" s="275"/>
      <c r="P1009" s="275"/>
      <c r="Q1009" s="275"/>
      <c r="R1009" s="275"/>
      <c r="S1009" s="275"/>
      <c r="T1009" s="275"/>
      <c r="U1009" s="275"/>
      <c r="V1009" s="275"/>
      <c r="W1009" s="275"/>
      <c r="X1009" s="275"/>
      <c r="Y1009" s="275"/>
      <c r="Z1009" s="275"/>
    </row>
    <row r="1010">
      <c r="A1010" s="275"/>
      <c r="B1010" s="275"/>
      <c r="C1010" s="275"/>
      <c r="D1010" s="275"/>
      <c r="E1010" s="275"/>
      <c r="F1010" s="275"/>
      <c r="G1010" s="275"/>
      <c r="H1010" s="275"/>
      <c r="I1010" s="275"/>
      <c r="J1010" s="275"/>
      <c r="K1010" s="275"/>
      <c r="L1010" s="275"/>
      <c r="M1010" s="275"/>
      <c r="N1010" s="275"/>
      <c r="O1010" s="275"/>
      <c r="P1010" s="275"/>
      <c r="Q1010" s="275"/>
      <c r="R1010" s="275"/>
      <c r="S1010" s="275"/>
      <c r="T1010" s="275"/>
      <c r="U1010" s="275"/>
      <c r="V1010" s="275"/>
      <c r="W1010" s="275"/>
      <c r="X1010" s="275"/>
      <c r="Y1010" s="275"/>
      <c r="Z1010" s="275"/>
    </row>
    <row r="1011">
      <c r="A1011" s="275"/>
      <c r="B1011" s="275"/>
      <c r="C1011" s="275"/>
      <c r="D1011" s="275"/>
      <c r="E1011" s="275"/>
      <c r="F1011" s="275"/>
      <c r="G1011" s="275"/>
      <c r="H1011" s="275"/>
      <c r="I1011" s="275"/>
      <c r="J1011" s="275"/>
      <c r="K1011" s="275"/>
      <c r="L1011" s="275"/>
      <c r="M1011" s="275"/>
      <c r="N1011" s="275"/>
      <c r="O1011" s="275"/>
      <c r="P1011" s="275"/>
      <c r="Q1011" s="275"/>
      <c r="R1011" s="275"/>
      <c r="S1011" s="275"/>
      <c r="T1011" s="275"/>
      <c r="U1011" s="275"/>
      <c r="V1011" s="275"/>
      <c r="W1011" s="275"/>
      <c r="X1011" s="275"/>
      <c r="Y1011" s="275"/>
      <c r="Z1011" s="275"/>
    </row>
    <row r="1012">
      <c r="A1012" s="275"/>
      <c r="B1012" s="275"/>
      <c r="C1012" s="275"/>
      <c r="D1012" s="275"/>
      <c r="E1012" s="275"/>
      <c r="F1012" s="275"/>
      <c r="G1012" s="275"/>
      <c r="H1012" s="275"/>
      <c r="I1012" s="275"/>
      <c r="J1012" s="275"/>
      <c r="K1012" s="275"/>
      <c r="L1012" s="275"/>
      <c r="M1012" s="275"/>
      <c r="N1012" s="275"/>
      <c r="O1012" s="275"/>
      <c r="P1012" s="275"/>
      <c r="Q1012" s="275"/>
      <c r="R1012" s="275"/>
      <c r="S1012" s="275"/>
      <c r="T1012" s="275"/>
      <c r="U1012" s="275"/>
      <c r="V1012" s="275"/>
      <c r="W1012" s="275"/>
      <c r="X1012" s="275"/>
      <c r="Y1012" s="275"/>
      <c r="Z1012" s="275"/>
    </row>
    <row r="1013">
      <c r="A1013" s="275"/>
      <c r="B1013" s="275"/>
      <c r="C1013" s="275"/>
      <c r="D1013" s="275"/>
      <c r="E1013" s="275"/>
      <c r="F1013" s="275"/>
      <c r="G1013" s="275"/>
      <c r="H1013" s="275"/>
      <c r="I1013" s="275"/>
      <c r="J1013" s="275"/>
      <c r="K1013" s="275"/>
      <c r="L1013" s="275"/>
      <c r="M1013" s="275"/>
      <c r="N1013" s="275"/>
      <c r="O1013" s="275"/>
      <c r="P1013" s="275"/>
      <c r="Q1013" s="275"/>
      <c r="R1013" s="275"/>
      <c r="S1013" s="275"/>
      <c r="T1013" s="275"/>
      <c r="U1013" s="275"/>
      <c r="V1013" s="275"/>
      <c r="W1013" s="275"/>
      <c r="X1013" s="275"/>
      <c r="Y1013" s="275"/>
      <c r="Z1013" s="275"/>
    </row>
    <row r="1014">
      <c r="A1014" s="275"/>
      <c r="B1014" s="275"/>
      <c r="C1014" s="275"/>
      <c r="D1014" s="275"/>
      <c r="E1014" s="275"/>
      <c r="F1014" s="275"/>
      <c r="G1014" s="275"/>
      <c r="H1014" s="275"/>
      <c r="I1014" s="275"/>
      <c r="J1014" s="275"/>
      <c r="K1014" s="275"/>
      <c r="L1014" s="275"/>
      <c r="M1014" s="275"/>
      <c r="N1014" s="275"/>
      <c r="O1014" s="275"/>
      <c r="P1014" s="275"/>
      <c r="Q1014" s="275"/>
      <c r="R1014" s="275"/>
      <c r="S1014" s="275"/>
      <c r="T1014" s="275"/>
      <c r="U1014" s="275"/>
      <c r="V1014" s="275"/>
      <c r="W1014" s="275"/>
      <c r="X1014" s="275"/>
      <c r="Y1014" s="275"/>
      <c r="Z1014" s="275"/>
    </row>
    <row r="1015">
      <c r="A1015" s="275"/>
      <c r="B1015" s="275"/>
      <c r="C1015" s="275"/>
      <c r="D1015" s="275"/>
      <c r="E1015" s="275"/>
      <c r="F1015" s="275"/>
      <c r="G1015" s="275"/>
      <c r="H1015" s="275"/>
      <c r="I1015" s="275"/>
      <c r="J1015" s="275"/>
      <c r="K1015" s="275"/>
      <c r="L1015" s="275"/>
      <c r="M1015" s="275"/>
      <c r="N1015" s="275"/>
      <c r="O1015" s="275"/>
      <c r="P1015" s="275"/>
      <c r="Q1015" s="275"/>
      <c r="R1015" s="275"/>
      <c r="S1015" s="275"/>
      <c r="T1015" s="275"/>
      <c r="U1015" s="275"/>
      <c r="V1015" s="275"/>
      <c r="W1015" s="275"/>
      <c r="X1015" s="275"/>
      <c r="Y1015" s="275"/>
      <c r="Z1015" s="275"/>
    </row>
    <row r="1016">
      <c r="A1016" s="275"/>
      <c r="B1016" s="275"/>
      <c r="C1016" s="275"/>
      <c r="D1016" s="275"/>
      <c r="E1016" s="275"/>
      <c r="F1016" s="275"/>
      <c r="G1016" s="275"/>
      <c r="H1016" s="275"/>
      <c r="I1016" s="275"/>
      <c r="J1016" s="275"/>
      <c r="K1016" s="275"/>
      <c r="L1016" s="275"/>
      <c r="M1016" s="275"/>
      <c r="N1016" s="275"/>
      <c r="O1016" s="275"/>
      <c r="P1016" s="275"/>
      <c r="Q1016" s="275"/>
      <c r="R1016" s="275"/>
      <c r="S1016" s="275"/>
      <c r="T1016" s="275"/>
      <c r="U1016" s="275"/>
      <c r="V1016" s="275"/>
      <c r="W1016" s="275"/>
      <c r="X1016" s="275"/>
      <c r="Y1016" s="275"/>
      <c r="Z1016" s="275"/>
    </row>
    <row r="1017">
      <c r="A1017" s="275"/>
      <c r="B1017" s="275"/>
      <c r="C1017" s="275"/>
      <c r="D1017" s="275"/>
      <c r="E1017" s="275"/>
      <c r="F1017" s="275"/>
      <c r="G1017" s="275"/>
      <c r="H1017" s="275"/>
      <c r="I1017" s="275"/>
      <c r="J1017" s="275"/>
      <c r="K1017" s="275"/>
      <c r="L1017" s="275"/>
      <c r="M1017" s="275"/>
      <c r="N1017" s="275"/>
      <c r="O1017" s="275"/>
      <c r="P1017" s="275"/>
      <c r="Q1017" s="275"/>
      <c r="R1017" s="275"/>
      <c r="S1017" s="275"/>
      <c r="T1017" s="275"/>
      <c r="U1017" s="275"/>
      <c r="V1017" s="275"/>
      <c r="W1017" s="275"/>
      <c r="X1017" s="275"/>
      <c r="Y1017" s="275"/>
      <c r="Z1017" s="275"/>
    </row>
    <row r="1018">
      <c r="A1018" s="275"/>
      <c r="B1018" s="275"/>
      <c r="C1018" s="275"/>
      <c r="D1018" s="275"/>
      <c r="E1018" s="275"/>
      <c r="F1018" s="275"/>
      <c r="G1018" s="275"/>
      <c r="H1018" s="275"/>
      <c r="I1018" s="275"/>
      <c r="J1018" s="275"/>
      <c r="K1018" s="275"/>
      <c r="L1018" s="275"/>
      <c r="M1018" s="275"/>
      <c r="N1018" s="275"/>
      <c r="O1018" s="275"/>
      <c r="P1018" s="275"/>
      <c r="Q1018" s="275"/>
      <c r="R1018" s="275"/>
      <c r="S1018" s="275"/>
      <c r="T1018" s="275"/>
      <c r="U1018" s="275"/>
      <c r="V1018" s="275"/>
      <c r="W1018" s="275"/>
      <c r="X1018" s="275"/>
      <c r="Y1018" s="275"/>
      <c r="Z1018" s="275"/>
    </row>
    <row r="1019">
      <c r="A1019" s="275"/>
      <c r="B1019" s="275"/>
      <c r="C1019" s="275"/>
      <c r="D1019" s="275"/>
      <c r="E1019" s="275"/>
      <c r="F1019" s="275"/>
      <c r="G1019" s="275"/>
      <c r="H1019" s="275"/>
      <c r="I1019" s="275"/>
      <c r="J1019" s="275"/>
      <c r="K1019" s="275"/>
      <c r="L1019" s="275"/>
      <c r="M1019" s="275"/>
      <c r="N1019" s="275"/>
      <c r="O1019" s="275"/>
      <c r="P1019" s="275"/>
      <c r="Q1019" s="275"/>
      <c r="R1019" s="275"/>
      <c r="S1019" s="275"/>
      <c r="T1019" s="275"/>
      <c r="U1019" s="275"/>
      <c r="V1019" s="275"/>
      <c r="W1019" s="275"/>
      <c r="X1019" s="275"/>
      <c r="Y1019" s="275"/>
      <c r="Z1019" s="275"/>
    </row>
    <row r="1020">
      <c r="A1020" s="275"/>
      <c r="B1020" s="275"/>
      <c r="C1020" s="275"/>
      <c r="D1020" s="275"/>
      <c r="E1020" s="275"/>
      <c r="F1020" s="275"/>
      <c r="G1020" s="275"/>
      <c r="H1020" s="275"/>
      <c r="I1020" s="275"/>
      <c r="J1020" s="275"/>
      <c r="K1020" s="275"/>
      <c r="L1020" s="275"/>
      <c r="M1020" s="275"/>
      <c r="N1020" s="275"/>
      <c r="O1020" s="275"/>
      <c r="P1020" s="275"/>
      <c r="Q1020" s="275"/>
      <c r="R1020" s="275"/>
      <c r="S1020" s="275"/>
      <c r="T1020" s="275"/>
      <c r="U1020" s="275"/>
      <c r="V1020" s="275"/>
      <c r="W1020" s="275"/>
      <c r="X1020" s="275"/>
      <c r="Y1020" s="275"/>
      <c r="Z1020" s="275"/>
    </row>
    <row r="1021">
      <c r="A1021" s="275"/>
      <c r="B1021" s="275"/>
      <c r="C1021" s="275"/>
      <c r="D1021" s="275"/>
      <c r="E1021" s="275"/>
      <c r="F1021" s="275"/>
      <c r="G1021" s="275"/>
      <c r="H1021" s="275"/>
      <c r="I1021" s="275"/>
      <c r="J1021" s="275"/>
      <c r="K1021" s="275"/>
      <c r="L1021" s="275"/>
      <c r="M1021" s="275"/>
      <c r="N1021" s="275"/>
      <c r="O1021" s="275"/>
      <c r="P1021" s="275"/>
      <c r="Q1021" s="275"/>
      <c r="R1021" s="275"/>
      <c r="S1021" s="275"/>
      <c r="T1021" s="275"/>
      <c r="U1021" s="275"/>
      <c r="V1021" s="275"/>
      <c r="W1021" s="275"/>
      <c r="X1021" s="275"/>
      <c r="Y1021" s="275"/>
      <c r="Z1021" s="275"/>
    </row>
    <row r="1022">
      <c r="A1022" s="275"/>
      <c r="B1022" s="275"/>
      <c r="C1022" s="275"/>
      <c r="D1022" s="275"/>
      <c r="E1022" s="275"/>
      <c r="F1022" s="275"/>
      <c r="G1022" s="275"/>
      <c r="H1022" s="275"/>
      <c r="I1022" s="275"/>
      <c r="J1022" s="275"/>
      <c r="K1022" s="275"/>
      <c r="L1022" s="275"/>
      <c r="M1022" s="275"/>
      <c r="N1022" s="275"/>
      <c r="O1022" s="275"/>
      <c r="P1022" s="275"/>
      <c r="Q1022" s="275"/>
      <c r="R1022" s="275"/>
      <c r="S1022" s="275"/>
      <c r="T1022" s="275"/>
      <c r="U1022" s="275"/>
      <c r="V1022" s="275"/>
      <c r="W1022" s="275"/>
      <c r="X1022" s="275"/>
      <c r="Y1022" s="275"/>
      <c r="Z1022" s="275"/>
    </row>
    <row r="1023">
      <c r="A1023" s="275"/>
      <c r="B1023" s="275"/>
      <c r="C1023" s="275"/>
      <c r="D1023" s="275"/>
      <c r="E1023" s="275"/>
      <c r="F1023" s="275"/>
      <c r="G1023" s="275"/>
      <c r="H1023" s="275"/>
      <c r="I1023" s="275"/>
      <c r="J1023" s="275"/>
      <c r="K1023" s="275"/>
      <c r="L1023" s="275"/>
      <c r="M1023" s="275"/>
      <c r="N1023" s="275"/>
      <c r="O1023" s="275"/>
      <c r="P1023" s="275"/>
      <c r="Q1023" s="275"/>
      <c r="R1023" s="275"/>
      <c r="S1023" s="275"/>
      <c r="T1023" s="275"/>
      <c r="U1023" s="275"/>
      <c r="V1023" s="275"/>
      <c r="W1023" s="275"/>
      <c r="X1023" s="275"/>
      <c r="Y1023" s="275"/>
      <c r="Z1023" s="275"/>
    </row>
    <row r="1024">
      <c r="A1024" s="275"/>
      <c r="B1024" s="275"/>
      <c r="C1024" s="275"/>
      <c r="D1024" s="275"/>
      <c r="E1024" s="275"/>
      <c r="F1024" s="275"/>
      <c r="G1024" s="275"/>
      <c r="H1024" s="275"/>
      <c r="I1024" s="275"/>
      <c r="J1024" s="275"/>
      <c r="K1024" s="275"/>
      <c r="L1024" s="275"/>
      <c r="M1024" s="275"/>
      <c r="N1024" s="275"/>
      <c r="O1024" s="275"/>
      <c r="P1024" s="275"/>
      <c r="Q1024" s="275"/>
      <c r="R1024" s="275"/>
      <c r="S1024" s="275"/>
      <c r="T1024" s="275"/>
      <c r="U1024" s="275"/>
      <c r="V1024" s="275"/>
      <c r="W1024" s="275"/>
      <c r="X1024" s="275"/>
      <c r="Y1024" s="275"/>
      <c r="Z1024" s="275"/>
    </row>
    <row r="1025">
      <c r="A1025" s="275"/>
      <c r="B1025" s="275"/>
      <c r="C1025" s="275"/>
      <c r="D1025" s="275"/>
      <c r="E1025" s="275"/>
      <c r="F1025" s="275"/>
      <c r="G1025" s="275"/>
      <c r="H1025" s="275"/>
      <c r="I1025" s="275"/>
      <c r="J1025" s="275"/>
      <c r="K1025" s="275"/>
      <c r="L1025" s="275"/>
      <c r="M1025" s="275"/>
      <c r="N1025" s="275"/>
      <c r="O1025" s="275"/>
      <c r="P1025" s="275"/>
      <c r="Q1025" s="275"/>
      <c r="R1025" s="275"/>
      <c r="S1025" s="275"/>
      <c r="T1025" s="275"/>
      <c r="U1025" s="275"/>
      <c r="V1025" s="275"/>
      <c r="W1025" s="275"/>
      <c r="X1025" s="275"/>
      <c r="Y1025" s="275"/>
      <c r="Z1025" s="275"/>
    </row>
    <row r="1026">
      <c r="A1026" s="275"/>
      <c r="B1026" s="275"/>
      <c r="C1026" s="275"/>
      <c r="D1026" s="275"/>
      <c r="E1026" s="275"/>
      <c r="F1026" s="275"/>
      <c r="G1026" s="275"/>
      <c r="H1026" s="275"/>
      <c r="I1026" s="275"/>
      <c r="J1026" s="275"/>
      <c r="K1026" s="275"/>
      <c r="L1026" s="275"/>
      <c r="M1026" s="275"/>
      <c r="N1026" s="275"/>
      <c r="O1026" s="275"/>
      <c r="P1026" s="275"/>
      <c r="Q1026" s="275"/>
      <c r="R1026" s="275"/>
      <c r="S1026" s="275"/>
      <c r="T1026" s="275"/>
      <c r="U1026" s="275"/>
      <c r="V1026" s="275"/>
      <c r="W1026" s="275"/>
      <c r="X1026" s="275"/>
      <c r="Y1026" s="275"/>
      <c r="Z1026" s="275"/>
    </row>
    <row r="1027">
      <c r="A1027" s="275"/>
      <c r="B1027" s="275"/>
      <c r="C1027" s="275"/>
      <c r="D1027" s="275"/>
      <c r="E1027" s="275"/>
      <c r="F1027" s="275"/>
      <c r="G1027" s="275"/>
      <c r="H1027" s="275"/>
      <c r="I1027" s="275"/>
      <c r="J1027" s="275"/>
      <c r="K1027" s="275"/>
      <c r="L1027" s="275"/>
      <c r="M1027" s="275"/>
      <c r="N1027" s="275"/>
      <c r="O1027" s="275"/>
      <c r="P1027" s="275"/>
      <c r="Q1027" s="275"/>
      <c r="R1027" s="275"/>
      <c r="S1027" s="275"/>
      <c r="T1027" s="275"/>
      <c r="U1027" s="275"/>
      <c r="V1027" s="275"/>
      <c r="W1027" s="275"/>
      <c r="X1027" s="275"/>
      <c r="Y1027" s="275"/>
      <c r="Z1027" s="275"/>
    </row>
    <row r="1028">
      <c r="A1028" s="275"/>
      <c r="B1028" s="275"/>
      <c r="C1028" s="275"/>
      <c r="D1028" s="275"/>
      <c r="E1028" s="275"/>
      <c r="F1028" s="275"/>
      <c r="G1028" s="275"/>
      <c r="H1028" s="275"/>
      <c r="I1028" s="275"/>
      <c r="J1028" s="275"/>
      <c r="K1028" s="275"/>
      <c r="L1028" s="275"/>
      <c r="M1028" s="275"/>
      <c r="N1028" s="275"/>
      <c r="O1028" s="275"/>
      <c r="P1028" s="275"/>
      <c r="Q1028" s="275"/>
      <c r="R1028" s="275"/>
      <c r="S1028" s="275"/>
      <c r="T1028" s="275"/>
      <c r="U1028" s="275"/>
      <c r="V1028" s="275"/>
      <c r="W1028" s="275"/>
      <c r="X1028" s="275"/>
      <c r="Y1028" s="275"/>
      <c r="Z1028" s="275"/>
    </row>
    <row r="1029">
      <c r="A1029" s="275"/>
      <c r="B1029" s="275"/>
      <c r="C1029" s="275"/>
      <c r="D1029" s="275"/>
      <c r="E1029" s="275"/>
      <c r="F1029" s="275"/>
      <c r="G1029" s="275"/>
      <c r="H1029" s="275"/>
      <c r="I1029" s="275"/>
      <c r="J1029" s="275"/>
      <c r="K1029" s="275"/>
      <c r="L1029" s="275"/>
      <c r="M1029" s="275"/>
      <c r="N1029" s="275"/>
      <c r="O1029" s="275"/>
      <c r="P1029" s="275"/>
      <c r="Q1029" s="275"/>
      <c r="R1029" s="275"/>
      <c r="S1029" s="275"/>
      <c r="T1029" s="275"/>
      <c r="U1029" s="275"/>
      <c r="V1029" s="275"/>
      <c r="W1029" s="275"/>
      <c r="X1029" s="275"/>
      <c r="Y1029" s="275"/>
      <c r="Z1029" s="275"/>
    </row>
    <row r="1030">
      <c r="A1030" s="275"/>
      <c r="B1030" s="275"/>
      <c r="C1030" s="275"/>
      <c r="D1030" s="275"/>
      <c r="E1030" s="275"/>
      <c r="F1030" s="275"/>
      <c r="G1030" s="275"/>
      <c r="H1030" s="275"/>
      <c r="I1030" s="275"/>
      <c r="J1030" s="275"/>
      <c r="K1030" s="275"/>
      <c r="L1030" s="275"/>
      <c r="M1030" s="275"/>
      <c r="N1030" s="275"/>
      <c r="O1030" s="275"/>
      <c r="P1030" s="275"/>
      <c r="Q1030" s="275"/>
      <c r="R1030" s="275"/>
      <c r="S1030" s="275"/>
      <c r="T1030" s="275"/>
      <c r="U1030" s="275"/>
      <c r="V1030" s="275"/>
      <c r="W1030" s="275"/>
      <c r="X1030" s="275"/>
      <c r="Y1030" s="275"/>
      <c r="Z1030" s="275"/>
    </row>
    <row r="1031">
      <c r="A1031" s="275"/>
      <c r="B1031" s="275"/>
      <c r="C1031" s="275"/>
      <c r="D1031" s="275"/>
      <c r="E1031" s="275"/>
      <c r="F1031" s="275"/>
      <c r="G1031" s="275"/>
      <c r="H1031" s="275"/>
      <c r="I1031" s="275"/>
      <c r="J1031" s="275"/>
      <c r="K1031" s="275"/>
      <c r="L1031" s="275"/>
      <c r="M1031" s="275"/>
      <c r="N1031" s="275"/>
      <c r="O1031" s="275"/>
      <c r="P1031" s="275"/>
      <c r="Q1031" s="275"/>
      <c r="R1031" s="275"/>
      <c r="S1031" s="275"/>
      <c r="T1031" s="275"/>
      <c r="U1031" s="275"/>
      <c r="V1031" s="275"/>
      <c r="W1031" s="275"/>
      <c r="X1031" s="275"/>
      <c r="Y1031" s="275"/>
      <c r="Z1031" s="275"/>
    </row>
    <row r="1032">
      <c r="A1032" s="275"/>
      <c r="B1032" s="275"/>
      <c r="C1032" s="275"/>
      <c r="D1032" s="275"/>
      <c r="E1032" s="275"/>
      <c r="F1032" s="275"/>
      <c r="G1032" s="275"/>
      <c r="H1032" s="275"/>
      <c r="I1032" s="275"/>
      <c r="J1032" s="275"/>
      <c r="K1032" s="275"/>
      <c r="L1032" s="275"/>
      <c r="M1032" s="275"/>
      <c r="N1032" s="275"/>
      <c r="O1032" s="275"/>
      <c r="P1032" s="275"/>
      <c r="Q1032" s="275"/>
      <c r="R1032" s="275"/>
      <c r="S1032" s="275"/>
      <c r="T1032" s="275"/>
      <c r="U1032" s="275"/>
      <c r="V1032" s="275"/>
      <c r="W1032" s="275"/>
      <c r="X1032" s="275"/>
      <c r="Y1032" s="275"/>
      <c r="Z1032" s="275"/>
    </row>
    <row r="1033">
      <c r="A1033" s="275"/>
      <c r="B1033" s="275"/>
      <c r="C1033" s="275"/>
      <c r="D1033" s="275"/>
      <c r="E1033" s="275"/>
      <c r="F1033" s="275"/>
      <c r="G1033" s="275"/>
      <c r="H1033" s="275"/>
      <c r="I1033" s="275"/>
      <c r="J1033" s="275"/>
      <c r="K1033" s="275"/>
      <c r="L1033" s="275"/>
      <c r="M1033" s="275"/>
      <c r="N1033" s="275"/>
      <c r="O1033" s="275"/>
      <c r="P1033" s="275"/>
      <c r="Q1033" s="275"/>
      <c r="R1033" s="275"/>
      <c r="S1033" s="275"/>
      <c r="T1033" s="275"/>
      <c r="U1033" s="275"/>
      <c r="V1033" s="275"/>
      <c r="W1033" s="275"/>
      <c r="X1033" s="275"/>
      <c r="Y1033" s="275"/>
      <c r="Z1033" s="275"/>
    </row>
    <row r="1034">
      <c r="A1034" s="275"/>
      <c r="B1034" s="275"/>
      <c r="C1034" s="275"/>
      <c r="D1034" s="275"/>
      <c r="E1034" s="275"/>
      <c r="F1034" s="275"/>
      <c r="G1034" s="275"/>
      <c r="H1034" s="275"/>
      <c r="I1034" s="275"/>
      <c r="J1034" s="275"/>
      <c r="K1034" s="275"/>
      <c r="L1034" s="275"/>
      <c r="M1034" s="275"/>
      <c r="N1034" s="275"/>
      <c r="O1034" s="275"/>
      <c r="P1034" s="275"/>
      <c r="Q1034" s="275"/>
      <c r="R1034" s="275"/>
      <c r="S1034" s="275"/>
      <c r="T1034" s="275"/>
      <c r="U1034" s="275"/>
      <c r="V1034" s="275"/>
      <c r="W1034" s="275"/>
      <c r="X1034" s="275"/>
      <c r="Y1034" s="275"/>
      <c r="Z1034" s="275"/>
    </row>
    <row r="1035">
      <c r="A1035" s="275"/>
      <c r="B1035" s="275"/>
      <c r="C1035" s="275"/>
      <c r="D1035" s="275"/>
      <c r="E1035" s="275"/>
      <c r="F1035" s="275"/>
      <c r="G1035" s="275"/>
      <c r="H1035" s="275"/>
      <c r="I1035" s="275"/>
      <c r="J1035" s="275"/>
      <c r="K1035" s="275"/>
      <c r="L1035" s="275"/>
      <c r="M1035" s="275"/>
      <c r="N1035" s="275"/>
      <c r="O1035" s="275"/>
      <c r="P1035" s="275"/>
      <c r="Q1035" s="275"/>
      <c r="R1035" s="275"/>
      <c r="S1035" s="275"/>
      <c r="T1035" s="275"/>
      <c r="U1035" s="275"/>
      <c r="V1035" s="275"/>
      <c r="W1035" s="275"/>
      <c r="X1035" s="275"/>
      <c r="Y1035" s="275"/>
      <c r="Z1035" s="275"/>
    </row>
    <row r="1036">
      <c r="A1036" s="275"/>
      <c r="B1036" s="275"/>
      <c r="C1036" s="275"/>
      <c r="D1036" s="275"/>
      <c r="E1036" s="275"/>
      <c r="F1036" s="275"/>
      <c r="G1036" s="275"/>
      <c r="H1036" s="275"/>
      <c r="I1036" s="275"/>
      <c r="J1036" s="275"/>
      <c r="K1036" s="275"/>
      <c r="L1036" s="275"/>
      <c r="M1036" s="275"/>
      <c r="N1036" s="275"/>
      <c r="O1036" s="275"/>
      <c r="P1036" s="275"/>
      <c r="Q1036" s="275"/>
      <c r="R1036" s="275"/>
      <c r="S1036" s="275"/>
      <c r="T1036" s="275"/>
      <c r="U1036" s="275"/>
      <c r="V1036" s="275"/>
      <c r="W1036" s="275"/>
      <c r="X1036" s="275"/>
      <c r="Y1036" s="275"/>
      <c r="Z1036" s="275"/>
    </row>
    <row r="1037">
      <c r="A1037" s="275"/>
      <c r="B1037" s="275"/>
      <c r="C1037" s="275"/>
      <c r="D1037" s="275"/>
      <c r="E1037" s="275"/>
      <c r="F1037" s="275"/>
      <c r="G1037" s="275"/>
      <c r="H1037" s="275"/>
      <c r="I1037" s="275"/>
      <c r="J1037" s="275"/>
      <c r="K1037" s="275"/>
      <c r="L1037" s="275"/>
      <c r="M1037" s="275"/>
      <c r="N1037" s="275"/>
      <c r="O1037" s="275"/>
      <c r="P1037" s="275"/>
      <c r="Q1037" s="275"/>
      <c r="R1037" s="275"/>
      <c r="S1037" s="275"/>
      <c r="T1037" s="275"/>
      <c r="U1037" s="275"/>
      <c r="V1037" s="275"/>
      <c r="W1037" s="275"/>
      <c r="X1037" s="275"/>
      <c r="Y1037" s="275"/>
      <c r="Z1037" s="275"/>
    </row>
    <row r="1038">
      <c r="A1038" s="275"/>
      <c r="B1038" s="275"/>
      <c r="C1038" s="275"/>
      <c r="D1038" s="275"/>
      <c r="E1038" s="275"/>
      <c r="F1038" s="275"/>
      <c r="G1038" s="275"/>
      <c r="H1038" s="275"/>
      <c r="I1038" s="275"/>
      <c r="J1038" s="275"/>
      <c r="K1038" s="275"/>
      <c r="L1038" s="275"/>
      <c r="M1038" s="275"/>
      <c r="N1038" s="275"/>
      <c r="O1038" s="275"/>
      <c r="P1038" s="275"/>
      <c r="Q1038" s="275"/>
      <c r="R1038" s="275"/>
      <c r="S1038" s="275"/>
      <c r="T1038" s="275"/>
      <c r="U1038" s="275"/>
      <c r="V1038" s="275"/>
      <c r="W1038" s="275"/>
      <c r="X1038" s="275"/>
      <c r="Y1038" s="275"/>
      <c r="Z1038" s="275"/>
    </row>
    <row r="1039">
      <c r="A1039" s="275"/>
      <c r="B1039" s="275"/>
      <c r="C1039" s="275"/>
      <c r="D1039" s="275"/>
      <c r="E1039" s="275"/>
      <c r="F1039" s="275"/>
      <c r="G1039" s="275"/>
      <c r="H1039" s="275"/>
      <c r="I1039" s="275"/>
      <c r="J1039" s="275"/>
      <c r="K1039" s="275"/>
      <c r="L1039" s="275"/>
      <c r="M1039" s="275"/>
      <c r="N1039" s="275"/>
      <c r="O1039" s="275"/>
      <c r="P1039" s="275"/>
      <c r="Q1039" s="275"/>
      <c r="R1039" s="275"/>
      <c r="S1039" s="275"/>
      <c r="T1039" s="275"/>
      <c r="U1039" s="275"/>
      <c r="V1039" s="275"/>
      <c r="W1039" s="275"/>
      <c r="X1039" s="275"/>
      <c r="Y1039" s="275"/>
      <c r="Z1039" s="275"/>
    </row>
    <row r="1040">
      <c r="A1040" s="275"/>
      <c r="B1040" s="275"/>
      <c r="C1040" s="275"/>
      <c r="D1040" s="275"/>
      <c r="E1040" s="275"/>
      <c r="F1040" s="275"/>
      <c r="G1040" s="275"/>
      <c r="H1040" s="275"/>
      <c r="I1040" s="275"/>
      <c r="J1040" s="275"/>
      <c r="K1040" s="275"/>
      <c r="L1040" s="275"/>
      <c r="M1040" s="275"/>
      <c r="N1040" s="275"/>
      <c r="O1040" s="275"/>
      <c r="P1040" s="275"/>
      <c r="Q1040" s="275"/>
      <c r="R1040" s="275"/>
      <c r="S1040" s="275"/>
      <c r="T1040" s="275"/>
      <c r="U1040" s="275"/>
      <c r="V1040" s="275"/>
      <c r="W1040" s="275"/>
      <c r="X1040" s="275"/>
      <c r="Y1040" s="275"/>
      <c r="Z1040" s="275"/>
    </row>
    <row r="1041">
      <c r="A1041" s="275"/>
      <c r="B1041" s="275"/>
      <c r="C1041" s="275"/>
      <c r="D1041" s="275"/>
      <c r="E1041" s="275"/>
      <c r="F1041" s="275"/>
      <c r="G1041" s="275"/>
      <c r="H1041" s="275"/>
      <c r="I1041" s="275"/>
      <c r="J1041" s="275"/>
      <c r="K1041" s="275"/>
      <c r="L1041" s="275"/>
      <c r="M1041" s="275"/>
      <c r="N1041" s="275"/>
      <c r="O1041" s="275"/>
      <c r="P1041" s="275"/>
      <c r="Q1041" s="275"/>
      <c r="R1041" s="275"/>
      <c r="S1041" s="275"/>
      <c r="T1041" s="275"/>
      <c r="U1041" s="275"/>
      <c r="V1041" s="275"/>
      <c r="W1041" s="275"/>
      <c r="X1041" s="275"/>
      <c r="Y1041" s="275"/>
      <c r="Z1041" s="275"/>
    </row>
    <row r="1042">
      <c r="A1042" s="275"/>
      <c r="B1042" s="275"/>
      <c r="C1042" s="275"/>
      <c r="D1042" s="275"/>
      <c r="E1042" s="275"/>
      <c r="F1042" s="275"/>
      <c r="G1042" s="275"/>
      <c r="H1042" s="275"/>
      <c r="I1042" s="275"/>
      <c r="J1042" s="275"/>
      <c r="K1042" s="275"/>
      <c r="L1042" s="275"/>
      <c r="M1042" s="275"/>
      <c r="N1042" s="275"/>
      <c r="O1042" s="275"/>
      <c r="P1042" s="275"/>
      <c r="Q1042" s="275"/>
      <c r="R1042" s="275"/>
      <c r="S1042" s="275"/>
      <c r="T1042" s="275"/>
      <c r="U1042" s="275"/>
      <c r="V1042" s="275"/>
      <c r="W1042" s="275"/>
      <c r="X1042" s="275"/>
      <c r="Y1042" s="275"/>
      <c r="Z1042" s="275"/>
    </row>
    <row r="1043">
      <c r="A1043" s="275"/>
      <c r="B1043" s="275"/>
      <c r="C1043" s="275"/>
      <c r="D1043" s="275"/>
      <c r="E1043" s="275"/>
      <c r="F1043" s="275"/>
      <c r="G1043" s="275"/>
      <c r="H1043" s="275"/>
      <c r="I1043" s="275"/>
      <c r="J1043" s="275"/>
      <c r="K1043" s="275"/>
      <c r="L1043" s="275"/>
      <c r="M1043" s="275"/>
      <c r="N1043" s="275"/>
      <c r="O1043" s="275"/>
      <c r="P1043" s="275"/>
      <c r="Q1043" s="275"/>
      <c r="R1043" s="275"/>
      <c r="S1043" s="275"/>
      <c r="T1043" s="275"/>
      <c r="U1043" s="275"/>
      <c r="V1043" s="275"/>
      <c r="W1043" s="275"/>
      <c r="X1043" s="275"/>
      <c r="Y1043" s="275"/>
      <c r="Z1043" s="275"/>
    </row>
    <row r="1044">
      <c r="A1044" s="275"/>
      <c r="B1044" s="275"/>
      <c r="C1044" s="275"/>
      <c r="D1044" s="275"/>
      <c r="E1044" s="275"/>
      <c r="F1044" s="275"/>
      <c r="G1044" s="275"/>
      <c r="H1044" s="275"/>
      <c r="I1044" s="275"/>
      <c r="J1044" s="275"/>
      <c r="K1044" s="275"/>
      <c r="L1044" s="275"/>
      <c r="M1044" s="275"/>
      <c r="N1044" s="275"/>
      <c r="O1044" s="275"/>
      <c r="P1044" s="275"/>
      <c r="Q1044" s="275"/>
      <c r="R1044" s="275"/>
      <c r="S1044" s="275"/>
      <c r="T1044" s="275"/>
      <c r="U1044" s="275"/>
      <c r="V1044" s="275"/>
      <c r="W1044" s="275"/>
      <c r="X1044" s="275"/>
      <c r="Y1044" s="275"/>
      <c r="Z1044" s="275"/>
    </row>
    <row r="1045">
      <c r="A1045" s="275"/>
      <c r="B1045" s="275"/>
      <c r="C1045" s="275"/>
      <c r="D1045" s="275"/>
      <c r="E1045" s="275"/>
      <c r="F1045" s="275"/>
      <c r="G1045" s="275"/>
      <c r="H1045" s="275"/>
      <c r="I1045" s="275"/>
      <c r="J1045" s="275"/>
      <c r="K1045" s="275"/>
      <c r="L1045" s="275"/>
      <c r="M1045" s="275"/>
      <c r="N1045" s="275"/>
      <c r="O1045" s="275"/>
      <c r="P1045" s="275"/>
      <c r="Q1045" s="275"/>
      <c r="R1045" s="275"/>
      <c r="S1045" s="275"/>
      <c r="T1045" s="275"/>
      <c r="U1045" s="275"/>
      <c r="V1045" s="275"/>
      <c r="W1045" s="275"/>
      <c r="X1045" s="275"/>
      <c r="Y1045" s="275"/>
      <c r="Z1045" s="275"/>
    </row>
    <row r="1046">
      <c r="A1046" s="275"/>
      <c r="B1046" s="275"/>
      <c r="C1046" s="275"/>
      <c r="D1046" s="275"/>
      <c r="E1046" s="275"/>
      <c r="F1046" s="275"/>
      <c r="G1046" s="275"/>
      <c r="H1046" s="275"/>
      <c r="I1046" s="275"/>
      <c r="J1046" s="275"/>
      <c r="K1046" s="275"/>
      <c r="L1046" s="275"/>
      <c r="M1046" s="275"/>
      <c r="N1046" s="275"/>
      <c r="O1046" s="275"/>
      <c r="P1046" s="275"/>
      <c r="Q1046" s="275"/>
      <c r="R1046" s="275"/>
      <c r="S1046" s="275"/>
      <c r="T1046" s="275"/>
      <c r="U1046" s="275"/>
      <c r="V1046" s="275"/>
      <c r="W1046" s="275"/>
      <c r="X1046" s="275"/>
      <c r="Y1046" s="275"/>
      <c r="Z1046" s="275"/>
    </row>
    <row r="1047">
      <c r="A1047" s="275"/>
      <c r="B1047" s="275"/>
      <c r="C1047" s="275"/>
      <c r="D1047" s="275"/>
      <c r="E1047" s="275"/>
      <c r="F1047" s="275"/>
      <c r="G1047" s="275"/>
      <c r="H1047" s="275"/>
      <c r="I1047" s="275"/>
      <c r="J1047" s="275"/>
      <c r="K1047" s="275"/>
      <c r="L1047" s="275"/>
      <c r="M1047" s="275"/>
      <c r="N1047" s="275"/>
      <c r="O1047" s="275"/>
      <c r="P1047" s="275"/>
      <c r="Q1047" s="275"/>
      <c r="R1047" s="275"/>
      <c r="S1047" s="275"/>
      <c r="T1047" s="275"/>
      <c r="U1047" s="275"/>
      <c r="V1047" s="275"/>
      <c r="W1047" s="275"/>
      <c r="X1047" s="275"/>
      <c r="Y1047" s="275"/>
      <c r="Z1047" s="275"/>
    </row>
    <row r="1048">
      <c r="A1048" s="275"/>
      <c r="B1048" s="275"/>
      <c r="C1048" s="275"/>
      <c r="D1048" s="275"/>
      <c r="E1048" s="275"/>
      <c r="F1048" s="275"/>
      <c r="G1048" s="275"/>
      <c r="H1048" s="275"/>
      <c r="I1048" s="275"/>
      <c r="J1048" s="275"/>
      <c r="K1048" s="275"/>
      <c r="L1048" s="275"/>
      <c r="M1048" s="275"/>
      <c r="N1048" s="275"/>
      <c r="O1048" s="275"/>
      <c r="P1048" s="275"/>
      <c r="Q1048" s="275"/>
      <c r="R1048" s="275"/>
      <c r="S1048" s="275"/>
      <c r="T1048" s="275"/>
      <c r="U1048" s="275"/>
      <c r="V1048" s="275"/>
      <c r="W1048" s="275"/>
      <c r="X1048" s="275"/>
      <c r="Y1048" s="275"/>
      <c r="Z1048" s="275"/>
    </row>
    <row r="1049">
      <c r="A1049" s="275"/>
      <c r="B1049" s="275"/>
      <c r="C1049" s="275"/>
      <c r="D1049" s="275"/>
      <c r="E1049" s="275"/>
      <c r="F1049" s="275"/>
      <c r="G1049" s="275"/>
      <c r="H1049" s="275"/>
      <c r="I1049" s="275"/>
      <c r="J1049" s="275"/>
      <c r="K1049" s="275"/>
      <c r="L1049" s="275"/>
      <c r="M1049" s="275"/>
      <c r="N1049" s="275"/>
      <c r="O1049" s="275"/>
      <c r="P1049" s="275"/>
      <c r="Q1049" s="275"/>
      <c r="R1049" s="275"/>
      <c r="S1049" s="275"/>
      <c r="T1049" s="275"/>
      <c r="U1049" s="275"/>
      <c r="V1049" s="275"/>
      <c r="W1049" s="275"/>
      <c r="X1049" s="275"/>
      <c r="Y1049" s="275"/>
      <c r="Z1049" s="275"/>
    </row>
    <row r="1050">
      <c r="A1050" s="275"/>
      <c r="B1050" s="275"/>
      <c r="C1050" s="275"/>
      <c r="D1050" s="275"/>
      <c r="E1050" s="275"/>
      <c r="F1050" s="275"/>
      <c r="G1050" s="275"/>
      <c r="H1050" s="275"/>
      <c r="I1050" s="275"/>
      <c r="J1050" s="275"/>
      <c r="K1050" s="275"/>
      <c r="L1050" s="275"/>
      <c r="M1050" s="275"/>
      <c r="N1050" s="275"/>
      <c r="O1050" s="275"/>
      <c r="P1050" s="275"/>
      <c r="Q1050" s="275"/>
      <c r="R1050" s="275"/>
      <c r="S1050" s="275"/>
      <c r="T1050" s="275"/>
      <c r="U1050" s="275"/>
      <c r="V1050" s="275"/>
      <c r="W1050" s="275"/>
      <c r="X1050" s="275"/>
      <c r="Y1050" s="275"/>
      <c r="Z1050" s="275"/>
    </row>
    <row r="1051">
      <c r="A1051" s="275"/>
      <c r="B1051" s="275"/>
      <c r="C1051" s="275"/>
      <c r="D1051" s="275"/>
      <c r="E1051" s="275"/>
      <c r="F1051" s="275"/>
      <c r="G1051" s="275"/>
      <c r="H1051" s="275"/>
      <c r="I1051" s="275"/>
      <c r="J1051" s="275"/>
      <c r="K1051" s="275"/>
      <c r="L1051" s="275"/>
      <c r="M1051" s="275"/>
      <c r="N1051" s="275"/>
      <c r="O1051" s="275"/>
      <c r="P1051" s="275"/>
      <c r="Q1051" s="275"/>
      <c r="R1051" s="275"/>
      <c r="S1051" s="275"/>
      <c r="T1051" s="275"/>
      <c r="U1051" s="275"/>
      <c r="V1051" s="275"/>
      <c r="W1051" s="275"/>
      <c r="X1051" s="275"/>
      <c r="Y1051" s="275"/>
      <c r="Z1051" s="275"/>
    </row>
    <row r="1052">
      <c r="A1052" s="275"/>
      <c r="B1052" s="275"/>
      <c r="C1052" s="275"/>
      <c r="D1052" s="275"/>
      <c r="E1052" s="275"/>
      <c r="F1052" s="275"/>
      <c r="G1052" s="275"/>
      <c r="H1052" s="275"/>
      <c r="I1052" s="275"/>
      <c r="J1052" s="275"/>
      <c r="K1052" s="275"/>
      <c r="L1052" s="275"/>
      <c r="M1052" s="275"/>
      <c r="N1052" s="275"/>
      <c r="O1052" s="275"/>
      <c r="P1052" s="275"/>
      <c r="Q1052" s="275"/>
      <c r="R1052" s="275"/>
      <c r="S1052" s="275"/>
      <c r="T1052" s="275"/>
      <c r="U1052" s="275"/>
      <c r="V1052" s="275"/>
      <c r="W1052" s="275"/>
      <c r="X1052" s="275"/>
      <c r="Y1052" s="275"/>
      <c r="Z1052" s="275"/>
    </row>
    <row r="1053">
      <c r="A1053" s="275"/>
      <c r="B1053" s="275"/>
      <c r="C1053" s="275"/>
      <c r="D1053" s="275"/>
      <c r="E1053" s="275"/>
      <c r="F1053" s="275"/>
      <c r="G1053" s="275"/>
      <c r="H1053" s="275"/>
      <c r="I1053" s="275"/>
      <c r="J1053" s="275"/>
      <c r="K1053" s="275"/>
      <c r="L1053" s="275"/>
      <c r="M1053" s="275"/>
      <c r="N1053" s="275"/>
      <c r="O1053" s="275"/>
      <c r="P1053" s="275"/>
      <c r="Q1053" s="275"/>
      <c r="R1053" s="275"/>
      <c r="S1053" s="275"/>
      <c r="T1053" s="275"/>
      <c r="U1053" s="275"/>
      <c r="V1053" s="275"/>
      <c r="W1053" s="275"/>
      <c r="X1053" s="275"/>
      <c r="Y1053" s="275"/>
      <c r="Z1053" s="275"/>
    </row>
    <row r="1054">
      <c r="A1054" s="275"/>
      <c r="B1054" s="275"/>
      <c r="C1054" s="275"/>
      <c r="D1054" s="275"/>
      <c r="E1054" s="275"/>
      <c r="F1054" s="275"/>
      <c r="G1054" s="275"/>
      <c r="H1054" s="275"/>
      <c r="I1054" s="275"/>
      <c r="J1054" s="275"/>
      <c r="K1054" s="275"/>
      <c r="L1054" s="275"/>
      <c r="M1054" s="275"/>
      <c r="N1054" s="275"/>
      <c r="O1054" s="275"/>
      <c r="P1054" s="275"/>
      <c r="Q1054" s="275"/>
      <c r="R1054" s="275"/>
      <c r="S1054" s="275"/>
      <c r="T1054" s="275"/>
      <c r="U1054" s="275"/>
      <c r="V1054" s="275"/>
      <c r="W1054" s="275"/>
      <c r="X1054" s="275"/>
      <c r="Y1054" s="275"/>
      <c r="Z1054" s="275"/>
    </row>
    <row r="1055">
      <c r="A1055" s="275"/>
      <c r="B1055" s="275"/>
      <c r="C1055" s="275"/>
      <c r="D1055" s="275"/>
      <c r="E1055" s="275"/>
      <c r="F1055" s="275"/>
      <c r="G1055" s="275"/>
      <c r="H1055" s="275"/>
      <c r="I1055" s="275"/>
      <c r="J1055" s="275"/>
      <c r="K1055" s="275"/>
      <c r="L1055" s="275"/>
      <c r="M1055" s="275"/>
      <c r="N1055" s="275"/>
      <c r="O1055" s="275"/>
      <c r="P1055" s="275"/>
      <c r="Q1055" s="275"/>
      <c r="R1055" s="275"/>
      <c r="S1055" s="275"/>
      <c r="T1055" s="275"/>
      <c r="U1055" s="275"/>
      <c r="V1055" s="275"/>
      <c r="W1055" s="275"/>
      <c r="X1055" s="275"/>
      <c r="Y1055" s="275"/>
      <c r="Z1055" s="275"/>
    </row>
    <row r="1056">
      <c r="A1056" s="275"/>
      <c r="B1056" s="275"/>
      <c r="C1056" s="275"/>
      <c r="D1056" s="275"/>
      <c r="E1056" s="275"/>
      <c r="F1056" s="275"/>
      <c r="G1056" s="275"/>
      <c r="H1056" s="275"/>
      <c r="I1056" s="275"/>
      <c r="J1056" s="275"/>
      <c r="K1056" s="275"/>
      <c r="L1056" s="275"/>
      <c r="M1056" s="275"/>
      <c r="N1056" s="275"/>
      <c r="O1056" s="275"/>
      <c r="P1056" s="275"/>
      <c r="Q1056" s="275"/>
      <c r="R1056" s="275"/>
      <c r="S1056" s="275"/>
      <c r="T1056" s="275"/>
      <c r="U1056" s="275"/>
      <c r="V1056" s="275"/>
      <c r="W1056" s="275"/>
      <c r="X1056" s="275"/>
      <c r="Y1056" s="275"/>
      <c r="Z1056" s="275"/>
    </row>
    <row r="1057">
      <c r="A1057" s="275"/>
      <c r="B1057" s="275"/>
      <c r="C1057" s="275"/>
      <c r="D1057" s="275"/>
      <c r="E1057" s="275"/>
      <c r="F1057" s="275"/>
      <c r="G1057" s="275"/>
      <c r="H1057" s="275"/>
      <c r="I1057" s="275"/>
      <c r="J1057" s="275"/>
      <c r="K1057" s="275"/>
      <c r="L1057" s="275"/>
      <c r="M1057" s="275"/>
      <c r="N1057" s="275"/>
      <c r="O1057" s="275"/>
      <c r="P1057" s="275"/>
      <c r="Q1057" s="275"/>
      <c r="R1057" s="275"/>
      <c r="S1057" s="275"/>
      <c r="T1057" s="275"/>
      <c r="U1057" s="275"/>
      <c r="V1057" s="275"/>
      <c r="W1057" s="275"/>
      <c r="X1057" s="275"/>
      <c r="Y1057" s="275"/>
      <c r="Z1057" s="275"/>
    </row>
    <row r="1058">
      <c r="A1058" s="275"/>
      <c r="B1058" s="275"/>
      <c r="C1058" s="275"/>
      <c r="D1058" s="275"/>
      <c r="E1058" s="275"/>
      <c r="F1058" s="275"/>
      <c r="G1058" s="275"/>
      <c r="H1058" s="275"/>
      <c r="I1058" s="275"/>
      <c r="J1058" s="275"/>
      <c r="K1058" s="275"/>
      <c r="L1058" s="275"/>
      <c r="M1058" s="275"/>
      <c r="N1058" s="275"/>
      <c r="O1058" s="275"/>
      <c r="P1058" s="275"/>
      <c r="Q1058" s="275"/>
      <c r="R1058" s="275"/>
      <c r="S1058" s="275"/>
      <c r="T1058" s="275"/>
      <c r="U1058" s="275"/>
      <c r="V1058" s="275"/>
      <c r="W1058" s="275"/>
      <c r="X1058" s="275"/>
      <c r="Y1058" s="275"/>
      <c r="Z1058" s="275"/>
    </row>
    <row r="1059">
      <c r="A1059" s="275"/>
      <c r="B1059" s="275"/>
      <c r="C1059" s="275"/>
      <c r="D1059" s="275"/>
      <c r="E1059" s="275"/>
      <c r="F1059" s="275"/>
      <c r="G1059" s="275"/>
      <c r="H1059" s="275"/>
      <c r="I1059" s="275"/>
      <c r="J1059" s="275"/>
      <c r="K1059" s="275"/>
      <c r="L1059" s="275"/>
      <c r="M1059" s="275"/>
      <c r="N1059" s="275"/>
      <c r="O1059" s="275"/>
      <c r="P1059" s="275"/>
      <c r="Q1059" s="275"/>
      <c r="R1059" s="275"/>
      <c r="S1059" s="275"/>
      <c r="T1059" s="275"/>
      <c r="U1059" s="275"/>
      <c r="V1059" s="275"/>
      <c r="W1059" s="275"/>
      <c r="X1059" s="275"/>
      <c r="Y1059" s="275"/>
      <c r="Z1059" s="275"/>
    </row>
    <row r="1060">
      <c r="A1060" s="275"/>
      <c r="B1060" s="275"/>
      <c r="C1060" s="275"/>
      <c r="D1060" s="275"/>
      <c r="E1060" s="275"/>
      <c r="F1060" s="275"/>
      <c r="G1060" s="275"/>
      <c r="H1060" s="275"/>
      <c r="I1060" s="275"/>
      <c r="J1060" s="275"/>
      <c r="K1060" s="275"/>
      <c r="L1060" s="275"/>
      <c r="M1060" s="275"/>
      <c r="N1060" s="275"/>
      <c r="O1060" s="275"/>
      <c r="P1060" s="275"/>
      <c r="Q1060" s="275"/>
      <c r="R1060" s="275"/>
      <c r="S1060" s="275"/>
      <c r="T1060" s="275"/>
      <c r="U1060" s="275"/>
      <c r="V1060" s="275"/>
      <c r="W1060" s="275"/>
      <c r="X1060" s="275"/>
      <c r="Y1060" s="275"/>
      <c r="Z1060" s="275"/>
    </row>
    <row r="1061">
      <c r="A1061" s="275"/>
      <c r="B1061" s="275"/>
      <c r="C1061" s="275"/>
      <c r="D1061" s="275"/>
      <c r="E1061" s="275"/>
      <c r="F1061" s="275"/>
      <c r="G1061" s="275"/>
      <c r="H1061" s="275"/>
      <c r="I1061" s="275"/>
      <c r="J1061" s="275"/>
      <c r="K1061" s="275"/>
      <c r="L1061" s="275"/>
      <c r="M1061" s="275"/>
      <c r="N1061" s="275"/>
      <c r="O1061" s="275"/>
      <c r="P1061" s="275"/>
      <c r="Q1061" s="275"/>
      <c r="R1061" s="275"/>
      <c r="S1061" s="275"/>
      <c r="T1061" s="275"/>
      <c r="U1061" s="275"/>
      <c r="V1061" s="275"/>
      <c r="W1061" s="275"/>
      <c r="X1061" s="275"/>
      <c r="Y1061" s="275"/>
      <c r="Z1061" s="275"/>
    </row>
    <row r="1062">
      <c r="A1062" s="275"/>
      <c r="B1062" s="275"/>
      <c r="C1062" s="275"/>
      <c r="D1062" s="275"/>
      <c r="E1062" s="275"/>
      <c r="F1062" s="275"/>
      <c r="G1062" s="275"/>
      <c r="H1062" s="275"/>
      <c r="I1062" s="275"/>
      <c r="J1062" s="275"/>
      <c r="K1062" s="275"/>
      <c r="L1062" s="275"/>
      <c r="M1062" s="275"/>
      <c r="N1062" s="275"/>
      <c r="O1062" s="275"/>
      <c r="P1062" s="275"/>
      <c r="Q1062" s="275"/>
      <c r="R1062" s="275"/>
      <c r="S1062" s="275"/>
      <c r="T1062" s="275"/>
      <c r="U1062" s="275"/>
      <c r="V1062" s="275"/>
      <c r="W1062" s="275"/>
      <c r="X1062" s="275"/>
      <c r="Y1062" s="275"/>
      <c r="Z1062" s="275"/>
    </row>
    <row r="1063">
      <c r="A1063" s="275"/>
      <c r="B1063" s="275"/>
      <c r="C1063" s="275"/>
      <c r="D1063" s="275"/>
      <c r="E1063" s="275"/>
      <c r="F1063" s="275"/>
      <c r="G1063" s="275"/>
      <c r="H1063" s="275"/>
      <c r="I1063" s="275"/>
      <c r="J1063" s="275"/>
      <c r="K1063" s="275"/>
      <c r="L1063" s="275"/>
      <c r="M1063" s="275"/>
      <c r="N1063" s="275"/>
      <c r="O1063" s="275"/>
      <c r="P1063" s="275"/>
      <c r="Q1063" s="275"/>
      <c r="R1063" s="275"/>
      <c r="S1063" s="275"/>
      <c r="T1063" s="275"/>
      <c r="U1063" s="275"/>
      <c r="V1063" s="275"/>
      <c r="W1063" s="275"/>
      <c r="X1063" s="275"/>
      <c r="Y1063" s="275"/>
      <c r="Z1063" s="275"/>
    </row>
    <row r="1064">
      <c r="A1064" s="275"/>
      <c r="B1064" s="275"/>
      <c r="C1064" s="275"/>
      <c r="D1064" s="275"/>
      <c r="E1064" s="275"/>
      <c r="F1064" s="275"/>
      <c r="G1064" s="275"/>
      <c r="H1064" s="275"/>
      <c r="I1064" s="275"/>
      <c r="J1064" s="275"/>
      <c r="K1064" s="275"/>
      <c r="L1064" s="275"/>
      <c r="M1064" s="275"/>
      <c r="N1064" s="275"/>
      <c r="O1064" s="275"/>
      <c r="P1064" s="275"/>
      <c r="Q1064" s="275"/>
      <c r="R1064" s="275"/>
      <c r="S1064" s="275"/>
      <c r="T1064" s="275"/>
      <c r="U1064" s="275"/>
      <c r="V1064" s="275"/>
      <c r="W1064" s="275"/>
      <c r="X1064" s="275"/>
      <c r="Y1064" s="275"/>
      <c r="Z1064" s="275"/>
    </row>
    <row r="1065">
      <c r="A1065" s="275"/>
      <c r="B1065" s="275"/>
      <c r="C1065" s="275"/>
      <c r="D1065" s="275"/>
      <c r="E1065" s="275"/>
      <c r="F1065" s="275"/>
      <c r="G1065" s="275"/>
      <c r="H1065" s="275"/>
      <c r="I1065" s="275"/>
      <c r="J1065" s="275"/>
      <c r="K1065" s="275"/>
      <c r="L1065" s="275"/>
      <c r="M1065" s="275"/>
      <c r="N1065" s="275"/>
      <c r="O1065" s="275"/>
      <c r="P1065" s="275"/>
      <c r="Q1065" s="275"/>
      <c r="R1065" s="275"/>
      <c r="S1065" s="275"/>
      <c r="T1065" s="275"/>
      <c r="U1065" s="275"/>
      <c r="V1065" s="275"/>
      <c r="W1065" s="275"/>
      <c r="X1065" s="275"/>
      <c r="Y1065" s="275"/>
      <c r="Z1065" s="275"/>
    </row>
    <row r="1066">
      <c r="A1066" s="275"/>
      <c r="B1066" s="275"/>
      <c r="C1066" s="275"/>
      <c r="D1066" s="275"/>
      <c r="E1066" s="275"/>
      <c r="F1066" s="275"/>
      <c r="G1066" s="275"/>
      <c r="H1066" s="275"/>
      <c r="I1066" s="275"/>
      <c r="J1066" s="275"/>
      <c r="K1066" s="275"/>
      <c r="L1066" s="275"/>
      <c r="M1066" s="275"/>
      <c r="N1066" s="275"/>
      <c r="O1066" s="275"/>
      <c r="P1066" s="275"/>
      <c r="Q1066" s="275"/>
      <c r="R1066" s="275"/>
      <c r="S1066" s="275"/>
      <c r="T1066" s="275"/>
      <c r="U1066" s="275"/>
      <c r="V1066" s="275"/>
      <c r="W1066" s="275"/>
      <c r="X1066" s="275"/>
      <c r="Y1066" s="275"/>
      <c r="Z1066" s="275"/>
    </row>
    <row r="1067">
      <c r="A1067" s="275"/>
      <c r="B1067" s="275"/>
      <c r="C1067" s="275"/>
      <c r="D1067" s="275"/>
      <c r="E1067" s="275"/>
      <c r="F1067" s="275"/>
      <c r="G1067" s="275"/>
      <c r="H1067" s="275"/>
      <c r="I1067" s="275"/>
      <c r="J1067" s="275"/>
      <c r="K1067" s="275"/>
      <c r="L1067" s="275"/>
      <c r="M1067" s="275"/>
      <c r="N1067" s="275"/>
      <c r="O1067" s="275"/>
      <c r="P1067" s="275"/>
      <c r="Q1067" s="275"/>
      <c r="R1067" s="275"/>
      <c r="S1067" s="275"/>
      <c r="T1067" s="275"/>
      <c r="U1067" s="275"/>
      <c r="V1067" s="275"/>
      <c r="W1067" s="275"/>
      <c r="X1067" s="275"/>
      <c r="Y1067" s="275"/>
      <c r="Z1067" s="27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5"/>
  </cols>
  <sheetData>
    <row r="1">
      <c r="A1" s="280"/>
      <c r="B1" s="281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</row>
    <row r="2">
      <c r="A2" s="280"/>
      <c r="B2" s="281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</row>
    <row r="3">
      <c r="A3" s="280"/>
      <c r="B3" s="282" t="s">
        <v>196</v>
      </c>
      <c r="C3" s="283" t="s">
        <v>200</v>
      </c>
      <c r="D3" s="282" t="s">
        <v>156</v>
      </c>
      <c r="E3" s="283" t="s">
        <v>118</v>
      </c>
      <c r="F3" s="283" t="s">
        <v>201</v>
      </c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</row>
    <row r="4">
      <c r="A4" s="280"/>
      <c r="B4" s="284" t="s">
        <v>218</v>
      </c>
      <c r="C4" s="285">
        <v>602.828947368421</v>
      </c>
      <c r="D4" s="286"/>
      <c r="E4" s="286"/>
      <c r="F4" s="286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</row>
    <row r="5">
      <c r="A5" s="280"/>
      <c r="B5" s="284" t="s">
        <v>219</v>
      </c>
      <c r="C5" s="285">
        <v>23.026315789473685</v>
      </c>
      <c r="D5" s="286"/>
      <c r="E5" s="286"/>
      <c r="F5" s="286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</row>
    <row r="6">
      <c r="A6" s="280"/>
      <c r="B6" s="284" t="s">
        <v>220</v>
      </c>
      <c r="C6" s="285">
        <v>65.78947368421052</v>
      </c>
      <c r="D6" s="286"/>
      <c r="E6" s="286"/>
      <c r="F6" s="286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</row>
    <row r="7">
      <c r="A7" s="280"/>
      <c r="B7" s="287" t="s">
        <v>223</v>
      </c>
      <c r="C7" s="286"/>
      <c r="D7" s="288">
        <v>680.0</v>
      </c>
      <c r="E7" s="288">
        <v>680.0</v>
      </c>
      <c r="F7" s="288">
        <v>680.0</v>
      </c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</row>
    <row r="8">
      <c r="A8" s="280"/>
      <c r="B8" s="287" t="s">
        <v>225</v>
      </c>
      <c r="C8" s="286"/>
      <c r="D8" s="288">
        <v>40.0</v>
      </c>
      <c r="E8" s="288">
        <v>40.0</v>
      </c>
      <c r="F8" s="288">
        <v>40.0</v>
      </c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</row>
    <row r="9">
      <c r="A9" s="280"/>
      <c r="B9" s="287" t="s">
        <v>227</v>
      </c>
      <c r="C9" s="286"/>
      <c r="D9" s="286"/>
      <c r="E9" s="288">
        <v>100.0</v>
      </c>
      <c r="F9" s="286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</row>
    <row r="10">
      <c r="A10" s="280"/>
      <c r="B10" s="287" t="s">
        <v>229</v>
      </c>
      <c r="C10" s="286"/>
      <c r="D10" s="285">
        <v>16.374269005847953</v>
      </c>
      <c r="E10" s="285">
        <v>16.374269005847953</v>
      </c>
      <c r="F10" s="285">
        <v>16.374269005847953</v>
      </c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</row>
    <row r="11">
      <c r="A11" s="280"/>
      <c r="B11" s="287" t="s">
        <v>236</v>
      </c>
      <c r="C11" s="286"/>
      <c r="D11" s="285">
        <v>3.508771929824561</v>
      </c>
      <c r="E11" s="285">
        <v>3.508771929824561</v>
      </c>
      <c r="F11" s="285">
        <v>3.508771929824561</v>
      </c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</row>
    <row r="12">
      <c r="A12" s="280"/>
      <c r="B12" s="287" t="s">
        <v>240</v>
      </c>
      <c r="C12" s="286"/>
      <c r="D12" s="285">
        <v>7.894736842105263</v>
      </c>
      <c r="E12" s="285">
        <v>7.894736842105263</v>
      </c>
      <c r="F12" s="285">
        <v>7.894736842105263</v>
      </c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</row>
    <row r="13">
      <c r="A13" s="280"/>
      <c r="B13" s="287" t="s">
        <v>244</v>
      </c>
      <c r="C13" s="286"/>
      <c r="D13" s="285">
        <v>59.45419103313839</v>
      </c>
      <c r="E13" s="285">
        <v>59.45419103313839</v>
      </c>
      <c r="F13" s="285">
        <v>59.45419103313839</v>
      </c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</row>
    <row r="14">
      <c r="A14" s="280"/>
      <c r="B14" s="287" t="s">
        <v>248</v>
      </c>
      <c r="C14" s="286"/>
      <c r="D14" s="285">
        <v>800.5730921052632</v>
      </c>
      <c r="E14" s="286"/>
      <c r="F14" s="286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</row>
    <row r="15">
      <c r="A15" s="280"/>
      <c r="B15" s="287" t="s">
        <v>333</v>
      </c>
      <c r="C15" s="286"/>
      <c r="D15" s="286"/>
      <c r="E15" s="285">
        <v>706.0345815789474</v>
      </c>
      <c r="F15" s="289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</row>
    <row r="16">
      <c r="A16" s="280"/>
      <c r="B16" s="287" t="s">
        <v>254</v>
      </c>
      <c r="C16" s="286"/>
      <c r="D16" s="286"/>
      <c r="E16" s="289"/>
      <c r="F16" s="285">
        <v>706.0224315789475</v>
      </c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</row>
    <row r="17">
      <c r="A17" s="280"/>
      <c r="B17" s="290" t="s">
        <v>257</v>
      </c>
      <c r="C17" s="286"/>
      <c r="D17" s="289"/>
      <c r="E17" s="285">
        <v>450.0</v>
      </c>
      <c r="F17" s="286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</row>
    <row r="18">
      <c r="A18" s="280"/>
      <c r="B18" s="291" t="s">
        <v>260</v>
      </c>
      <c r="C18" s="286"/>
      <c r="D18" s="286"/>
      <c r="E18" s="286"/>
      <c r="F18" s="286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</row>
    <row r="19">
      <c r="A19" s="280"/>
      <c r="B19" s="291" t="s">
        <v>266</v>
      </c>
      <c r="C19" s="286"/>
      <c r="D19" s="286"/>
      <c r="E19" s="286"/>
      <c r="F19" s="286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</row>
    <row r="20">
      <c r="A20" s="280"/>
      <c r="B20" s="291" t="s">
        <v>43</v>
      </c>
      <c r="C20" s="286"/>
      <c r="D20" s="286"/>
      <c r="E20" s="286"/>
      <c r="F20" s="286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</row>
    <row r="21">
      <c r="A21" s="280"/>
      <c r="B21" s="292" t="s">
        <v>48</v>
      </c>
      <c r="C21" s="286"/>
      <c r="D21" s="286"/>
      <c r="E21" s="286"/>
      <c r="F21" s="286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</row>
    <row r="22">
      <c r="A22" s="280"/>
      <c r="B22" s="292" t="s">
        <v>51</v>
      </c>
      <c r="C22" s="286"/>
      <c r="D22" s="286"/>
      <c r="E22" s="286"/>
      <c r="F22" s="286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</row>
    <row r="23">
      <c r="A23" s="280"/>
      <c r="B23" s="292" t="s">
        <v>54</v>
      </c>
      <c r="C23" s="286"/>
      <c r="D23" s="286"/>
      <c r="E23" s="286"/>
      <c r="F23" s="286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</row>
    <row r="24">
      <c r="A24" s="280"/>
      <c r="B24" s="293" t="s">
        <v>57</v>
      </c>
      <c r="C24" s="286"/>
      <c r="D24" s="286"/>
      <c r="E24" s="286"/>
      <c r="F24" s="286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</row>
    <row r="25">
      <c r="A25" s="280"/>
      <c r="B25" s="292" t="s">
        <v>60</v>
      </c>
      <c r="C25" s="286"/>
      <c r="D25" s="286"/>
      <c r="E25" s="286"/>
      <c r="F25" s="286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</row>
    <row r="26">
      <c r="A26" s="280"/>
      <c r="B26" s="292" t="s">
        <v>63</v>
      </c>
      <c r="C26" s="286"/>
      <c r="D26" s="286"/>
      <c r="E26" s="286"/>
      <c r="F26" s="286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</row>
    <row r="27">
      <c r="A27" s="280"/>
      <c r="B27" s="292" t="s">
        <v>65</v>
      </c>
      <c r="C27" s="286"/>
      <c r="D27" s="286"/>
      <c r="E27" s="286"/>
      <c r="F27" s="286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</row>
    <row r="28">
      <c r="A28" s="280"/>
      <c r="B28" s="292" t="s">
        <v>67</v>
      </c>
      <c r="C28" s="286"/>
      <c r="D28" s="286"/>
      <c r="E28" s="286"/>
      <c r="F28" s="286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</row>
    <row r="29">
      <c r="A29" s="280"/>
      <c r="B29" s="290" t="s">
        <v>69</v>
      </c>
      <c r="C29" s="286"/>
      <c r="D29" s="286"/>
      <c r="E29" s="286"/>
      <c r="F29" s="286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</row>
    <row r="30">
      <c r="A30" s="280"/>
      <c r="B30" s="292" t="s">
        <v>70</v>
      </c>
      <c r="C30" s="286"/>
      <c r="D30" s="286"/>
      <c r="E30" s="286"/>
      <c r="F30" s="286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</row>
    <row r="31">
      <c r="A31" s="280"/>
      <c r="B31" s="292" t="s">
        <v>71</v>
      </c>
      <c r="C31" s="286"/>
      <c r="D31" s="286"/>
      <c r="E31" s="286"/>
      <c r="F31" s="286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</row>
    <row r="32">
      <c r="A32" s="280"/>
      <c r="B32" s="292" t="s">
        <v>72</v>
      </c>
      <c r="C32" s="286"/>
      <c r="D32" s="286"/>
      <c r="E32" s="286"/>
      <c r="F32" s="286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</row>
    <row r="33">
      <c r="A33" s="280"/>
      <c r="B33" s="292" t="s">
        <v>73</v>
      </c>
      <c r="C33" s="286"/>
      <c r="D33" s="286"/>
      <c r="E33" s="286"/>
      <c r="F33" s="286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</row>
    <row r="34">
      <c r="A34" s="280"/>
      <c r="B34" s="290" t="s">
        <v>74</v>
      </c>
      <c r="C34" s="286"/>
      <c r="D34" s="286"/>
      <c r="E34" s="286"/>
      <c r="F34" s="286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</row>
    <row r="35">
      <c r="A35" s="280"/>
      <c r="B35" s="292" t="s">
        <v>75</v>
      </c>
      <c r="C35" s="286"/>
      <c r="D35" s="286"/>
      <c r="E35" s="286"/>
      <c r="F35" s="286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</row>
    <row r="36">
      <c r="A36" s="280"/>
      <c r="B36" s="292" t="s">
        <v>76</v>
      </c>
      <c r="C36" s="286"/>
      <c r="D36" s="286"/>
      <c r="E36" s="286"/>
      <c r="F36" s="286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</row>
    <row r="37">
      <c r="A37" s="280"/>
      <c r="B37" s="292" t="s">
        <v>77</v>
      </c>
      <c r="C37" s="286"/>
      <c r="D37" s="286"/>
      <c r="E37" s="286"/>
      <c r="F37" s="286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</row>
    <row r="38">
      <c r="A38" s="280"/>
      <c r="B38" s="290" t="s">
        <v>78</v>
      </c>
      <c r="C38" s="286"/>
      <c r="D38" s="286"/>
      <c r="E38" s="286"/>
      <c r="F38" s="286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</row>
    <row r="39">
      <c r="A39" s="280"/>
      <c r="B39" s="292" t="s">
        <v>79</v>
      </c>
      <c r="C39" s="286"/>
      <c r="D39" s="286"/>
      <c r="E39" s="286"/>
      <c r="F39" s="286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</row>
    <row r="40">
      <c r="A40" s="280"/>
      <c r="B40" s="292" t="s">
        <v>80</v>
      </c>
      <c r="C40" s="286"/>
      <c r="D40" s="286"/>
      <c r="E40" s="286"/>
      <c r="F40" s="286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</row>
    <row r="41">
      <c r="A41" s="280"/>
      <c r="B41" s="292" t="s">
        <v>81</v>
      </c>
      <c r="C41" s="286"/>
      <c r="D41" s="286"/>
      <c r="E41" s="286"/>
      <c r="F41" s="286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</row>
    <row r="42">
      <c r="A42" s="280"/>
      <c r="B42" s="290" t="s">
        <v>82</v>
      </c>
      <c r="C42" s="286"/>
      <c r="D42" s="286"/>
      <c r="E42" s="286"/>
      <c r="F42" s="286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</row>
    <row r="43">
      <c r="A43" s="280"/>
      <c r="B43" s="292" t="s">
        <v>334</v>
      </c>
      <c r="C43" s="286"/>
      <c r="D43" s="286"/>
      <c r="E43" s="286"/>
      <c r="F43" s="286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</row>
    <row r="44">
      <c r="A44" s="280"/>
      <c r="B44" s="292" t="s">
        <v>84</v>
      </c>
      <c r="C44" s="286"/>
      <c r="D44" s="286"/>
      <c r="E44" s="286"/>
      <c r="F44" s="286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</row>
    <row r="45">
      <c r="A45" s="280"/>
      <c r="B45" s="290" t="s">
        <v>85</v>
      </c>
      <c r="C45" s="286"/>
      <c r="D45" s="286"/>
      <c r="E45" s="286"/>
      <c r="F45" s="286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</row>
    <row r="46">
      <c r="A46" s="280"/>
      <c r="B46" s="292" t="s">
        <v>86</v>
      </c>
      <c r="C46" s="286"/>
      <c r="D46" s="286"/>
      <c r="E46" s="286"/>
      <c r="F46" s="286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</row>
    <row r="47">
      <c r="A47" s="280"/>
      <c r="B47" s="292" t="s">
        <v>87</v>
      </c>
      <c r="C47" s="286"/>
      <c r="D47" s="286"/>
      <c r="E47" s="286"/>
      <c r="F47" s="286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</row>
    <row r="48">
      <c r="A48" s="280"/>
      <c r="B48" s="290" t="s">
        <v>272</v>
      </c>
      <c r="C48" s="286"/>
      <c r="D48" s="286"/>
      <c r="E48" s="286"/>
      <c r="F48" s="286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</row>
    <row r="49">
      <c r="A49" s="280"/>
      <c r="B49" s="292" t="s">
        <v>49</v>
      </c>
      <c r="C49" s="286"/>
      <c r="D49" s="286"/>
      <c r="E49" s="286"/>
      <c r="F49" s="286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</row>
    <row r="50">
      <c r="A50" s="280"/>
      <c r="B50" s="292" t="s">
        <v>58</v>
      </c>
      <c r="C50" s="286"/>
      <c r="D50" s="286"/>
      <c r="E50" s="286"/>
      <c r="F50" s="286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</row>
    <row r="51">
      <c r="A51" s="280"/>
      <c r="B51" s="294" t="s">
        <v>348</v>
      </c>
      <c r="C51" s="295"/>
      <c r="D51" s="295"/>
      <c r="E51" s="295"/>
      <c r="F51" s="295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</row>
    <row r="52">
      <c r="A52" s="280"/>
      <c r="B52" s="296" t="s">
        <v>88</v>
      </c>
      <c r="C52" s="286"/>
      <c r="D52" s="289"/>
      <c r="E52" s="285">
        <v>21.92982456140351</v>
      </c>
      <c r="F52" s="289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</row>
    <row r="53">
      <c r="A53" s="280"/>
      <c r="B53" s="297" t="s">
        <v>89</v>
      </c>
      <c r="C53" s="286"/>
      <c r="D53" s="289"/>
      <c r="E53" s="285">
        <v>48.24561403508772</v>
      </c>
      <c r="F53" s="289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</row>
    <row r="54">
      <c r="A54" s="280"/>
      <c r="B54" s="297" t="s">
        <v>90</v>
      </c>
      <c r="C54" s="286"/>
      <c r="D54" s="289"/>
      <c r="E54" s="285">
        <v>37.89473684210526</v>
      </c>
      <c r="F54" s="289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</row>
    <row r="55">
      <c r="A55" s="280"/>
      <c r="B55" s="297" t="s">
        <v>91</v>
      </c>
      <c r="C55" s="286"/>
      <c r="D55" s="289"/>
      <c r="E55" s="285">
        <v>50.877192982456144</v>
      </c>
      <c r="F55" s="289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</row>
    <row r="56">
      <c r="A56" s="280"/>
      <c r="B56" s="297" t="s">
        <v>268</v>
      </c>
      <c r="C56" s="286"/>
      <c r="D56" s="289"/>
      <c r="E56" s="285">
        <v>26.31578947368421</v>
      </c>
      <c r="F56" s="289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</row>
    <row r="57">
      <c r="A57" s="280"/>
      <c r="B57" s="297" t="s">
        <v>93</v>
      </c>
      <c r="C57" s="286"/>
      <c r="D57" s="289"/>
      <c r="E57" s="285">
        <v>37.28070175438597</v>
      </c>
      <c r="F57" s="289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</row>
    <row r="58">
      <c r="A58" s="280"/>
      <c r="B58" s="297" t="s">
        <v>94</v>
      </c>
      <c r="C58" s="286"/>
      <c r="D58" s="289"/>
      <c r="E58" s="285">
        <v>28.508771929824565</v>
      </c>
      <c r="F58" s="289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</row>
    <row r="59">
      <c r="A59" s="280"/>
      <c r="B59" s="297" t="s">
        <v>95</v>
      </c>
      <c r="C59" s="286"/>
      <c r="D59" s="289"/>
      <c r="E59" s="285">
        <v>32.89473684210526</v>
      </c>
      <c r="F59" s="289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</row>
    <row r="60">
      <c r="A60" s="280"/>
      <c r="B60" s="297" t="s">
        <v>96</v>
      </c>
      <c r="C60" s="286"/>
      <c r="D60" s="289"/>
      <c r="E60" s="285">
        <v>35.08771929824562</v>
      </c>
      <c r="F60" s="289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</row>
    <row r="61">
      <c r="A61" s="280"/>
      <c r="B61" s="297" t="s">
        <v>269</v>
      </c>
      <c r="C61" s="286"/>
      <c r="D61" s="289"/>
      <c r="E61" s="285">
        <v>21.92982456140351</v>
      </c>
      <c r="F61" s="289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</row>
    <row r="62">
      <c r="A62" s="280"/>
      <c r="B62" s="297" t="s">
        <v>271</v>
      </c>
      <c r="C62" s="286"/>
      <c r="D62" s="289"/>
      <c r="E62" s="285">
        <v>21.92982456140351</v>
      </c>
      <c r="F62" s="289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</row>
    <row r="63">
      <c r="A63" s="280"/>
      <c r="B63" s="291" t="s">
        <v>274</v>
      </c>
      <c r="C63" s="286"/>
      <c r="D63" s="289"/>
      <c r="E63" s="285">
        <v>75.18796992481204</v>
      </c>
      <c r="F63" s="289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</row>
    <row r="64">
      <c r="A64" s="280"/>
      <c r="B64" s="291" t="s">
        <v>278</v>
      </c>
      <c r="C64" s="286"/>
      <c r="D64" s="289"/>
      <c r="E64" s="285">
        <v>84.7953216374269</v>
      </c>
      <c r="F64" s="289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</row>
    <row r="65">
      <c r="A65" s="280"/>
      <c r="B65" s="284" t="s">
        <v>55</v>
      </c>
      <c r="C65" s="286"/>
      <c r="D65" s="289"/>
      <c r="E65" s="285">
        <v>169.17293233082705</v>
      </c>
      <c r="F65" s="289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</row>
    <row r="66">
      <c r="A66" s="280"/>
      <c r="B66" s="284" t="s">
        <v>281</v>
      </c>
      <c r="C66" s="286"/>
      <c r="D66" s="289"/>
      <c r="E66" s="285">
        <v>131.57894736842104</v>
      </c>
      <c r="F66" s="289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</row>
    <row r="67">
      <c r="A67" s="280"/>
      <c r="B67" s="284" t="s">
        <v>282</v>
      </c>
      <c r="C67" s="286"/>
      <c r="D67" s="289"/>
      <c r="E67" s="285">
        <v>84.7953216374269</v>
      </c>
      <c r="F67" s="289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</row>
    <row r="68">
      <c r="A68" s="280"/>
      <c r="B68" s="298" t="s">
        <v>283</v>
      </c>
      <c r="C68" s="286"/>
      <c r="D68" s="289"/>
      <c r="E68" s="285">
        <v>109.02255639097746</v>
      </c>
      <c r="F68" s="289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</row>
    <row r="69">
      <c r="A69" s="280"/>
      <c r="B69" s="298" t="s">
        <v>183</v>
      </c>
      <c r="C69" s="286"/>
      <c r="D69" s="289"/>
      <c r="E69" s="285">
        <v>84.7953216374269</v>
      </c>
      <c r="F69" s="289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</row>
    <row r="70">
      <c r="A70" s="280"/>
      <c r="B70" s="298" t="s">
        <v>180</v>
      </c>
      <c r="C70" s="286"/>
      <c r="D70" s="289"/>
      <c r="E70" s="285">
        <v>84.7953216374269</v>
      </c>
      <c r="F70" s="289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</row>
    <row r="71">
      <c r="A71" s="280"/>
      <c r="B71" s="299" t="s">
        <v>286</v>
      </c>
      <c r="C71" s="286"/>
      <c r="D71" s="289"/>
      <c r="E71" s="285">
        <v>169.17293233082705</v>
      </c>
      <c r="F71" s="289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</row>
    <row r="72">
      <c r="A72" s="280"/>
      <c r="B72" s="299" t="s">
        <v>288</v>
      </c>
      <c r="C72" s="286"/>
      <c r="D72" s="289"/>
      <c r="E72" s="285">
        <v>38.01169590643275</v>
      </c>
      <c r="F72" s="289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</row>
    <row r="73">
      <c r="A73" s="280"/>
      <c r="B73" s="299" t="s">
        <v>284</v>
      </c>
      <c r="C73" s="286"/>
      <c r="D73" s="289"/>
      <c r="E73" s="285">
        <v>84.7953216374269</v>
      </c>
      <c r="F73" s="289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</row>
    <row r="74">
      <c r="A74" s="280"/>
      <c r="B74" s="300" t="s">
        <v>290</v>
      </c>
      <c r="C74" s="286"/>
      <c r="D74" s="285">
        <v>280.70175438596493</v>
      </c>
      <c r="E74" s="289"/>
      <c r="F74" s="289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</row>
    <row r="75">
      <c r="A75" s="280"/>
      <c r="B75" s="300" t="s">
        <v>291</v>
      </c>
      <c r="C75" s="286"/>
      <c r="D75" s="285">
        <v>280.70175438596493</v>
      </c>
      <c r="E75" s="289"/>
      <c r="F75" s="289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</row>
    <row r="76">
      <c r="A76" s="280"/>
      <c r="B76" s="300" t="s">
        <v>293</v>
      </c>
      <c r="C76" s="286"/>
      <c r="D76" s="285">
        <v>84.88964346349745</v>
      </c>
      <c r="E76" s="289"/>
      <c r="F76" s="289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</row>
    <row r="77">
      <c r="A77" s="280"/>
      <c r="B77" s="300" t="s">
        <v>349</v>
      </c>
      <c r="C77" s="286"/>
      <c r="D77" s="285">
        <v>730.9941520467836</v>
      </c>
      <c r="E77" s="289"/>
      <c r="F77" s="289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</row>
    <row r="78">
      <c r="A78" s="280"/>
      <c r="B78" s="300" t="s">
        <v>350</v>
      </c>
      <c r="C78" s="286"/>
      <c r="D78" s="285">
        <v>730.9941520467836</v>
      </c>
      <c r="E78" s="289"/>
      <c r="F78" s="289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</row>
    <row r="79">
      <c r="A79" s="280"/>
      <c r="B79" s="300" t="s">
        <v>351</v>
      </c>
      <c r="C79" s="286"/>
      <c r="D79" s="285">
        <v>877.1929824561403</v>
      </c>
      <c r="E79" s="289"/>
      <c r="F79" s="289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</row>
    <row r="80">
      <c r="A80" s="280"/>
      <c r="B80" s="300" t="s">
        <v>352</v>
      </c>
      <c r="C80" s="286"/>
      <c r="D80" s="285">
        <v>877.1929824561403</v>
      </c>
      <c r="E80" s="289"/>
      <c r="F80" s="289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</row>
    <row r="81">
      <c r="A81" s="280"/>
      <c r="B81" s="301" t="s">
        <v>296</v>
      </c>
      <c r="C81" s="286"/>
      <c r="D81" s="285">
        <v>46.78362573099415</v>
      </c>
      <c r="E81" s="289"/>
      <c r="F81" s="289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</row>
    <row r="82">
      <c r="A82" s="280"/>
      <c r="B82" s="301" t="s">
        <v>298</v>
      </c>
      <c r="C82" s="286"/>
      <c r="D82" s="289"/>
      <c r="E82" s="285">
        <v>70.17543859649123</v>
      </c>
      <c r="F82" s="289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</row>
    <row r="83">
      <c r="A83" s="280"/>
      <c r="B83" s="301" t="s">
        <v>299</v>
      </c>
      <c r="C83" s="286"/>
      <c r="D83" s="285">
        <v>52.63157894736842</v>
      </c>
      <c r="E83" s="289"/>
      <c r="F83" s="289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</row>
    <row r="84">
      <c r="A84" s="280"/>
      <c r="B84" s="301" t="s">
        <v>300</v>
      </c>
      <c r="C84" s="286"/>
      <c r="D84" s="289"/>
      <c r="E84" s="285">
        <v>157.89473684210526</v>
      </c>
      <c r="F84" s="289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</row>
    <row r="85">
      <c r="A85" s="280"/>
      <c r="B85" s="301" t="s">
        <v>353</v>
      </c>
      <c r="C85" s="286"/>
      <c r="D85" s="285">
        <v>73.09941520467835</v>
      </c>
      <c r="E85" s="289"/>
      <c r="F85" s="289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</row>
    <row r="86">
      <c r="A86" s="280"/>
      <c r="B86" s="301" t="s">
        <v>354</v>
      </c>
      <c r="C86" s="286"/>
      <c r="D86" s="289"/>
      <c r="E86" s="285">
        <v>146.1988304093567</v>
      </c>
      <c r="F86" s="289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</row>
    <row r="87">
      <c r="A87" s="280"/>
      <c r="B87" s="302" t="s">
        <v>355</v>
      </c>
      <c r="C87" s="303">
        <v>2.764642375168691</v>
      </c>
      <c r="D87" s="303">
        <v>22.57220824292547</v>
      </c>
      <c r="E87" s="303">
        <v>15.665212044120809</v>
      </c>
      <c r="F87" s="303">
        <v>6.053128306969128</v>
      </c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</row>
    <row r="88">
      <c r="A88" s="280"/>
      <c r="B88" s="302" t="s">
        <v>356</v>
      </c>
      <c r="C88" s="303">
        <v>1.5789473684210527</v>
      </c>
      <c r="D88" s="303">
        <v>3.1578947368421053</v>
      </c>
      <c r="E88" s="303">
        <v>7.894736842105263</v>
      </c>
      <c r="F88" s="303">
        <v>0.0</v>
      </c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</row>
    <row r="89">
      <c r="A89" s="280"/>
      <c r="B89" s="302" t="s">
        <v>357</v>
      </c>
      <c r="C89" s="303">
        <v>5.394736842105263</v>
      </c>
      <c r="D89" s="303">
        <v>32.36842105263158</v>
      </c>
      <c r="E89" s="303">
        <v>32.36842105263158</v>
      </c>
      <c r="F89" s="303">
        <v>21.57894736842105</v>
      </c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</row>
    <row r="90">
      <c r="A90" s="280"/>
      <c r="B90" s="304" t="s">
        <v>358</v>
      </c>
      <c r="C90" s="305">
        <v>701.3830634278003</v>
      </c>
      <c r="D90" s="305">
        <v>5690.296152388686</v>
      </c>
      <c r="E90" s="305">
        <v>3983.2717791424216</v>
      </c>
      <c r="F90" s="305">
        <v>1540.8864760652539</v>
      </c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</row>
    <row r="91">
      <c r="A91" s="280"/>
      <c r="B91" s="306" t="s">
        <v>359</v>
      </c>
      <c r="C91" s="307">
        <v>11915.837471024162</v>
      </c>
      <c r="D91" s="308"/>
      <c r="E91" s="309"/>
      <c r="F91" s="309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</row>
    <row r="92">
      <c r="A92" s="280"/>
      <c r="B92" s="310"/>
      <c r="C92" s="308"/>
      <c r="D92" s="308"/>
      <c r="E92" s="309"/>
      <c r="F92" s="309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</row>
    <row r="93">
      <c r="A93" s="280"/>
      <c r="B93" s="310"/>
      <c r="C93" s="308"/>
      <c r="D93" s="308"/>
      <c r="E93" s="309"/>
      <c r="F93" s="309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</row>
    <row r="94">
      <c r="A94" s="280"/>
      <c r="B94" s="281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</row>
    <row r="95">
      <c r="A95" s="280"/>
      <c r="B95" s="281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</row>
    <row r="96">
      <c r="A96" s="280"/>
      <c r="B96" s="281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</row>
    <row r="97">
      <c r="A97" s="280"/>
      <c r="B97" s="281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</row>
    <row r="98">
      <c r="A98" s="280"/>
      <c r="B98" s="281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</row>
    <row r="99">
      <c r="A99" s="280"/>
      <c r="B99" s="281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</row>
    <row r="100">
      <c r="A100" s="280"/>
      <c r="B100" s="281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</row>
    <row r="101">
      <c r="A101" s="280"/>
      <c r="B101" s="281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</row>
    <row r="102">
      <c r="A102" s="280"/>
      <c r="B102" s="281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</row>
    <row r="103">
      <c r="A103" s="280"/>
      <c r="B103" s="281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</row>
    <row r="104">
      <c r="A104" s="280"/>
      <c r="B104" s="281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</row>
    <row r="105">
      <c r="A105" s="280"/>
      <c r="B105" s="281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</row>
    <row r="106">
      <c r="A106" s="280"/>
      <c r="B106" s="281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</row>
    <row r="107">
      <c r="A107" s="280"/>
      <c r="B107" s="281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</row>
    <row r="108">
      <c r="A108" s="280"/>
      <c r="B108" s="281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</row>
    <row r="109">
      <c r="A109" s="280"/>
      <c r="B109" s="281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</row>
    <row r="110">
      <c r="A110" s="280"/>
      <c r="B110" s="281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</row>
    <row r="111">
      <c r="A111" s="280"/>
      <c r="B111" s="281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</row>
    <row r="112">
      <c r="A112" s="280"/>
      <c r="B112" s="281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</row>
    <row r="113">
      <c r="A113" s="280"/>
      <c r="B113" s="281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</row>
    <row r="114">
      <c r="A114" s="280"/>
      <c r="B114" s="281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</row>
    <row r="115">
      <c r="A115" s="280"/>
      <c r="B115" s="281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</row>
    <row r="116">
      <c r="A116" s="280"/>
      <c r="B116" s="281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</row>
    <row r="117">
      <c r="A117" s="280"/>
      <c r="B117" s="281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</row>
    <row r="118">
      <c r="A118" s="280"/>
      <c r="B118" s="281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</row>
    <row r="119">
      <c r="A119" s="280"/>
      <c r="B119" s="281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</row>
    <row r="120">
      <c r="A120" s="280"/>
      <c r="B120" s="281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</row>
    <row r="121">
      <c r="A121" s="280"/>
      <c r="B121" s="281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</row>
    <row r="122">
      <c r="A122" s="280"/>
      <c r="B122" s="281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</row>
    <row r="123">
      <c r="A123" s="280"/>
      <c r="B123" s="281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</row>
    <row r="124">
      <c r="A124" s="280"/>
      <c r="B124" s="281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</row>
    <row r="125">
      <c r="A125" s="280"/>
      <c r="B125" s="281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</row>
    <row r="126">
      <c r="A126" s="280"/>
      <c r="B126" s="281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</row>
    <row r="127">
      <c r="A127" s="280"/>
      <c r="B127" s="281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</row>
    <row r="128">
      <c r="A128" s="280"/>
      <c r="B128" s="281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</row>
    <row r="129">
      <c r="A129" s="280"/>
      <c r="B129" s="281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</row>
    <row r="130">
      <c r="A130" s="280"/>
      <c r="B130" s="281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</row>
    <row r="131">
      <c r="A131" s="280"/>
      <c r="B131" s="281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</row>
    <row r="132">
      <c r="A132" s="280"/>
      <c r="B132" s="281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</row>
    <row r="133">
      <c r="A133" s="280"/>
      <c r="B133" s="281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</row>
    <row r="134">
      <c r="A134" s="280"/>
      <c r="B134" s="281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</row>
    <row r="135">
      <c r="A135" s="280"/>
      <c r="B135" s="281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</row>
    <row r="136">
      <c r="A136" s="280"/>
      <c r="B136" s="281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</row>
    <row r="137">
      <c r="A137" s="280"/>
      <c r="B137" s="281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</row>
    <row r="138">
      <c r="A138" s="280"/>
      <c r="B138" s="281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</row>
    <row r="139">
      <c r="A139" s="280"/>
      <c r="B139" s="281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</row>
    <row r="140">
      <c r="A140" s="280"/>
      <c r="B140" s="281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</row>
    <row r="141">
      <c r="A141" s="280"/>
      <c r="B141" s="281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</row>
    <row r="142">
      <c r="A142" s="280"/>
      <c r="B142" s="281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</row>
    <row r="143">
      <c r="A143" s="280"/>
      <c r="B143" s="281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</row>
    <row r="144">
      <c r="A144" s="280"/>
      <c r="B144" s="281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</row>
    <row r="145">
      <c r="A145" s="280"/>
      <c r="B145" s="281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</row>
    <row r="146">
      <c r="A146" s="280"/>
      <c r="B146" s="281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</row>
    <row r="147">
      <c r="A147" s="280"/>
      <c r="B147" s="281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</row>
    <row r="148">
      <c r="A148" s="280"/>
      <c r="B148" s="281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</row>
    <row r="149">
      <c r="A149" s="280"/>
      <c r="B149" s="281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</row>
    <row r="150">
      <c r="A150" s="280"/>
      <c r="B150" s="281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</row>
    <row r="151">
      <c r="A151" s="280"/>
      <c r="B151" s="281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</row>
    <row r="152">
      <c r="A152" s="280"/>
      <c r="B152" s="281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</row>
    <row r="153">
      <c r="A153" s="280"/>
      <c r="B153" s="281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</row>
    <row r="154">
      <c r="A154" s="280"/>
      <c r="B154" s="281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</row>
    <row r="155">
      <c r="A155" s="280"/>
      <c r="B155" s="281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</row>
    <row r="156">
      <c r="A156" s="280"/>
      <c r="B156" s="281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</row>
    <row r="157">
      <c r="A157" s="280"/>
      <c r="B157" s="281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</row>
    <row r="158">
      <c r="A158" s="280"/>
      <c r="B158" s="281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</row>
    <row r="159">
      <c r="A159" s="280"/>
      <c r="B159" s="281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</row>
    <row r="160">
      <c r="A160" s="280"/>
      <c r="B160" s="281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</row>
    <row r="161">
      <c r="A161" s="280"/>
      <c r="B161" s="281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</row>
    <row r="162">
      <c r="A162" s="280"/>
      <c r="B162" s="281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</row>
    <row r="163">
      <c r="A163" s="280"/>
      <c r="B163" s="281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</row>
    <row r="164">
      <c r="A164" s="280"/>
      <c r="B164" s="281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</row>
    <row r="165">
      <c r="A165" s="280"/>
      <c r="B165" s="281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</row>
    <row r="166">
      <c r="A166" s="280"/>
      <c r="B166" s="281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</row>
    <row r="167">
      <c r="A167" s="280"/>
      <c r="B167" s="281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</row>
    <row r="168">
      <c r="A168" s="280"/>
      <c r="B168" s="281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</row>
    <row r="169">
      <c r="A169" s="280"/>
      <c r="B169" s="281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</row>
    <row r="170">
      <c r="A170" s="280"/>
      <c r="B170" s="281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</row>
    <row r="171">
      <c r="A171" s="280"/>
      <c r="B171" s="281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</row>
    <row r="172">
      <c r="A172" s="280"/>
      <c r="B172" s="281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</row>
    <row r="173">
      <c r="A173" s="280"/>
      <c r="B173" s="281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</row>
    <row r="174">
      <c r="A174" s="280"/>
      <c r="B174" s="281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</row>
    <row r="175">
      <c r="A175" s="280"/>
      <c r="B175" s="281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</row>
    <row r="176">
      <c r="A176" s="280"/>
      <c r="B176" s="281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</row>
    <row r="177">
      <c r="A177" s="280"/>
      <c r="B177" s="281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</row>
    <row r="178">
      <c r="A178" s="280"/>
      <c r="B178" s="281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</row>
    <row r="179">
      <c r="A179" s="280"/>
      <c r="B179" s="281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</row>
    <row r="180">
      <c r="A180" s="280"/>
      <c r="B180" s="281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</row>
    <row r="181">
      <c r="A181" s="280"/>
      <c r="B181" s="281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</row>
    <row r="182">
      <c r="A182" s="280"/>
      <c r="B182" s="281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</row>
    <row r="183">
      <c r="A183" s="280"/>
      <c r="B183" s="281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</row>
    <row r="184">
      <c r="A184" s="280"/>
      <c r="B184" s="281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</row>
    <row r="185">
      <c r="A185" s="280"/>
      <c r="B185" s="281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</row>
    <row r="186">
      <c r="A186" s="280"/>
      <c r="B186" s="281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</row>
    <row r="187">
      <c r="A187" s="280"/>
      <c r="B187" s="281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</row>
    <row r="188">
      <c r="A188" s="280"/>
      <c r="B188" s="281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</row>
    <row r="189">
      <c r="A189" s="280"/>
      <c r="B189" s="281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</row>
    <row r="190">
      <c r="A190" s="280"/>
      <c r="B190" s="281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</row>
    <row r="191">
      <c r="A191" s="280"/>
      <c r="B191" s="281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</row>
    <row r="192">
      <c r="A192" s="280"/>
      <c r="B192" s="281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</row>
    <row r="193">
      <c r="A193" s="280"/>
      <c r="B193" s="281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</row>
    <row r="194">
      <c r="A194" s="280"/>
      <c r="B194" s="281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</row>
    <row r="195">
      <c r="A195" s="280"/>
      <c r="B195" s="281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</row>
    <row r="196">
      <c r="A196" s="280"/>
      <c r="B196" s="281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</row>
    <row r="197">
      <c r="A197" s="280"/>
      <c r="B197" s="281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</row>
    <row r="198">
      <c r="A198" s="280"/>
      <c r="B198" s="281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</row>
    <row r="199">
      <c r="A199" s="280"/>
      <c r="B199" s="281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</row>
    <row r="200">
      <c r="A200" s="280"/>
      <c r="B200" s="281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</row>
    <row r="201">
      <c r="A201" s="280"/>
      <c r="B201" s="281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</row>
    <row r="202">
      <c r="A202" s="280"/>
      <c r="B202" s="281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</row>
    <row r="203">
      <c r="A203" s="280"/>
      <c r="B203" s="281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</row>
    <row r="204">
      <c r="A204" s="280"/>
      <c r="B204" s="281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</row>
    <row r="205">
      <c r="A205" s="280"/>
      <c r="B205" s="281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</row>
    <row r="206">
      <c r="A206" s="280"/>
      <c r="B206" s="281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</row>
    <row r="207">
      <c r="A207" s="280"/>
      <c r="B207" s="281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</row>
    <row r="208">
      <c r="A208" s="280"/>
      <c r="B208" s="281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</row>
    <row r="209">
      <c r="A209" s="280"/>
      <c r="B209" s="281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</row>
    <row r="210">
      <c r="A210" s="280"/>
      <c r="B210" s="281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</row>
    <row r="211">
      <c r="A211" s="280"/>
      <c r="B211" s="281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</row>
    <row r="212">
      <c r="A212" s="280"/>
      <c r="B212" s="281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</row>
    <row r="213">
      <c r="A213" s="280"/>
      <c r="B213" s="281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</row>
    <row r="214">
      <c r="A214" s="280"/>
      <c r="B214" s="281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</row>
    <row r="215">
      <c r="A215" s="280"/>
      <c r="B215" s="281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</row>
    <row r="216">
      <c r="A216" s="280"/>
      <c r="B216" s="281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</row>
    <row r="217">
      <c r="A217" s="280"/>
      <c r="B217" s="281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</row>
    <row r="218">
      <c r="A218" s="280"/>
      <c r="B218" s="281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</row>
    <row r="219">
      <c r="A219" s="280"/>
      <c r="B219" s="281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</row>
    <row r="220">
      <c r="A220" s="280"/>
      <c r="B220" s="281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</row>
    <row r="221">
      <c r="A221" s="280"/>
      <c r="B221" s="281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</row>
    <row r="222">
      <c r="A222" s="280"/>
      <c r="B222" s="281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</row>
    <row r="223">
      <c r="A223" s="280"/>
      <c r="B223" s="281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</row>
    <row r="224">
      <c r="A224" s="280"/>
      <c r="B224" s="281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</row>
    <row r="225">
      <c r="A225" s="280"/>
      <c r="B225" s="281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</row>
    <row r="226">
      <c r="A226" s="280"/>
      <c r="B226" s="281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</row>
    <row r="227">
      <c r="A227" s="280"/>
      <c r="B227" s="281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</row>
    <row r="228">
      <c r="A228" s="280"/>
      <c r="B228" s="281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</row>
    <row r="229">
      <c r="A229" s="280"/>
      <c r="B229" s="281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</row>
    <row r="230">
      <c r="A230" s="280"/>
      <c r="B230" s="281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</row>
    <row r="231">
      <c r="A231" s="280"/>
      <c r="B231" s="281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</row>
    <row r="232">
      <c r="A232" s="280"/>
      <c r="B232" s="281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</row>
    <row r="233">
      <c r="A233" s="280"/>
      <c r="B233" s="281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</row>
    <row r="234">
      <c r="A234" s="280"/>
      <c r="B234" s="281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</row>
    <row r="235">
      <c r="A235" s="280"/>
      <c r="B235" s="281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</row>
    <row r="236">
      <c r="A236" s="280"/>
      <c r="B236" s="281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</row>
    <row r="237">
      <c r="A237" s="280"/>
      <c r="B237" s="281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</row>
    <row r="238">
      <c r="A238" s="280"/>
      <c r="B238" s="281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</row>
    <row r="239">
      <c r="A239" s="280"/>
      <c r="B239" s="281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</row>
    <row r="240">
      <c r="A240" s="280"/>
      <c r="B240" s="281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</row>
    <row r="241">
      <c r="A241" s="280"/>
      <c r="B241" s="281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</row>
    <row r="242">
      <c r="A242" s="280"/>
      <c r="B242" s="281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</row>
    <row r="243">
      <c r="A243" s="280"/>
      <c r="B243" s="281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</row>
    <row r="244">
      <c r="A244" s="280"/>
      <c r="B244" s="281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</row>
    <row r="245">
      <c r="A245" s="280"/>
      <c r="B245" s="281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</row>
    <row r="246">
      <c r="A246" s="280"/>
      <c r="B246" s="281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</row>
    <row r="247">
      <c r="A247" s="280"/>
      <c r="B247" s="281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</row>
    <row r="248">
      <c r="A248" s="280"/>
      <c r="B248" s="281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</row>
    <row r="249">
      <c r="A249" s="280"/>
      <c r="B249" s="281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</row>
    <row r="250">
      <c r="A250" s="280"/>
      <c r="B250" s="281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</row>
    <row r="251">
      <c r="A251" s="280"/>
      <c r="B251" s="281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</row>
    <row r="252">
      <c r="A252" s="280"/>
      <c r="B252" s="281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</row>
    <row r="253">
      <c r="A253" s="280"/>
      <c r="B253" s="281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</row>
    <row r="254">
      <c r="A254" s="280"/>
      <c r="B254" s="281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</row>
    <row r="255">
      <c r="A255" s="280"/>
      <c r="B255" s="281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</row>
    <row r="256">
      <c r="A256" s="280"/>
      <c r="B256" s="281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</row>
    <row r="257">
      <c r="A257" s="280"/>
      <c r="B257" s="281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</row>
    <row r="258">
      <c r="A258" s="280"/>
      <c r="B258" s="281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</row>
    <row r="259">
      <c r="A259" s="280"/>
      <c r="B259" s="281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</row>
    <row r="260">
      <c r="A260" s="280"/>
      <c r="B260" s="281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</row>
    <row r="261">
      <c r="A261" s="280"/>
      <c r="B261" s="281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</row>
    <row r="262">
      <c r="A262" s="280"/>
      <c r="B262" s="281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</row>
    <row r="263">
      <c r="A263" s="280"/>
      <c r="B263" s="281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</row>
    <row r="264">
      <c r="A264" s="280"/>
      <c r="B264" s="281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</row>
    <row r="265">
      <c r="A265" s="280"/>
      <c r="B265" s="281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</row>
    <row r="266">
      <c r="A266" s="280"/>
      <c r="B266" s="281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</row>
    <row r="267">
      <c r="A267" s="280"/>
      <c r="B267" s="281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</row>
    <row r="268">
      <c r="A268" s="280"/>
      <c r="B268" s="281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</row>
    <row r="269">
      <c r="A269" s="280"/>
      <c r="B269" s="281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</row>
    <row r="270">
      <c r="A270" s="280"/>
      <c r="B270" s="281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</row>
    <row r="271">
      <c r="A271" s="280"/>
      <c r="B271" s="281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</row>
    <row r="272">
      <c r="A272" s="280"/>
      <c r="B272" s="281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</row>
    <row r="273">
      <c r="A273" s="280"/>
      <c r="B273" s="281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</row>
    <row r="274">
      <c r="A274" s="280"/>
      <c r="B274" s="281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</row>
    <row r="275">
      <c r="A275" s="280"/>
      <c r="B275" s="281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</row>
    <row r="276">
      <c r="A276" s="280"/>
      <c r="B276" s="281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</row>
    <row r="277">
      <c r="A277" s="280"/>
      <c r="B277" s="281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</row>
    <row r="278">
      <c r="A278" s="280"/>
      <c r="B278" s="281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</row>
    <row r="279">
      <c r="A279" s="280"/>
      <c r="B279" s="281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</row>
    <row r="280">
      <c r="A280" s="280"/>
      <c r="B280" s="281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</row>
    <row r="281">
      <c r="A281" s="280"/>
      <c r="B281" s="281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</row>
    <row r="282">
      <c r="A282" s="280"/>
      <c r="B282" s="281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</row>
    <row r="283">
      <c r="A283" s="280"/>
      <c r="B283" s="281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</row>
    <row r="284">
      <c r="A284" s="280"/>
      <c r="B284" s="281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</row>
    <row r="285">
      <c r="A285" s="280"/>
      <c r="B285" s="281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</row>
    <row r="286">
      <c r="A286" s="280"/>
      <c r="B286" s="281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</row>
    <row r="287">
      <c r="A287" s="280"/>
      <c r="B287" s="281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</row>
    <row r="288">
      <c r="A288" s="280"/>
      <c r="B288" s="281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</row>
    <row r="289">
      <c r="A289" s="280"/>
      <c r="B289" s="281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</row>
    <row r="290">
      <c r="A290" s="280"/>
      <c r="B290" s="281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</row>
    <row r="291">
      <c r="A291" s="280"/>
      <c r="B291" s="281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</row>
    <row r="292">
      <c r="A292" s="280"/>
      <c r="B292" s="281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</row>
    <row r="293">
      <c r="A293" s="280"/>
      <c r="B293" s="281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</row>
    <row r="294">
      <c r="A294" s="280"/>
      <c r="B294" s="281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</row>
    <row r="295">
      <c r="A295" s="280"/>
      <c r="B295" s="281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</row>
    <row r="296">
      <c r="A296" s="280"/>
      <c r="B296" s="281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</row>
    <row r="297">
      <c r="A297" s="280"/>
      <c r="B297" s="281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</row>
    <row r="298">
      <c r="A298" s="280"/>
      <c r="B298" s="281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</row>
    <row r="299">
      <c r="A299" s="280"/>
      <c r="B299" s="281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</row>
    <row r="300">
      <c r="A300" s="280"/>
      <c r="B300" s="281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</row>
    <row r="301">
      <c r="A301" s="280"/>
      <c r="B301" s="281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</row>
    <row r="302">
      <c r="A302" s="280"/>
      <c r="B302" s="281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</row>
    <row r="303">
      <c r="A303" s="280"/>
      <c r="B303" s="281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</row>
    <row r="304">
      <c r="A304" s="280"/>
      <c r="B304" s="281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</row>
    <row r="305">
      <c r="A305" s="280"/>
      <c r="B305" s="281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</row>
    <row r="306">
      <c r="A306" s="280"/>
      <c r="B306" s="281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</row>
    <row r="307">
      <c r="A307" s="280"/>
      <c r="B307" s="281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</row>
    <row r="308">
      <c r="A308" s="280"/>
      <c r="B308" s="281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</row>
    <row r="309">
      <c r="A309" s="280"/>
      <c r="B309" s="281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</row>
    <row r="310">
      <c r="A310" s="280"/>
      <c r="B310" s="281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</row>
    <row r="311">
      <c r="A311" s="280"/>
      <c r="B311" s="281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</row>
    <row r="312">
      <c r="A312" s="280"/>
      <c r="B312" s="281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</row>
    <row r="313">
      <c r="A313" s="280"/>
      <c r="B313" s="281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</row>
    <row r="314">
      <c r="A314" s="280"/>
      <c r="B314" s="281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</row>
    <row r="315">
      <c r="A315" s="280"/>
      <c r="B315" s="281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</row>
    <row r="316">
      <c r="A316" s="280"/>
      <c r="B316" s="281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</row>
    <row r="317">
      <c r="A317" s="280"/>
      <c r="B317" s="281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</row>
    <row r="318">
      <c r="A318" s="280"/>
      <c r="B318" s="281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</row>
    <row r="319">
      <c r="A319" s="280"/>
      <c r="B319" s="281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</row>
    <row r="320">
      <c r="A320" s="280"/>
      <c r="B320" s="281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</row>
    <row r="321">
      <c r="A321" s="280"/>
      <c r="B321" s="281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</row>
    <row r="322">
      <c r="A322" s="280"/>
      <c r="B322" s="281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</row>
    <row r="323">
      <c r="A323" s="280"/>
      <c r="B323" s="281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</row>
    <row r="324">
      <c r="A324" s="280"/>
      <c r="B324" s="281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</row>
    <row r="325">
      <c r="A325" s="280"/>
      <c r="B325" s="281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</row>
    <row r="326">
      <c r="A326" s="280"/>
      <c r="B326" s="281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</row>
    <row r="327">
      <c r="A327" s="280"/>
      <c r="B327" s="281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</row>
    <row r="328">
      <c r="A328" s="280"/>
      <c r="B328" s="281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</row>
    <row r="329">
      <c r="A329" s="280"/>
      <c r="B329" s="281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</row>
    <row r="330">
      <c r="A330" s="280"/>
      <c r="B330" s="281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</row>
    <row r="331">
      <c r="A331" s="280"/>
      <c r="B331" s="281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</row>
    <row r="332">
      <c r="A332" s="280"/>
      <c r="B332" s="281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</row>
    <row r="333">
      <c r="A333" s="280"/>
      <c r="B333" s="281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</row>
    <row r="334">
      <c r="A334" s="280"/>
      <c r="B334" s="281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</row>
    <row r="335">
      <c r="A335" s="280"/>
      <c r="B335" s="281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</row>
    <row r="336">
      <c r="A336" s="280"/>
      <c r="B336" s="281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</row>
    <row r="337">
      <c r="A337" s="280"/>
      <c r="B337" s="281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</row>
    <row r="338">
      <c r="A338" s="280"/>
      <c r="B338" s="281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</row>
    <row r="339">
      <c r="A339" s="280"/>
      <c r="B339" s="281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</row>
    <row r="340">
      <c r="A340" s="280"/>
      <c r="B340" s="281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</row>
    <row r="341">
      <c r="A341" s="280"/>
      <c r="B341" s="281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</row>
    <row r="342">
      <c r="A342" s="280"/>
      <c r="B342" s="281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</row>
    <row r="343">
      <c r="A343" s="280"/>
      <c r="B343" s="281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</row>
    <row r="344">
      <c r="A344" s="280"/>
      <c r="B344" s="281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</row>
    <row r="345">
      <c r="A345" s="280"/>
      <c r="B345" s="281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</row>
    <row r="346">
      <c r="A346" s="280"/>
      <c r="B346" s="281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</row>
    <row r="347">
      <c r="A347" s="280"/>
      <c r="B347" s="281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</row>
    <row r="348">
      <c r="A348" s="280"/>
      <c r="B348" s="281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</row>
    <row r="349">
      <c r="A349" s="280"/>
      <c r="B349" s="281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</row>
    <row r="350">
      <c r="A350" s="280"/>
      <c r="B350" s="281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</row>
    <row r="351">
      <c r="A351" s="280"/>
      <c r="B351" s="281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</row>
    <row r="352">
      <c r="A352" s="280"/>
      <c r="B352" s="281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</row>
    <row r="353">
      <c r="A353" s="280"/>
      <c r="B353" s="281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</row>
    <row r="354">
      <c r="A354" s="280"/>
      <c r="B354" s="281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</row>
    <row r="355">
      <c r="A355" s="280"/>
      <c r="B355" s="281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</row>
    <row r="356">
      <c r="A356" s="280"/>
      <c r="B356" s="281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</row>
    <row r="357">
      <c r="A357" s="280"/>
      <c r="B357" s="281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</row>
    <row r="358">
      <c r="A358" s="280"/>
      <c r="B358" s="281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</row>
    <row r="359">
      <c r="A359" s="280"/>
      <c r="B359" s="281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</row>
    <row r="360">
      <c r="A360" s="280"/>
      <c r="B360" s="281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</row>
    <row r="361">
      <c r="A361" s="280"/>
      <c r="B361" s="281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</row>
    <row r="362">
      <c r="A362" s="280"/>
      <c r="B362" s="281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</row>
    <row r="363">
      <c r="A363" s="280"/>
      <c r="B363" s="281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</row>
    <row r="364">
      <c r="A364" s="280"/>
      <c r="B364" s="281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</row>
    <row r="365">
      <c r="A365" s="280"/>
      <c r="B365" s="281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</row>
    <row r="366">
      <c r="A366" s="280"/>
      <c r="B366" s="281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</row>
    <row r="367">
      <c r="A367" s="280"/>
      <c r="B367" s="281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</row>
    <row r="368">
      <c r="A368" s="280"/>
      <c r="B368" s="281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</row>
    <row r="369">
      <c r="A369" s="280"/>
      <c r="B369" s="281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</row>
    <row r="370">
      <c r="A370" s="280"/>
      <c r="B370" s="281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</row>
    <row r="371">
      <c r="A371" s="280"/>
      <c r="B371" s="281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</row>
    <row r="372">
      <c r="A372" s="280"/>
      <c r="B372" s="281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</row>
    <row r="373">
      <c r="A373" s="280"/>
      <c r="B373" s="281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</row>
    <row r="374">
      <c r="A374" s="280"/>
      <c r="B374" s="281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</row>
    <row r="375">
      <c r="A375" s="280"/>
      <c r="B375" s="281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</row>
    <row r="376">
      <c r="A376" s="280"/>
      <c r="B376" s="281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</row>
    <row r="377">
      <c r="A377" s="280"/>
      <c r="B377" s="281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</row>
    <row r="378">
      <c r="A378" s="280"/>
      <c r="B378" s="281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</row>
    <row r="379">
      <c r="A379" s="280"/>
      <c r="B379" s="281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</row>
    <row r="380">
      <c r="A380" s="280"/>
      <c r="B380" s="281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</row>
    <row r="381">
      <c r="A381" s="280"/>
      <c r="B381" s="281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</row>
    <row r="382">
      <c r="A382" s="280"/>
      <c r="B382" s="281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</row>
    <row r="383">
      <c r="A383" s="280"/>
      <c r="B383" s="281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</row>
    <row r="384">
      <c r="A384" s="280"/>
      <c r="B384" s="281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</row>
    <row r="385">
      <c r="A385" s="280"/>
      <c r="B385" s="281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</row>
    <row r="386">
      <c r="A386" s="280"/>
      <c r="B386" s="281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</row>
    <row r="387">
      <c r="A387" s="280"/>
      <c r="B387" s="281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</row>
    <row r="388">
      <c r="A388" s="280"/>
      <c r="B388" s="281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</row>
    <row r="389">
      <c r="A389" s="280"/>
      <c r="B389" s="281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</row>
    <row r="390">
      <c r="A390" s="280"/>
      <c r="B390" s="281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</row>
    <row r="391">
      <c r="A391" s="280"/>
      <c r="B391" s="281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</row>
    <row r="392">
      <c r="A392" s="280"/>
      <c r="B392" s="281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</row>
    <row r="393">
      <c r="A393" s="280"/>
      <c r="B393" s="281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</row>
    <row r="394">
      <c r="A394" s="280"/>
      <c r="B394" s="281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</row>
    <row r="395">
      <c r="A395" s="280"/>
      <c r="B395" s="281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</row>
    <row r="396">
      <c r="A396" s="280"/>
      <c r="B396" s="281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</row>
    <row r="397">
      <c r="A397" s="280"/>
      <c r="B397" s="281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</row>
    <row r="398">
      <c r="A398" s="280"/>
      <c r="B398" s="281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</row>
    <row r="399">
      <c r="A399" s="280"/>
      <c r="B399" s="281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</row>
    <row r="400">
      <c r="A400" s="280"/>
      <c r="B400" s="281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</row>
    <row r="401">
      <c r="A401" s="280"/>
      <c r="B401" s="281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</row>
    <row r="402">
      <c r="A402" s="280"/>
      <c r="B402" s="281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</row>
    <row r="403">
      <c r="A403" s="280"/>
      <c r="B403" s="281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</row>
    <row r="404">
      <c r="A404" s="280"/>
      <c r="B404" s="281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</row>
    <row r="405">
      <c r="A405" s="280"/>
      <c r="B405" s="281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</row>
    <row r="406">
      <c r="A406" s="280"/>
      <c r="B406" s="281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</row>
    <row r="407">
      <c r="A407" s="280"/>
      <c r="B407" s="281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</row>
    <row r="408">
      <c r="A408" s="280"/>
      <c r="B408" s="281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</row>
    <row r="409">
      <c r="A409" s="280"/>
      <c r="B409" s="281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</row>
    <row r="410">
      <c r="A410" s="280"/>
      <c r="B410" s="281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</row>
    <row r="411">
      <c r="A411" s="280"/>
      <c r="B411" s="281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</row>
    <row r="412">
      <c r="A412" s="280"/>
      <c r="B412" s="281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</row>
    <row r="413">
      <c r="A413" s="280"/>
      <c r="B413" s="281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</row>
    <row r="414">
      <c r="A414" s="280"/>
      <c r="B414" s="281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</row>
    <row r="415">
      <c r="A415" s="280"/>
      <c r="B415" s="281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</row>
    <row r="416">
      <c r="A416" s="280"/>
      <c r="B416" s="281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</row>
    <row r="417">
      <c r="A417" s="280"/>
      <c r="B417" s="281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</row>
    <row r="418">
      <c r="A418" s="280"/>
      <c r="B418" s="281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</row>
    <row r="419">
      <c r="A419" s="280"/>
      <c r="B419" s="281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</row>
    <row r="420">
      <c r="A420" s="280"/>
      <c r="B420" s="281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</row>
    <row r="421">
      <c r="A421" s="280"/>
      <c r="B421" s="281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</row>
    <row r="422">
      <c r="A422" s="280"/>
      <c r="B422" s="281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</row>
    <row r="423">
      <c r="A423" s="280"/>
      <c r="B423" s="281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</row>
    <row r="424">
      <c r="A424" s="280"/>
      <c r="B424" s="281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</row>
    <row r="425">
      <c r="A425" s="280"/>
      <c r="B425" s="281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</row>
    <row r="426">
      <c r="A426" s="280"/>
      <c r="B426" s="281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</row>
    <row r="427">
      <c r="A427" s="280"/>
      <c r="B427" s="281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</row>
    <row r="428">
      <c r="A428" s="280"/>
      <c r="B428" s="281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</row>
    <row r="429">
      <c r="A429" s="280"/>
      <c r="B429" s="281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</row>
    <row r="430">
      <c r="A430" s="280"/>
      <c r="B430" s="281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</row>
    <row r="431">
      <c r="A431" s="280"/>
      <c r="B431" s="281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</row>
    <row r="432">
      <c r="A432" s="280"/>
      <c r="B432" s="281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</row>
    <row r="433">
      <c r="A433" s="280"/>
      <c r="B433" s="281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</row>
    <row r="434">
      <c r="A434" s="280"/>
      <c r="B434" s="281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</row>
    <row r="435">
      <c r="A435" s="280"/>
      <c r="B435" s="281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</row>
    <row r="436">
      <c r="A436" s="280"/>
      <c r="B436" s="281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</row>
    <row r="437">
      <c r="A437" s="280"/>
      <c r="B437" s="281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</row>
    <row r="438">
      <c r="A438" s="280"/>
      <c r="B438" s="281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</row>
    <row r="439">
      <c r="A439" s="280"/>
      <c r="B439" s="281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</row>
    <row r="440">
      <c r="A440" s="280"/>
      <c r="B440" s="281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</row>
    <row r="441">
      <c r="A441" s="280"/>
      <c r="B441" s="281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</row>
    <row r="442">
      <c r="A442" s="280"/>
      <c r="B442" s="281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</row>
    <row r="443">
      <c r="A443" s="280"/>
      <c r="B443" s="281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</row>
    <row r="444">
      <c r="A444" s="280"/>
      <c r="B444" s="281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</row>
    <row r="445">
      <c r="A445" s="280"/>
      <c r="B445" s="281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</row>
    <row r="446">
      <c r="A446" s="280"/>
      <c r="B446" s="281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</row>
    <row r="447">
      <c r="A447" s="280"/>
      <c r="B447" s="281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</row>
    <row r="448">
      <c r="A448" s="280"/>
      <c r="B448" s="281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</row>
    <row r="449">
      <c r="A449" s="280"/>
      <c r="B449" s="281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</row>
    <row r="450">
      <c r="A450" s="280"/>
      <c r="B450" s="281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</row>
    <row r="451">
      <c r="A451" s="280"/>
      <c r="B451" s="281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</row>
    <row r="452">
      <c r="A452" s="280"/>
      <c r="B452" s="281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</row>
    <row r="453">
      <c r="A453" s="280"/>
      <c r="B453" s="281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</row>
    <row r="454">
      <c r="A454" s="280"/>
      <c r="B454" s="281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</row>
    <row r="455">
      <c r="A455" s="280"/>
      <c r="B455" s="281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</row>
    <row r="456">
      <c r="A456" s="280"/>
      <c r="B456" s="281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</row>
    <row r="457">
      <c r="A457" s="280"/>
      <c r="B457" s="281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</row>
    <row r="458">
      <c r="A458" s="280"/>
      <c r="B458" s="281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</row>
    <row r="459">
      <c r="A459" s="280"/>
      <c r="B459" s="281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</row>
    <row r="460">
      <c r="A460" s="280"/>
      <c r="B460" s="281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</row>
    <row r="461">
      <c r="A461" s="280"/>
      <c r="B461" s="281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</row>
    <row r="462">
      <c r="A462" s="280"/>
      <c r="B462" s="281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</row>
    <row r="463">
      <c r="A463" s="280"/>
      <c r="B463" s="281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</row>
    <row r="464">
      <c r="A464" s="280"/>
      <c r="B464" s="281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</row>
    <row r="465">
      <c r="A465" s="280"/>
      <c r="B465" s="281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</row>
    <row r="466">
      <c r="A466" s="280"/>
      <c r="B466" s="281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</row>
    <row r="467">
      <c r="A467" s="280"/>
      <c r="B467" s="281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</row>
    <row r="468">
      <c r="A468" s="280"/>
      <c r="B468" s="281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</row>
    <row r="469">
      <c r="A469" s="280"/>
      <c r="B469" s="281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</row>
    <row r="470">
      <c r="A470" s="280"/>
      <c r="B470" s="281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</row>
    <row r="471">
      <c r="A471" s="280"/>
      <c r="B471" s="281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</row>
    <row r="472">
      <c r="A472" s="280"/>
      <c r="B472" s="281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</row>
    <row r="473">
      <c r="A473" s="280"/>
      <c r="B473" s="281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</row>
    <row r="474">
      <c r="A474" s="280"/>
      <c r="B474" s="281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</row>
    <row r="475">
      <c r="A475" s="280"/>
      <c r="B475" s="281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</row>
    <row r="476">
      <c r="A476" s="280"/>
      <c r="B476" s="281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</row>
    <row r="477">
      <c r="A477" s="280"/>
      <c r="B477" s="281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</row>
    <row r="478">
      <c r="A478" s="280"/>
      <c r="B478" s="281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</row>
    <row r="479">
      <c r="A479" s="280"/>
      <c r="B479" s="281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</row>
    <row r="480">
      <c r="A480" s="280"/>
      <c r="B480" s="281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</row>
    <row r="481">
      <c r="A481" s="280"/>
      <c r="B481" s="281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</row>
    <row r="482">
      <c r="A482" s="280"/>
      <c r="B482" s="281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</row>
    <row r="483">
      <c r="A483" s="280"/>
      <c r="B483" s="281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</row>
    <row r="484">
      <c r="A484" s="280"/>
      <c r="B484" s="281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</row>
    <row r="485">
      <c r="A485" s="280"/>
      <c r="B485" s="281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</row>
    <row r="486">
      <c r="A486" s="280"/>
      <c r="B486" s="281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</row>
    <row r="487">
      <c r="A487" s="280"/>
      <c r="B487" s="281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</row>
    <row r="488">
      <c r="A488" s="280"/>
      <c r="B488" s="281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</row>
    <row r="489">
      <c r="A489" s="280"/>
      <c r="B489" s="281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</row>
    <row r="490">
      <c r="A490" s="280"/>
      <c r="B490" s="281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</row>
    <row r="491">
      <c r="A491" s="280"/>
      <c r="B491" s="281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</row>
    <row r="492">
      <c r="A492" s="280"/>
      <c r="B492" s="281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</row>
    <row r="493">
      <c r="A493" s="280"/>
      <c r="B493" s="281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</row>
    <row r="494">
      <c r="A494" s="280"/>
      <c r="B494" s="281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</row>
    <row r="495">
      <c r="A495" s="280"/>
      <c r="B495" s="281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</row>
    <row r="496">
      <c r="A496" s="280"/>
      <c r="B496" s="281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</row>
    <row r="497">
      <c r="A497" s="280"/>
      <c r="B497" s="281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</row>
    <row r="498">
      <c r="A498" s="280"/>
      <c r="B498" s="281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</row>
    <row r="499">
      <c r="A499" s="280"/>
      <c r="B499" s="281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</row>
    <row r="500">
      <c r="A500" s="280"/>
      <c r="B500" s="281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</row>
    <row r="501">
      <c r="A501" s="280"/>
      <c r="B501" s="281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</row>
    <row r="502">
      <c r="A502" s="280"/>
      <c r="B502" s="281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</row>
    <row r="503">
      <c r="A503" s="280"/>
      <c r="B503" s="281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</row>
    <row r="504">
      <c r="A504" s="280"/>
      <c r="B504" s="281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</row>
    <row r="505">
      <c r="A505" s="280"/>
      <c r="B505" s="281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</row>
    <row r="506">
      <c r="A506" s="280"/>
      <c r="B506" s="281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</row>
    <row r="507">
      <c r="A507" s="280"/>
      <c r="B507" s="281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</row>
    <row r="508">
      <c r="A508" s="280"/>
      <c r="B508" s="281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</row>
    <row r="509">
      <c r="A509" s="280"/>
      <c r="B509" s="281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</row>
    <row r="510">
      <c r="A510" s="280"/>
      <c r="B510" s="281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</row>
    <row r="511">
      <c r="A511" s="280"/>
      <c r="B511" s="281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</row>
    <row r="512">
      <c r="A512" s="280"/>
      <c r="B512" s="281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</row>
    <row r="513">
      <c r="A513" s="280"/>
      <c r="B513" s="281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</row>
    <row r="514">
      <c r="A514" s="280"/>
      <c r="B514" s="281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</row>
    <row r="515">
      <c r="A515" s="280"/>
      <c r="B515" s="281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</row>
    <row r="516">
      <c r="A516" s="280"/>
      <c r="B516" s="281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</row>
    <row r="517">
      <c r="A517" s="280"/>
      <c r="B517" s="281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</row>
    <row r="518">
      <c r="A518" s="280"/>
      <c r="B518" s="281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</row>
    <row r="519">
      <c r="A519" s="280"/>
      <c r="B519" s="281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</row>
    <row r="520">
      <c r="A520" s="280"/>
      <c r="B520" s="281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</row>
    <row r="521">
      <c r="A521" s="280"/>
      <c r="B521" s="281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</row>
    <row r="522">
      <c r="A522" s="280"/>
      <c r="B522" s="281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</row>
    <row r="523">
      <c r="A523" s="280"/>
      <c r="B523" s="281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</row>
    <row r="524">
      <c r="A524" s="280"/>
      <c r="B524" s="281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</row>
    <row r="525">
      <c r="A525" s="280"/>
      <c r="B525" s="281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</row>
    <row r="526">
      <c r="A526" s="280"/>
      <c r="B526" s="281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</row>
    <row r="527">
      <c r="A527" s="280"/>
      <c r="B527" s="281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</row>
    <row r="528">
      <c r="A528" s="280"/>
      <c r="B528" s="281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</row>
    <row r="529">
      <c r="A529" s="280"/>
      <c r="B529" s="281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</row>
    <row r="530">
      <c r="A530" s="280"/>
      <c r="B530" s="281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</row>
    <row r="531">
      <c r="A531" s="280"/>
      <c r="B531" s="281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</row>
    <row r="532">
      <c r="A532" s="280"/>
      <c r="B532" s="281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</row>
    <row r="533">
      <c r="A533" s="280"/>
      <c r="B533" s="281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</row>
    <row r="534">
      <c r="A534" s="280"/>
      <c r="B534" s="281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</row>
    <row r="535">
      <c r="A535" s="280"/>
      <c r="B535" s="281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</row>
    <row r="536">
      <c r="A536" s="280"/>
      <c r="B536" s="281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</row>
    <row r="537">
      <c r="A537" s="280"/>
      <c r="B537" s="281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</row>
    <row r="538">
      <c r="A538" s="280"/>
      <c r="B538" s="281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</row>
    <row r="539">
      <c r="A539" s="280"/>
      <c r="B539" s="281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</row>
    <row r="540">
      <c r="A540" s="280"/>
      <c r="B540" s="281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</row>
    <row r="541">
      <c r="A541" s="280"/>
      <c r="B541" s="281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</row>
    <row r="542">
      <c r="A542" s="280"/>
      <c r="B542" s="281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</row>
    <row r="543">
      <c r="A543" s="280"/>
      <c r="B543" s="281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</row>
    <row r="544">
      <c r="A544" s="280"/>
      <c r="B544" s="281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</row>
    <row r="545">
      <c r="A545" s="280"/>
      <c r="B545" s="281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</row>
    <row r="546">
      <c r="A546" s="280"/>
      <c r="B546" s="281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</row>
    <row r="547">
      <c r="A547" s="280"/>
      <c r="B547" s="281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</row>
    <row r="548">
      <c r="A548" s="280"/>
      <c r="B548" s="281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</row>
    <row r="549">
      <c r="A549" s="280"/>
      <c r="B549" s="281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</row>
    <row r="550">
      <c r="A550" s="280"/>
      <c r="B550" s="281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</row>
    <row r="551">
      <c r="A551" s="280"/>
      <c r="B551" s="281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</row>
    <row r="552">
      <c r="A552" s="280"/>
      <c r="B552" s="281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</row>
    <row r="553">
      <c r="A553" s="280"/>
      <c r="B553" s="281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</row>
    <row r="554">
      <c r="A554" s="280"/>
      <c r="B554" s="281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</row>
    <row r="555">
      <c r="A555" s="280"/>
      <c r="B555" s="281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</row>
    <row r="556">
      <c r="A556" s="280"/>
      <c r="B556" s="281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</row>
    <row r="557">
      <c r="A557" s="280"/>
      <c r="B557" s="281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</row>
    <row r="558">
      <c r="A558" s="280"/>
      <c r="B558" s="281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</row>
    <row r="559">
      <c r="A559" s="280"/>
      <c r="B559" s="281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</row>
    <row r="560">
      <c r="A560" s="280"/>
      <c r="B560" s="281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</row>
    <row r="561">
      <c r="A561" s="280"/>
      <c r="B561" s="281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</row>
    <row r="562">
      <c r="A562" s="280"/>
      <c r="B562" s="281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</row>
    <row r="563">
      <c r="A563" s="280"/>
      <c r="B563" s="281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</row>
    <row r="564">
      <c r="A564" s="280"/>
      <c r="B564" s="281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</row>
    <row r="565">
      <c r="A565" s="280"/>
      <c r="B565" s="281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</row>
    <row r="566">
      <c r="A566" s="280"/>
      <c r="B566" s="281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</row>
    <row r="567">
      <c r="A567" s="280"/>
      <c r="B567" s="281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</row>
    <row r="568">
      <c r="A568" s="280"/>
      <c r="B568" s="281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</row>
    <row r="569">
      <c r="A569" s="280"/>
      <c r="B569" s="281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</row>
    <row r="570">
      <c r="A570" s="280"/>
      <c r="B570" s="281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</row>
    <row r="571">
      <c r="A571" s="280"/>
      <c r="B571" s="281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</row>
    <row r="572">
      <c r="A572" s="280"/>
      <c r="B572" s="281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</row>
    <row r="573">
      <c r="A573" s="280"/>
      <c r="B573" s="281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</row>
    <row r="574">
      <c r="A574" s="280"/>
      <c r="B574" s="281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</row>
    <row r="575">
      <c r="A575" s="280"/>
      <c r="B575" s="281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</row>
    <row r="576">
      <c r="A576" s="280"/>
      <c r="B576" s="281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</row>
    <row r="577">
      <c r="A577" s="280"/>
      <c r="B577" s="281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</row>
    <row r="578">
      <c r="A578" s="280"/>
      <c r="B578" s="281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</row>
    <row r="579">
      <c r="A579" s="280"/>
      <c r="B579" s="281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</row>
    <row r="580">
      <c r="A580" s="280"/>
      <c r="B580" s="281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</row>
    <row r="581">
      <c r="A581" s="280"/>
      <c r="B581" s="281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</row>
    <row r="582">
      <c r="A582" s="280"/>
      <c r="B582" s="281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</row>
    <row r="583">
      <c r="A583" s="280"/>
      <c r="B583" s="281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</row>
    <row r="584">
      <c r="A584" s="280"/>
      <c r="B584" s="281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</row>
    <row r="585">
      <c r="A585" s="280"/>
      <c r="B585" s="281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</row>
    <row r="586">
      <c r="A586" s="280"/>
      <c r="B586" s="281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</row>
    <row r="587">
      <c r="A587" s="280"/>
      <c r="B587" s="281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</row>
    <row r="588">
      <c r="A588" s="280"/>
      <c r="B588" s="281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</row>
    <row r="589">
      <c r="A589" s="280"/>
      <c r="B589" s="281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</row>
    <row r="590">
      <c r="A590" s="280"/>
      <c r="B590" s="281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</row>
    <row r="591">
      <c r="A591" s="280"/>
      <c r="B591" s="281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</row>
    <row r="592">
      <c r="A592" s="280"/>
      <c r="B592" s="281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</row>
    <row r="593">
      <c r="A593" s="280"/>
      <c r="B593" s="281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</row>
    <row r="594">
      <c r="A594" s="280"/>
      <c r="B594" s="281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</row>
    <row r="595">
      <c r="A595" s="280"/>
      <c r="B595" s="281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</row>
    <row r="596">
      <c r="A596" s="280"/>
      <c r="B596" s="281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</row>
    <row r="597">
      <c r="A597" s="280"/>
      <c r="B597" s="281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</row>
    <row r="598">
      <c r="A598" s="280"/>
      <c r="B598" s="281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</row>
    <row r="599">
      <c r="A599" s="280"/>
      <c r="B599" s="281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</row>
    <row r="600">
      <c r="A600" s="280"/>
      <c r="B600" s="281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</row>
    <row r="601">
      <c r="A601" s="280"/>
      <c r="B601" s="281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</row>
    <row r="602">
      <c r="A602" s="280"/>
      <c r="B602" s="281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</row>
    <row r="603">
      <c r="A603" s="280"/>
      <c r="B603" s="281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</row>
    <row r="604">
      <c r="A604" s="280"/>
      <c r="B604" s="281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</row>
    <row r="605">
      <c r="A605" s="280"/>
      <c r="B605" s="281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</row>
    <row r="606">
      <c r="A606" s="280"/>
      <c r="B606" s="281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</row>
    <row r="607">
      <c r="A607" s="280"/>
      <c r="B607" s="281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</row>
    <row r="608">
      <c r="A608" s="280"/>
      <c r="B608" s="281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</row>
    <row r="609">
      <c r="A609" s="280"/>
      <c r="B609" s="281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</row>
    <row r="610">
      <c r="A610" s="280"/>
      <c r="B610" s="281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</row>
    <row r="611">
      <c r="A611" s="280"/>
      <c r="B611" s="281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</row>
    <row r="612">
      <c r="A612" s="280"/>
      <c r="B612" s="281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</row>
    <row r="613">
      <c r="A613" s="280"/>
      <c r="B613" s="281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</row>
    <row r="614">
      <c r="A614" s="280"/>
      <c r="B614" s="281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</row>
    <row r="615">
      <c r="A615" s="280"/>
      <c r="B615" s="281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</row>
    <row r="616">
      <c r="A616" s="280"/>
      <c r="B616" s="281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</row>
    <row r="617">
      <c r="A617" s="280"/>
      <c r="B617" s="281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</row>
    <row r="618">
      <c r="A618" s="280"/>
      <c r="B618" s="281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</row>
    <row r="619">
      <c r="A619" s="280"/>
      <c r="B619" s="281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</row>
    <row r="620">
      <c r="A620" s="280"/>
      <c r="B620" s="281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</row>
    <row r="621">
      <c r="A621" s="280"/>
      <c r="B621" s="281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</row>
    <row r="622">
      <c r="A622" s="280"/>
      <c r="B622" s="281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</row>
    <row r="623">
      <c r="A623" s="280"/>
      <c r="B623" s="281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</row>
    <row r="624">
      <c r="A624" s="280"/>
      <c r="B624" s="281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</row>
    <row r="625">
      <c r="A625" s="280"/>
      <c r="B625" s="281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</row>
    <row r="626">
      <c r="A626" s="280"/>
      <c r="B626" s="281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</row>
    <row r="627">
      <c r="A627" s="280"/>
      <c r="B627" s="281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</row>
    <row r="628">
      <c r="A628" s="280"/>
      <c r="B628" s="281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</row>
    <row r="629">
      <c r="A629" s="280"/>
      <c r="B629" s="281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</row>
    <row r="630">
      <c r="A630" s="280"/>
      <c r="B630" s="281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</row>
    <row r="631">
      <c r="A631" s="280"/>
      <c r="B631" s="281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</row>
    <row r="632">
      <c r="A632" s="280"/>
      <c r="B632" s="281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</row>
    <row r="633">
      <c r="A633" s="280"/>
      <c r="B633" s="281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</row>
    <row r="634">
      <c r="A634" s="280"/>
      <c r="B634" s="281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</row>
    <row r="635">
      <c r="A635" s="280"/>
      <c r="B635" s="281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</row>
    <row r="636">
      <c r="A636" s="280"/>
      <c r="B636" s="281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</row>
    <row r="637">
      <c r="A637" s="280"/>
      <c r="B637" s="281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</row>
    <row r="638">
      <c r="A638" s="280"/>
      <c r="B638" s="281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</row>
    <row r="639">
      <c r="A639" s="280"/>
      <c r="B639" s="281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</row>
    <row r="640">
      <c r="A640" s="280"/>
      <c r="B640" s="281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</row>
    <row r="641">
      <c r="A641" s="280"/>
      <c r="B641" s="281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</row>
    <row r="642">
      <c r="A642" s="280"/>
      <c r="B642" s="281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</row>
    <row r="643">
      <c r="A643" s="280"/>
      <c r="B643" s="281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</row>
    <row r="644">
      <c r="A644" s="280"/>
      <c r="B644" s="281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</row>
    <row r="645">
      <c r="A645" s="280"/>
      <c r="B645" s="281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</row>
    <row r="646">
      <c r="A646" s="280"/>
      <c r="B646" s="281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</row>
    <row r="647">
      <c r="A647" s="280"/>
      <c r="B647" s="281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</row>
    <row r="648">
      <c r="A648" s="280"/>
      <c r="B648" s="281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</row>
    <row r="649">
      <c r="A649" s="280"/>
      <c r="B649" s="281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</row>
    <row r="650">
      <c r="A650" s="280"/>
      <c r="B650" s="281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</row>
    <row r="651">
      <c r="A651" s="280"/>
      <c r="B651" s="281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</row>
    <row r="652">
      <c r="A652" s="280"/>
      <c r="B652" s="281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</row>
    <row r="653">
      <c r="A653" s="280"/>
      <c r="B653" s="281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</row>
    <row r="654">
      <c r="A654" s="280"/>
      <c r="B654" s="281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</row>
    <row r="655">
      <c r="A655" s="280"/>
      <c r="B655" s="281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</row>
    <row r="656">
      <c r="A656" s="280"/>
      <c r="B656" s="281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</row>
    <row r="657">
      <c r="A657" s="280"/>
      <c r="B657" s="281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</row>
    <row r="658">
      <c r="A658" s="280"/>
      <c r="B658" s="281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</row>
    <row r="659">
      <c r="A659" s="280"/>
      <c r="B659" s="281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</row>
    <row r="660">
      <c r="A660" s="280"/>
      <c r="B660" s="281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</row>
    <row r="661">
      <c r="A661" s="280"/>
      <c r="B661" s="281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</row>
    <row r="662">
      <c r="A662" s="280"/>
      <c r="B662" s="281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</row>
    <row r="663">
      <c r="A663" s="280"/>
      <c r="B663" s="281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</row>
    <row r="664">
      <c r="A664" s="280"/>
      <c r="B664" s="281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</row>
    <row r="665">
      <c r="A665" s="280"/>
      <c r="B665" s="281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</row>
    <row r="666">
      <c r="A666" s="280"/>
      <c r="B666" s="281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</row>
    <row r="667">
      <c r="A667" s="280"/>
      <c r="B667" s="281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</row>
    <row r="668">
      <c r="A668" s="280"/>
      <c r="B668" s="281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</row>
    <row r="669">
      <c r="A669" s="280"/>
      <c r="B669" s="281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</row>
    <row r="670">
      <c r="A670" s="280"/>
      <c r="B670" s="281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</row>
    <row r="671">
      <c r="A671" s="280"/>
      <c r="B671" s="281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</row>
    <row r="672">
      <c r="A672" s="280"/>
      <c r="B672" s="281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</row>
    <row r="673">
      <c r="A673" s="280"/>
      <c r="B673" s="281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</row>
    <row r="674">
      <c r="A674" s="280"/>
      <c r="B674" s="281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</row>
    <row r="675">
      <c r="A675" s="280"/>
      <c r="B675" s="281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</row>
    <row r="676">
      <c r="A676" s="280"/>
      <c r="B676" s="281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</row>
    <row r="677">
      <c r="A677" s="280"/>
      <c r="B677" s="281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</row>
    <row r="678">
      <c r="A678" s="280"/>
      <c r="B678" s="281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</row>
    <row r="679">
      <c r="A679" s="280"/>
      <c r="B679" s="281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</row>
    <row r="680">
      <c r="A680" s="280"/>
      <c r="B680" s="281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</row>
    <row r="681">
      <c r="A681" s="280"/>
      <c r="B681" s="281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</row>
    <row r="682">
      <c r="A682" s="280"/>
      <c r="B682" s="281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</row>
    <row r="683">
      <c r="A683" s="280"/>
      <c r="B683" s="281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</row>
    <row r="684">
      <c r="A684" s="280"/>
      <c r="B684" s="281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</row>
    <row r="685">
      <c r="A685" s="280"/>
      <c r="B685" s="281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</row>
    <row r="686">
      <c r="A686" s="280"/>
      <c r="B686" s="281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</row>
    <row r="687">
      <c r="A687" s="280"/>
      <c r="B687" s="281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</row>
    <row r="688">
      <c r="A688" s="280"/>
      <c r="B688" s="281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</row>
    <row r="689">
      <c r="A689" s="280"/>
      <c r="B689" s="281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</row>
    <row r="690">
      <c r="A690" s="280"/>
      <c r="B690" s="281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</row>
    <row r="691">
      <c r="A691" s="280"/>
      <c r="B691" s="281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</row>
    <row r="692">
      <c r="A692" s="280"/>
      <c r="B692" s="281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</row>
    <row r="693">
      <c r="A693" s="280"/>
      <c r="B693" s="281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</row>
    <row r="694">
      <c r="A694" s="280"/>
      <c r="B694" s="281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</row>
    <row r="695">
      <c r="A695" s="280"/>
      <c r="B695" s="281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</row>
    <row r="696">
      <c r="A696" s="280"/>
      <c r="B696" s="281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</row>
    <row r="697">
      <c r="A697" s="280"/>
      <c r="B697" s="281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</row>
    <row r="698">
      <c r="A698" s="280"/>
      <c r="B698" s="281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</row>
    <row r="699">
      <c r="A699" s="280"/>
      <c r="B699" s="281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</row>
    <row r="700">
      <c r="A700" s="280"/>
      <c r="B700" s="281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</row>
    <row r="701">
      <c r="A701" s="280"/>
      <c r="B701" s="281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</row>
    <row r="702">
      <c r="A702" s="280"/>
      <c r="B702" s="281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</row>
    <row r="703">
      <c r="A703" s="280"/>
      <c r="B703" s="281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</row>
    <row r="704">
      <c r="A704" s="280"/>
      <c r="B704" s="281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</row>
    <row r="705">
      <c r="A705" s="280"/>
      <c r="B705" s="281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</row>
    <row r="706">
      <c r="A706" s="280"/>
      <c r="B706" s="281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</row>
    <row r="707">
      <c r="A707" s="280"/>
      <c r="B707" s="281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</row>
    <row r="708">
      <c r="A708" s="280"/>
      <c r="B708" s="281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</row>
    <row r="709">
      <c r="A709" s="280"/>
      <c r="B709" s="281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</row>
    <row r="710">
      <c r="A710" s="280"/>
      <c r="B710" s="281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</row>
    <row r="711">
      <c r="A711" s="280"/>
      <c r="B711" s="281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</row>
    <row r="712">
      <c r="A712" s="280"/>
      <c r="B712" s="281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</row>
    <row r="713">
      <c r="A713" s="280"/>
      <c r="B713" s="281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</row>
    <row r="714">
      <c r="A714" s="280"/>
      <c r="B714" s="281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</row>
    <row r="715">
      <c r="A715" s="280"/>
      <c r="B715" s="281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</row>
    <row r="716">
      <c r="A716" s="280"/>
      <c r="B716" s="281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</row>
    <row r="717">
      <c r="A717" s="280"/>
      <c r="B717" s="281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</row>
    <row r="718">
      <c r="A718" s="280"/>
      <c r="B718" s="281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</row>
    <row r="719">
      <c r="A719" s="280"/>
      <c r="B719" s="281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</row>
    <row r="720">
      <c r="A720" s="280"/>
      <c r="B720" s="281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</row>
    <row r="721">
      <c r="A721" s="280"/>
      <c r="B721" s="281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</row>
    <row r="722">
      <c r="A722" s="280"/>
      <c r="B722" s="281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</row>
    <row r="723">
      <c r="A723" s="280"/>
      <c r="B723" s="281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</row>
    <row r="724">
      <c r="A724" s="280"/>
      <c r="B724" s="281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</row>
    <row r="725">
      <c r="A725" s="280"/>
      <c r="B725" s="281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</row>
    <row r="726">
      <c r="A726" s="280"/>
      <c r="B726" s="281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</row>
    <row r="727">
      <c r="A727" s="280"/>
      <c r="B727" s="281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</row>
    <row r="728">
      <c r="A728" s="280"/>
      <c r="B728" s="281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</row>
    <row r="729">
      <c r="A729" s="280"/>
      <c r="B729" s="281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</row>
    <row r="730">
      <c r="A730" s="280"/>
      <c r="B730" s="281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</row>
    <row r="731">
      <c r="A731" s="280"/>
      <c r="B731" s="281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</row>
    <row r="732">
      <c r="A732" s="280"/>
      <c r="B732" s="281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</row>
    <row r="733">
      <c r="A733" s="280"/>
      <c r="B733" s="281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</row>
    <row r="734">
      <c r="A734" s="280"/>
      <c r="B734" s="281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</row>
    <row r="735">
      <c r="A735" s="280"/>
      <c r="B735" s="281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</row>
    <row r="736">
      <c r="A736" s="280"/>
      <c r="B736" s="281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</row>
    <row r="737">
      <c r="A737" s="280"/>
      <c r="B737" s="281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</row>
    <row r="738">
      <c r="A738" s="280"/>
      <c r="B738" s="281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</row>
    <row r="739">
      <c r="A739" s="280"/>
      <c r="B739" s="281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</row>
    <row r="740">
      <c r="A740" s="280"/>
      <c r="B740" s="281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</row>
    <row r="741">
      <c r="A741" s="280"/>
      <c r="B741" s="281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</row>
    <row r="742">
      <c r="A742" s="280"/>
      <c r="B742" s="281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</row>
    <row r="743">
      <c r="A743" s="280"/>
      <c r="B743" s="281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</row>
    <row r="744">
      <c r="A744" s="280"/>
      <c r="B744" s="281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</row>
    <row r="745">
      <c r="A745" s="280"/>
      <c r="B745" s="281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</row>
    <row r="746">
      <c r="A746" s="280"/>
      <c r="B746" s="281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</row>
    <row r="747">
      <c r="A747" s="280"/>
      <c r="B747" s="281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</row>
    <row r="748">
      <c r="A748" s="280"/>
      <c r="B748" s="281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</row>
    <row r="749">
      <c r="A749" s="280"/>
      <c r="B749" s="281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</row>
    <row r="750">
      <c r="A750" s="280"/>
      <c r="B750" s="281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</row>
    <row r="751">
      <c r="A751" s="280"/>
      <c r="B751" s="281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</row>
    <row r="752">
      <c r="A752" s="280"/>
      <c r="B752" s="281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</row>
    <row r="753">
      <c r="A753" s="280"/>
      <c r="B753" s="281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</row>
    <row r="754">
      <c r="A754" s="280"/>
      <c r="B754" s="281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</row>
    <row r="755">
      <c r="A755" s="280"/>
      <c r="B755" s="281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</row>
    <row r="756">
      <c r="A756" s="280"/>
      <c r="B756" s="281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</row>
    <row r="757">
      <c r="A757" s="280"/>
      <c r="B757" s="281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</row>
    <row r="758">
      <c r="A758" s="280"/>
      <c r="B758" s="281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</row>
    <row r="759">
      <c r="A759" s="280"/>
      <c r="B759" s="281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</row>
    <row r="760">
      <c r="A760" s="280"/>
      <c r="B760" s="281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</row>
    <row r="761">
      <c r="A761" s="280"/>
      <c r="B761" s="281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</row>
    <row r="762">
      <c r="A762" s="280"/>
      <c r="B762" s="281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</row>
    <row r="763">
      <c r="A763" s="280"/>
      <c r="B763" s="281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</row>
    <row r="764">
      <c r="A764" s="280"/>
      <c r="B764" s="281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</row>
    <row r="765">
      <c r="A765" s="280"/>
      <c r="B765" s="281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</row>
    <row r="766">
      <c r="A766" s="280"/>
      <c r="B766" s="281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</row>
    <row r="767">
      <c r="A767" s="280"/>
      <c r="B767" s="281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</row>
    <row r="768">
      <c r="A768" s="280"/>
      <c r="B768" s="281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</row>
    <row r="769">
      <c r="A769" s="280"/>
      <c r="B769" s="281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</row>
    <row r="770">
      <c r="A770" s="280"/>
      <c r="B770" s="281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</row>
    <row r="771">
      <c r="A771" s="280"/>
      <c r="B771" s="281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</row>
    <row r="772">
      <c r="A772" s="280"/>
      <c r="B772" s="281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</row>
    <row r="773">
      <c r="A773" s="280"/>
      <c r="B773" s="281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</row>
    <row r="774">
      <c r="A774" s="280"/>
      <c r="B774" s="281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</row>
    <row r="775">
      <c r="A775" s="280"/>
      <c r="B775" s="281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</row>
    <row r="776">
      <c r="A776" s="280"/>
      <c r="B776" s="281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</row>
    <row r="777">
      <c r="A777" s="280"/>
      <c r="B777" s="281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</row>
    <row r="778">
      <c r="A778" s="280"/>
      <c r="B778" s="281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</row>
    <row r="779">
      <c r="A779" s="280"/>
      <c r="B779" s="281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</row>
    <row r="780">
      <c r="A780" s="280"/>
      <c r="B780" s="281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</row>
    <row r="781">
      <c r="A781" s="280"/>
      <c r="B781" s="281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</row>
    <row r="782">
      <c r="A782" s="280"/>
      <c r="B782" s="281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</row>
    <row r="783">
      <c r="A783" s="280"/>
      <c r="B783" s="281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</row>
    <row r="784">
      <c r="A784" s="280"/>
      <c r="B784" s="281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</row>
    <row r="785">
      <c r="A785" s="280"/>
      <c r="B785" s="281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</row>
    <row r="786">
      <c r="A786" s="280"/>
      <c r="B786" s="281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</row>
    <row r="787">
      <c r="A787" s="280"/>
      <c r="B787" s="281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</row>
    <row r="788">
      <c r="A788" s="280"/>
      <c r="B788" s="281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</row>
    <row r="789">
      <c r="A789" s="280"/>
      <c r="B789" s="281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</row>
    <row r="790">
      <c r="A790" s="280"/>
      <c r="B790" s="281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</row>
    <row r="791">
      <c r="A791" s="280"/>
      <c r="B791" s="281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</row>
    <row r="792">
      <c r="A792" s="280"/>
      <c r="B792" s="281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</row>
    <row r="793">
      <c r="A793" s="280"/>
      <c r="B793" s="281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</row>
    <row r="794">
      <c r="A794" s="280"/>
      <c r="B794" s="281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</row>
    <row r="795">
      <c r="A795" s="280"/>
      <c r="B795" s="281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</row>
    <row r="796">
      <c r="A796" s="280"/>
      <c r="B796" s="281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</row>
    <row r="797">
      <c r="A797" s="280"/>
      <c r="B797" s="281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</row>
    <row r="798">
      <c r="A798" s="280"/>
      <c r="B798" s="281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</row>
    <row r="799">
      <c r="A799" s="280"/>
      <c r="B799" s="281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</row>
    <row r="800">
      <c r="A800" s="280"/>
      <c r="B800" s="281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</row>
    <row r="801">
      <c r="A801" s="280"/>
      <c r="B801" s="281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</row>
    <row r="802">
      <c r="A802" s="280"/>
      <c r="B802" s="281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</row>
    <row r="803">
      <c r="A803" s="280"/>
      <c r="B803" s="281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</row>
    <row r="804">
      <c r="A804" s="280"/>
      <c r="B804" s="281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</row>
    <row r="805">
      <c r="A805" s="280"/>
      <c r="B805" s="281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</row>
    <row r="806">
      <c r="A806" s="280"/>
      <c r="B806" s="281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</row>
    <row r="807">
      <c r="A807" s="280"/>
      <c r="B807" s="281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</row>
    <row r="808">
      <c r="A808" s="280"/>
      <c r="B808" s="281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</row>
    <row r="809">
      <c r="A809" s="280"/>
      <c r="B809" s="281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</row>
    <row r="810">
      <c r="A810" s="280"/>
      <c r="B810" s="281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</row>
    <row r="811">
      <c r="A811" s="280"/>
      <c r="B811" s="281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</row>
    <row r="812">
      <c r="A812" s="280"/>
      <c r="B812" s="281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</row>
    <row r="813">
      <c r="A813" s="280"/>
      <c r="B813" s="281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</row>
    <row r="814">
      <c r="A814" s="280"/>
      <c r="B814" s="281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</row>
    <row r="815">
      <c r="A815" s="280"/>
      <c r="B815" s="281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</row>
    <row r="816">
      <c r="A816" s="280"/>
      <c r="B816" s="281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</row>
    <row r="817">
      <c r="A817" s="280"/>
      <c r="B817" s="281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</row>
    <row r="818">
      <c r="A818" s="280"/>
      <c r="B818" s="281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</row>
    <row r="819">
      <c r="A819" s="280"/>
      <c r="B819" s="281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</row>
    <row r="820">
      <c r="A820" s="280"/>
      <c r="B820" s="281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</row>
    <row r="821">
      <c r="A821" s="280"/>
      <c r="B821" s="281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</row>
    <row r="822">
      <c r="A822" s="280"/>
      <c r="B822" s="281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</row>
    <row r="823">
      <c r="A823" s="280"/>
      <c r="B823" s="281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</row>
    <row r="824">
      <c r="A824" s="280"/>
      <c r="B824" s="281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</row>
    <row r="825">
      <c r="A825" s="280"/>
      <c r="B825" s="281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</row>
    <row r="826">
      <c r="A826" s="280"/>
      <c r="B826" s="281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</row>
    <row r="827">
      <c r="A827" s="280"/>
      <c r="B827" s="281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</row>
    <row r="828">
      <c r="A828" s="280"/>
      <c r="B828" s="281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</row>
    <row r="829">
      <c r="A829" s="280"/>
      <c r="B829" s="281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</row>
    <row r="830">
      <c r="A830" s="280"/>
      <c r="B830" s="281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</row>
    <row r="831">
      <c r="A831" s="280"/>
      <c r="B831" s="281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</row>
    <row r="832">
      <c r="A832" s="280"/>
      <c r="B832" s="281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</row>
    <row r="833">
      <c r="A833" s="280"/>
      <c r="B833" s="281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</row>
    <row r="834">
      <c r="A834" s="280"/>
      <c r="B834" s="281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</row>
    <row r="835">
      <c r="A835" s="280"/>
      <c r="B835" s="281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</row>
    <row r="836">
      <c r="A836" s="280"/>
      <c r="B836" s="281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</row>
    <row r="837">
      <c r="A837" s="280"/>
      <c r="B837" s="281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</row>
    <row r="838">
      <c r="A838" s="280"/>
      <c r="B838" s="281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</row>
    <row r="839">
      <c r="A839" s="280"/>
      <c r="B839" s="281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</row>
    <row r="840">
      <c r="A840" s="280"/>
      <c r="B840" s="281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</row>
    <row r="841">
      <c r="A841" s="280"/>
      <c r="B841" s="281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</row>
    <row r="842">
      <c r="A842" s="280"/>
      <c r="B842" s="281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</row>
    <row r="843">
      <c r="A843" s="280"/>
      <c r="B843" s="281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</row>
    <row r="844">
      <c r="A844" s="280"/>
      <c r="B844" s="281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</row>
    <row r="845">
      <c r="A845" s="280"/>
      <c r="B845" s="281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</row>
    <row r="846">
      <c r="A846" s="280"/>
      <c r="B846" s="281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</row>
    <row r="847">
      <c r="A847" s="280"/>
      <c r="B847" s="281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</row>
    <row r="848">
      <c r="A848" s="280"/>
      <c r="B848" s="281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</row>
    <row r="849">
      <c r="A849" s="280"/>
      <c r="B849" s="281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</row>
    <row r="850">
      <c r="A850" s="280"/>
      <c r="B850" s="281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</row>
    <row r="851">
      <c r="A851" s="280"/>
      <c r="B851" s="281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</row>
    <row r="852">
      <c r="A852" s="280"/>
      <c r="B852" s="281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</row>
    <row r="853">
      <c r="A853" s="280"/>
      <c r="B853" s="281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</row>
    <row r="854">
      <c r="A854" s="280"/>
      <c r="B854" s="281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</row>
    <row r="855">
      <c r="A855" s="280"/>
      <c r="B855" s="281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</row>
    <row r="856">
      <c r="A856" s="280"/>
      <c r="B856" s="281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</row>
    <row r="857">
      <c r="A857" s="280"/>
      <c r="B857" s="281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</row>
    <row r="858">
      <c r="A858" s="280"/>
      <c r="B858" s="281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</row>
    <row r="859">
      <c r="A859" s="280"/>
      <c r="B859" s="281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</row>
    <row r="860">
      <c r="A860" s="280"/>
      <c r="B860" s="281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</row>
    <row r="861">
      <c r="A861" s="280"/>
      <c r="B861" s="281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</row>
    <row r="862">
      <c r="A862" s="280"/>
      <c r="B862" s="281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</row>
    <row r="863">
      <c r="A863" s="280"/>
      <c r="B863" s="281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</row>
    <row r="864">
      <c r="A864" s="280"/>
      <c r="B864" s="281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</row>
    <row r="865">
      <c r="A865" s="280"/>
      <c r="B865" s="281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</row>
    <row r="866">
      <c r="A866" s="280"/>
      <c r="B866" s="281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</row>
    <row r="867">
      <c r="A867" s="280"/>
      <c r="B867" s="281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</row>
    <row r="868">
      <c r="A868" s="280"/>
      <c r="B868" s="281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</row>
    <row r="869">
      <c r="A869" s="280"/>
      <c r="B869" s="281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</row>
    <row r="870">
      <c r="A870" s="280"/>
      <c r="B870" s="281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</row>
    <row r="871">
      <c r="A871" s="280"/>
      <c r="B871" s="281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</row>
    <row r="872">
      <c r="A872" s="280"/>
      <c r="B872" s="281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</row>
    <row r="873">
      <c r="A873" s="280"/>
      <c r="B873" s="281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</row>
    <row r="874">
      <c r="A874" s="280"/>
      <c r="B874" s="281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</row>
    <row r="875">
      <c r="A875" s="280"/>
      <c r="B875" s="281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</row>
    <row r="876">
      <c r="A876" s="280"/>
      <c r="B876" s="281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</row>
    <row r="877">
      <c r="A877" s="280"/>
      <c r="B877" s="281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</row>
    <row r="878">
      <c r="A878" s="280"/>
      <c r="B878" s="281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</row>
    <row r="879">
      <c r="A879" s="280"/>
      <c r="B879" s="281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</row>
    <row r="880">
      <c r="A880" s="280"/>
      <c r="B880" s="281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</row>
    <row r="881">
      <c r="A881" s="280"/>
      <c r="B881" s="281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</row>
    <row r="882">
      <c r="A882" s="280"/>
      <c r="B882" s="281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</row>
    <row r="883">
      <c r="A883" s="280"/>
      <c r="B883" s="281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</row>
    <row r="884">
      <c r="A884" s="280"/>
      <c r="B884" s="281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</row>
    <row r="885">
      <c r="A885" s="280"/>
      <c r="B885" s="281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</row>
    <row r="886">
      <c r="A886" s="280"/>
      <c r="B886" s="281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</row>
    <row r="887">
      <c r="A887" s="280"/>
      <c r="B887" s="281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</row>
    <row r="888">
      <c r="A888" s="280"/>
      <c r="B888" s="281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</row>
    <row r="889">
      <c r="A889" s="280"/>
      <c r="B889" s="281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</row>
    <row r="890">
      <c r="A890" s="280"/>
      <c r="B890" s="281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</row>
    <row r="891">
      <c r="A891" s="280"/>
      <c r="B891" s="281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</row>
    <row r="892">
      <c r="A892" s="280"/>
      <c r="B892" s="281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</row>
    <row r="893">
      <c r="A893" s="280"/>
      <c r="B893" s="281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</row>
    <row r="894">
      <c r="A894" s="280"/>
      <c r="B894" s="281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</row>
    <row r="895">
      <c r="A895" s="280"/>
      <c r="B895" s="281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</row>
    <row r="896">
      <c r="A896" s="280"/>
      <c r="B896" s="281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</row>
    <row r="897">
      <c r="A897" s="280"/>
      <c r="B897" s="281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</row>
    <row r="898">
      <c r="A898" s="280"/>
      <c r="B898" s="281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</row>
    <row r="899">
      <c r="A899" s="280"/>
      <c r="B899" s="281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</row>
    <row r="900">
      <c r="A900" s="280"/>
      <c r="B900" s="281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</row>
    <row r="901">
      <c r="A901" s="280"/>
      <c r="B901" s="281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</row>
    <row r="902">
      <c r="A902" s="280"/>
      <c r="B902" s="281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</row>
    <row r="903">
      <c r="A903" s="280"/>
      <c r="B903" s="281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</row>
    <row r="904">
      <c r="A904" s="280"/>
      <c r="B904" s="281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</row>
    <row r="905">
      <c r="A905" s="280"/>
      <c r="B905" s="281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</row>
    <row r="906">
      <c r="A906" s="280"/>
      <c r="B906" s="281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</row>
    <row r="907">
      <c r="A907" s="280"/>
      <c r="B907" s="281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</row>
    <row r="908">
      <c r="A908" s="280"/>
      <c r="B908" s="281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</row>
    <row r="909">
      <c r="A909" s="280"/>
      <c r="B909" s="281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</row>
    <row r="910">
      <c r="A910" s="280"/>
      <c r="B910" s="281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</row>
    <row r="911">
      <c r="A911" s="280"/>
      <c r="B911" s="281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</row>
    <row r="912">
      <c r="A912" s="280"/>
      <c r="B912" s="281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</row>
    <row r="913">
      <c r="A913" s="280"/>
      <c r="B913" s="281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</row>
    <row r="914">
      <c r="A914" s="280"/>
      <c r="B914" s="281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</row>
    <row r="915">
      <c r="A915" s="280"/>
      <c r="B915" s="281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</row>
    <row r="916">
      <c r="A916" s="280"/>
      <c r="B916" s="281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</row>
    <row r="917">
      <c r="A917" s="280"/>
      <c r="B917" s="281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</row>
    <row r="918">
      <c r="A918" s="280"/>
      <c r="B918" s="281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</row>
    <row r="919">
      <c r="A919" s="280"/>
      <c r="B919" s="281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</row>
    <row r="920">
      <c r="A920" s="280"/>
      <c r="B920" s="281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</row>
    <row r="921">
      <c r="A921" s="280"/>
      <c r="B921" s="281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</row>
    <row r="922">
      <c r="A922" s="280"/>
      <c r="B922" s="281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</row>
    <row r="923">
      <c r="A923" s="280"/>
      <c r="B923" s="281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</row>
    <row r="924">
      <c r="A924" s="280"/>
      <c r="B924" s="281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</row>
    <row r="925">
      <c r="A925" s="280"/>
      <c r="B925" s="281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</row>
    <row r="926">
      <c r="A926" s="280"/>
      <c r="B926" s="281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</row>
    <row r="927">
      <c r="A927" s="280"/>
      <c r="B927" s="281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</row>
    <row r="928">
      <c r="A928" s="280"/>
      <c r="B928" s="281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</row>
    <row r="929">
      <c r="A929" s="280"/>
      <c r="B929" s="281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</row>
    <row r="930">
      <c r="A930" s="280"/>
      <c r="B930" s="281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</row>
    <row r="931">
      <c r="A931" s="280"/>
      <c r="B931" s="281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</row>
    <row r="932">
      <c r="A932" s="280"/>
      <c r="B932" s="281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</row>
    <row r="933">
      <c r="A933" s="280"/>
      <c r="B933" s="281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</row>
    <row r="934">
      <c r="A934" s="280"/>
      <c r="B934" s="281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</row>
    <row r="935">
      <c r="A935" s="280"/>
      <c r="B935" s="281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</row>
    <row r="936">
      <c r="A936" s="280"/>
      <c r="B936" s="281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</row>
    <row r="937">
      <c r="A937" s="280"/>
      <c r="B937" s="281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</row>
    <row r="938">
      <c r="A938" s="280"/>
      <c r="B938" s="281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</row>
    <row r="939">
      <c r="A939" s="280"/>
      <c r="B939" s="281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</row>
    <row r="940">
      <c r="A940" s="280"/>
      <c r="B940" s="281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</row>
    <row r="941">
      <c r="A941" s="280"/>
      <c r="B941" s="281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</row>
    <row r="942">
      <c r="A942" s="280"/>
      <c r="B942" s="281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</row>
    <row r="943">
      <c r="A943" s="280"/>
      <c r="B943" s="281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</row>
    <row r="944">
      <c r="A944" s="280"/>
      <c r="B944" s="281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</row>
    <row r="945">
      <c r="A945" s="280"/>
      <c r="B945" s="281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</row>
    <row r="946">
      <c r="A946" s="280"/>
      <c r="B946" s="281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</row>
    <row r="947">
      <c r="A947" s="280"/>
      <c r="B947" s="281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</row>
    <row r="948">
      <c r="A948" s="280"/>
      <c r="B948" s="281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</row>
    <row r="949">
      <c r="A949" s="280"/>
      <c r="B949" s="281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</row>
    <row r="950">
      <c r="A950" s="280"/>
      <c r="B950" s="281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</row>
    <row r="951">
      <c r="A951" s="280"/>
      <c r="B951" s="281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</row>
    <row r="952">
      <c r="A952" s="280"/>
      <c r="B952" s="281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</row>
    <row r="953">
      <c r="A953" s="280"/>
      <c r="B953" s="281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</row>
    <row r="954">
      <c r="A954" s="280"/>
      <c r="B954" s="281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</row>
    <row r="955">
      <c r="A955" s="280"/>
      <c r="B955" s="281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</row>
    <row r="956">
      <c r="A956" s="280"/>
      <c r="B956" s="281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</row>
    <row r="957">
      <c r="A957" s="280"/>
      <c r="B957" s="281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</row>
    <row r="958">
      <c r="A958" s="280"/>
      <c r="B958" s="281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</row>
    <row r="959">
      <c r="A959" s="280"/>
      <c r="B959" s="281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</row>
    <row r="960">
      <c r="A960" s="280"/>
      <c r="B960" s="281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</row>
    <row r="961">
      <c r="A961" s="280"/>
      <c r="B961" s="281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</row>
    <row r="962">
      <c r="A962" s="280"/>
      <c r="B962" s="281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</row>
    <row r="963">
      <c r="A963" s="280"/>
      <c r="B963" s="281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</row>
    <row r="964">
      <c r="A964" s="280"/>
      <c r="B964" s="281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0"/>
      <c r="P964" s="280"/>
      <c r="Q964" s="280"/>
    </row>
    <row r="965">
      <c r="A965" s="280"/>
      <c r="B965" s="281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0"/>
      <c r="P965" s="280"/>
      <c r="Q965" s="280"/>
    </row>
    <row r="966">
      <c r="A966" s="280"/>
      <c r="B966" s="281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0"/>
      <c r="P966" s="280"/>
      <c r="Q966" s="280"/>
    </row>
    <row r="967">
      <c r="A967" s="280"/>
      <c r="B967" s="281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0"/>
      <c r="P967" s="280"/>
      <c r="Q967" s="280"/>
    </row>
    <row r="968">
      <c r="A968" s="280"/>
      <c r="B968" s="281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0"/>
      <c r="P968" s="280"/>
      <c r="Q968" s="280"/>
    </row>
    <row r="969">
      <c r="A969" s="280"/>
      <c r="B969" s="281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0"/>
      <c r="P969" s="280"/>
      <c r="Q969" s="280"/>
    </row>
    <row r="970">
      <c r="A970" s="280"/>
      <c r="B970" s="281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0"/>
      <c r="P970" s="280"/>
      <c r="Q970" s="280"/>
    </row>
    <row r="971">
      <c r="A971" s="280"/>
      <c r="B971" s="281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0"/>
      <c r="P971" s="280"/>
      <c r="Q971" s="280"/>
    </row>
    <row r="972">
      <c r="A972" s="280"/>
      <c r="B972" s="281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0"/>
      <c r="P972" s="280"/>
      <c r="Q972" s="280"/>
    </row>
    <row r="973">
      <c r="A973" s="280"/>
      <c r="B973" s="281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0"/>
      <c r="P973" s="280"/>
      <c r="Q973" s="280"/>
    </row>
    <row r="974">
      <c r="A974" s="280"/>
      <c r="B974" s="281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0"/>
      <c r="P974" s="280"/>
      <c r="Q974" s="280"/>
    </row>
    <row r="975">
      <c r="A975" s="280"/>
      <c r="B975" s="281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0"/>
      <c r="P975" s="280"/>
      <c r="Q975" s="280"/>
    </row>
    <row r="976">
      <c r="A976" s="280"/>
      <c r="B976" s="281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0"/>
      <c r="P976" s="280"/>
      <c r="Q976" s="280"/>
    </row>
    <row r="977">
      <c r="A977" s="280"/>
      <c r="B977" s="281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0"/>
      <c r="P977" s="280"/>
      <c r="Q977" s="280"/>
    </row>
    <row r="978">
      <c r="A978" s="280"/>
      <c r="B978" s="281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0"/>
      <c r="P978" s="280"/>
      <c r="Q978" s="280"/>
    </row>
    <row r="979">
      <c r="A979" s="280"/>
      <c r="B979" s="281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0"/>
      <c r="P979" s="280"/>
      <c r="Q979" s="280"/>
    </row>
    <row r="980">
      <c r="A980" s="280"/>
      <c r="B980" s="281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0"/>
      <c r="P980" s="280"/>
      <c r="Q980" s="280"/>
    </row>
    <row r="981">
      <c r="A981" s="280"/>
      <c r="B981" s="281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0"/>
      <c r="P981" s="280"/>
      <c r="Q981" s="280"/>
    </row>
    <row r="982">
      <c r="A982" s="280"/>
      <c r="B982" s="281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0"/>
      <c r="P982" s="280"/>
      <c r="Q982" s="280"/>
    </row>
    <row r="983">
      <c r="A983" s="280"/>
      <c r="B983" s="281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0"/>
      <c r="P983" s="280"/>
      <c r="Q983" s="280"/>
    </row>
    <row r="984">
      <c r="A984" s="280"/>
      <c r="B984" s="281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0"/>
      <c r="P984" s="280"/>
      <c r="Q984" s="280"/>
    </row>
    <row r="985">
      <c r="A985" s="280"/>
      <c r="B985" s="281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0"/>
      <c r="P985" s="280"/>
      <c r="Q985" s="280"/>
    </row>
    <row r="986">
      <c r="A986" s="280"/>
      <c r="B986" s="281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0"/>
      <c r="P986" s="280"/>
      <c r="Q986" s="280"/>
    </row>
    <row r="987">
      <c r="A987" s="280"/>
      <c r="B987" s="281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0"/>
      <c r="P987" s="280"/>
      <c r="Q987" s="280"/>
    </row>
    <row r="988">
      <c r="A988" s="280"/>
      <c r="B988" s="281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0"/>
      <c r="P988" s="280"/>
      <c r="Q988" s="280"/>
    </row>
    <row r="989">
      <c r="A989" s="280"/>
      <c r="B989" s="281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0"/>
      <c r="P989" s="280"/>
      <c r="Q989" s="280"/>
    </row>
    <row r="990">
      <c r="A990" s="280"/>
      <c r="B990" s="281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0"/>
      <c r="P990" s="280"/>
      <c r="Q990" s="280"/>
    </row>
    <row r="991">
      <c r="A991" s="280"/>
      <c r="B991" s="281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0"/>
      <c r="P991" s="280"/>
      <c r="Q991" s="280"/>
    </row>
    <row r="992">
      <c r="A992" s="280"/>
      <c r="B992" s="281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0"/>
      <c r="P992" s="280"/>
      <c r="Q992" s="280"/>
    </row>
    <row r="993">
      <c r="A993" s="280"/>
      <c r="B993" s="281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0"/>
      <c r="P993" s="280"/>
      <c r="Q993" s="280"/>
    </row>
    <row r="994">
      <c r="A994" s="280"/>
      <c r="B994" s="281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0"/>
      <c r="P994" s="280"/>
      <c r="Q994" s="280"/>
    </row>
    <row r="995">
      <c r="A995" s="280"/>
      <c r="B995" s="281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0"/>
      <c r="P995" s="280"/>
      <c r="Q995" s="280"/>
    </row>
    <row r="996">
      <c r="A996" s="280"/>
      <c r="B996" s="281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0"/>
      <c r="P996" s="280"/>
      <c r="Q996" s="28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6" max="6" width="16.63"/>
  </cols>
  <sheetData>
    <row r="1">
      <c r="A1" s="311"/>
      <c r="B1" s="311"/>
      <c r="C1" s="311"/>
      <c r="D1" s="311"/>
      <c r="E1" s="311"/>
      <c r="F1" s="65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1"/>
      <c r="AR1" s="311"/>
    </row>
    <row r="2">
      <c r="A2" s="311"/>
      <c r="B2" s="311"/>
      <c r="C2" s="311"/>
      <c r="D2" s="311"/>
      <c r="E2" s="311"/>
      <c r="F2" s="65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1"/>
      <c r="W2" s="311"/>
      <c r="X2" s="311"/>
      <c r="Y2" s="311"/>
      <c r="Z2" s="311"/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311"/>
      <c r="AL2" s="311"/>
      <c r="AM2" s="311"/>
      <c r="AN2" s="311"/>
      <c r="AO2" s="311"/>
      <c r="AP2" s="311"/>
      <c r="AQ2" s="311"/>
      <c r="AR2" s="311"/>
    </row>
    <row r="3">
      <c r="A3" s="311"/>
      <c r="B3" s="311"/>
      <c r="C3" s="311"/>
      <c r="D3" s="311"/>
      <c r="E3" s="311"/>
      <c r="F3" s="65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1"/>
      <c r="AP3" s="311"/>
      <c r="AQ3" s="311"/>
      <c r="AR3" s="311"/>
    </row>
    <row r="4">
      <c r="A4" s="311"/>
      <c r="B4" s="311"/>
      <c r="C4" s="311"/>
      <c r="D4" s="311"/>
      <c r="E4" s="311"/>
      <c r="F4" s="65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1"/>
      <c r="AF4" s="311"/>
      <c r="AG4" s="311"/>
      <c r="AH4" s="311"/>
      <c r="AI4" s="311"/>
      <c r="AJ4" s="311"/>
      <c r="AK4" s="311"/>
      <c r="AL4" s="311"/>
      <c r="AM4" s="311"/>
      <c r="AN4" s="311"/>
      <c r="AO4" s="311"/>
      <c r="AP4" s="311"/>
      <c r="AQ4" s="311"/>
      <c r="AR4" s="311"/>
    </row>
    <row r="5">
      <c r="A5" s="311"/>
      <c r="B5" s="311"/>
      <c r="C5" s="311"/>
      <c r="D5" s="311"/>
      <c r="E5" s="311"/>
      <c r="F5" s="65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</row>
    <row r="6">
      <c r="A6" s="311"/>
      <c r="B6" s="311"/>
      <c r="C6" s="311"/>
      <c r="D6" s="311"/>
      <c r="E6" s="311"/>
      <c r="F6" s="65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1"/>
      <c r="AJ6" s="311"/>
      <c r="AK6" s="311"/>
      <c r="AL6" s="311"/>
      <c r="AM6" s="311"/>
      <c r="AN6" s="311"/>
      <c r="AO6" s="311"/>
      <c r="AP6" s="311"/>
      <c r="AQ6" s="311"/>
      <c r="AR6" s="311"/>
    </row>
    <row r="7">
      <c r="A7" s="311"/>
      <c r="B7" s="311"/>
      <c r="C7" s="311"/>
      <c r="D7" s="311"/>
      <c r="E7" s="311"/>
      <c r="F7" s="65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11"/>
      <c r="AG7" s="311"/>
      <c r="AH7" s="311"/>
      <c r="AI7" s="311"/>
      <c r="AJ7" s="311"/>
      <c r="AK7" s="311"/>
      <c r="AL7" s="311"/>
      <c r="AM7" s="311"/>
      <c r="AN7" s="311"/>
      <c r="AO7" s="311"/>
      <c r="AP7" s="311"/>
      <c r="AQ7" s="311"/>
      <c r="AR7" s="311"/>
    </row>
    <row r="8">
      <c r="A8" s="311"/>
      <c r="B8" s="311"/>
      <c r="C8" s="311"/>
      <c r="D8" s="311"/>
      <c r="E8" s="311"/>
      <c r="F8" s="65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  <c r="AN8" s="311"/>
      <c r="AO8" s="311"/>
      <c r="AP8" s="311"/>
      <c r="AQ8" s="311"/>
      <c r="AR8" s="311"/>
    </row>
    <row r="9">
      <c r="A9" s="311"/>
      <c r="B9" s="311"/>
      <c r="C9" s="311"/>
      <c r="D9" s="311"/>
      <c r="E9" s="311"/>
      <c r="F9" s="65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311"/>
      <c r="AI9" s="311"/>
      <c r="AJ9" s="311"/>
      <c r="AK9" s="311"/>
      <c r="AL9" s="311"/>
      <c r="AM9" s="311"/>
      <c r="AN9" s="311"/>
      <c r="AO9" s="311"/>
      <c r="AP9" s="311"/>
      <c r="AQ9" s="311"/>
      <c r="AR9" s="311"/>
    </row>
    <row r="10">
      <c r="A10" s="311"/>
      <c r="B10" s="311"/>
      <c r="C10" s="311"/>
      <c r="D10" s="311"/>
      <c r="E10" s="311"/>
      <c r="F10" s="65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  <c r="AF10" s="311"/>
      <c r="AG10" s="311"/>
      <c r="AH10" s="311"/>
      <c r="AI10" s="311"/>
      <c r="AJ10" s="311"/>
      <c r="AK10" s="311"/>
      <c r="AL10" s="311"/>
      <c r="AM10" s="311"/>
      <c r="AN10" s="311"/>
      <c r="AO10" s="311"/>
      <c r="AP10" s="311"/>
      <c r="AQ10" s="311"/>
      <c r="AR10" s="311"/>
    </row>
    <row r="11">
      <c r="A11" s="311"/>
      <c r="B11" s="311"/>
      <c r="C11" s="311"/>
      <c r="D11" s="311"/>
      <c r="E11" s="311"/>
      <c r="F11" s="65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  <c r="AN11" s="311"/>
      <c r="AO11" s="311"/>
      <c r="AP11" s="311"/>
      <c r="AQ11" s="311"/>
      <c r="AR11" s="311"/>
    </row>
    <row r="12">
      <c r="A12" s="311"/>
      <c r="B12" s="311"/>
      <c r="C12" s="311"/>
      <c r="D12" s="311"/>
      <c r="E12" s="311"/>
      <c r="F12" s="65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  <c r="AF12" s="311"/>
      <c r="AG12" s="311"/>
      <c r="AH12" s="311"/>
      <c r="AI12" s="311"/>
      <c r="AJ12" s="311"/>
      <c r="AK12" s="311"/>
      <c r="AL12" s="311"/>
      <c r="AM12" s="311"/>
      <c r="AN12" s="311"/>
      <c r="AO12" s="311"/>
      <c r="AP12" s="311"/>
      <c r="AQ12" s="311"/>
      <c r="AR12" s="311"/>
    </row>
    <row r="13">
      <c r="A13" s="311"/>
      <c r="B13" s="311"/>
      <c r="C13" s="311"/>
      <c r="D13" s="311"/>
      <c r="E13" s="311"/>
      <c r="F13" s="65"/>
      <c r="G13" s="312">
        <v>492432.0</v>
      </c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  <c r="AE13" s="311"/>
      <c r="AF13" s="311"/>
      <c r="AG13" s="311"/>
      <c r="AH13" s="311"/>
      <c r="AI13" s="311"/>
      <c r="AJ13" s="311"/>
      <c r="AK13" s="311"/>
      <c r="AL13" s="311"/>
      <c r="AM13" s="311"/>
      <c r="AN13" s="311"/>
      <c r="AO13" s="311"/>
      <c r="AP13" s="311"/>
      <c r="AQ13" s="311"/>
      <c r="AR13" s="311"/>
    </row>
    <row r="14">
      <c r="A14" s="311"/>
      <c r="B14" s="311"/>
      <c r="C14" s="311"/>
      <c r="D14" s="311"/>
      <c r="E14" s="311"/>
      <c r="F14" s="65"/>
      <c r="G14" s="311">
        <f>G13*19%</f>
        <v>93562.08</v>
      </c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311"/>
      <c r="AO14" s="311"/>
      <c r="AP14" s="311"/>
      <c r="AQ14" s="311"/>
      <c r="AR14" s="311"/>
    </row>
    <row r="15">
      <c r="A15" s="311"/>
      <c r="B15" s="311"/>
      <c r="C15" s="311"/>
      <c r="D15" s="311"/>
      <c r="E15" s="311"/>
      <c r="F15" s="65"/>
      <c r="G15" s="311">
        <f>G13-G14</f>
        <v>398869.92</v>
      </c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  <c r="AG15" s="311"/>
      <c r="AH15" s="311"/>
      <c r="AI15" s="311"/>
      <c r="AJ15" s="311"/>
      <c r="AK15" s="311"/>
      <c r="AL15" s="311"/>
      <c r="AM15" s="311"/>
      <c r="AN15" s="311"/>
      <c r="AO15" s="311"/>
      <c r="AP15" s="311"/>
      <c r="AQ15" s="311"/>
      <c r="AR15" s="311"/>
    </row>
    <row r="16">
      <c r="A16" s="311"/>
      <c r="B16" s="311"/>
      <c r="C16" s="311"/>
      <c r="D16" s="311"/>
      <c r="E16" s="311"/>
      <c r="F16" s="65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  <c r="AF16" s="311"/>
      <c r="AG16" s="311"/>
      <c r="AH16" s="311"/>
      <c r="AI16" s="311"/>
      <c r="AJ16" s="311"/>
      <c r="AK16" s="311"/>
      <c r="AL16" s="311"/>
      <c r="AM16" s="311"/>
      <c r="AN16" s="311"/>
      <c r="AO16" s="311"/>
      <c r="AP16" s="311"/>
      <c r="AQ16" s="311"/>
      <c r="AR16" s="311"/>
    </row>
    <row r="17">
      <c r="A17" s="311"/>
      <c r="B17" s="311"/>
      <c r="C17" s="311"/>
      <c r="D17" s="311"/>
      <c r="E17" s="311"/>
      <c r="F17" s="65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  <c r="AN17" s="311"/>
      <c r="AO17" s="311"/>
      <c r="AP17" s="311"/>
      <c r="AQ17" s="311"/>
      <c r="AR17" s="311"/>
    </row>
    <row r="18">
      <c r="A18" s="311"/>
      <c r="B18" s="311"/>
      <c r="C18" s="311"/>
      <c r="D18" s="311"/>
      <c r="E18" s="311"/>
      <c r="F18" s="65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311"/>
      <c r="AD18" s="311"/>
      <c r="AE18" s="311"/>
      <c r="AF18" s="311"/>
      <c r="AG18" s="311"/>
      <c r="AH18" s="311"/>
      <c r="AI18" s="311"/>
      <c r="AJ18" s="311"/>
      <c r="AK18" s="311"/>
      <c r="AL18" s="311"/>
      <c r="AM18" s="311"/>
      <c r="AN18" s="311"/>
      <c r="AO18" s="311"/>
      <c r="AP18" s="311"/>
      <c r="AQ18" s="311"/>
      <c r="AR18" s="311"/>
    </row>
    <row r="19">
      <c r="A19" s="66"/>
      <c r="B19" s="13"/>
      <c r="C19" s="228" t="s">
        <v>156</v>
      </c>
      <c r="D19" s="228" t="s">
        <v>201</v>
      </c>
      <c r="E19" s="228" t="s">
        <v>118</v>
      </c>
      <c r="F19" s="69"/>
      <c r="G19" s="242"/>
      <c r="H19" s="242"/>
      <c r="I19" s="228" t="s">
        <v>118</v>
      </c>
      <c r="J19" s="242"/>
      <c r="K19" s="242"/>
      <c r="L19" s="69"/>
      <c r="M19" s="230"/>
      <c r="N19" s="230"/>
      <c r="O19" s="69"/>
      <c r="P19" s="69"/>
      <c r="Q19" s="66"/>
      <c r="R19" s="231"/>
      <c r="S19" s="231"/>
      <c r="T19" s="231"/>
      <c r="U19" s="231"/>
      <c r="V19" s="231"/>
      <c r="W19" s="66"/>
      <c r="X19" s="231"/>
      <c r="Y19" s="223"/>
      <c r="Z19" s="66"/>
      <c r="AA19" s="66"/>
      <c r="AB19" s="66"/>
      <c r="AC19" s="222"/>
      <c r="AD19" s="222"/>
      <c r="AE19" s="222"/>
      <c r="AF19" s="222"/>
      <c r="AG19" s="222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</row>
    <row r="20">
      <c r="A20" s="66"/>
      <c r="B20" s="13"/>
      <c r="C20" s="134" t="s">
        <v>360</v>
      </c>
      <c r="D20" s="134" t="s">
        <v>360</v>
      </c>
      <c r="E20" s="134" t="s">
        <v>360</v>
      </c>
      <c r="F20" s="69"/>
      <c r="G20" s="242"/>
      <c r="H20" s="242"/>
      <c r="I20" s="134" t="s">
        <v>360</v>
      </c>
      <c r="J20" s="242"/>
      <c r="K20" s="69"/>
      <c r="L20" s="66"/>
      <c r="M20" s="230"/>
      <c r="N20" s="230"/>
      <c r="O20" s="230">
        <f>SUM('RVA011-7-COSTEO'!Q16:Q100)</f>
        <v>11294.24703</v>
      </c>
      <c r="P20" s="230">
        <f>SUM('RVA011-7-COSTEO'!R16:R100)</f>
        <v>3788.672577</v>
      </c>
      <c r="Q20" s="66"/>
      <c r="R20" s="231"/>
      <c r="S20" s="231"/>
      <c r="T20" s="231"/>
      <c r="U20" s="231"/>
      <c r="V20" s="231"/>
      <c r="W20" s="66"/>
      <c r="X20" s="231"/>
      <c r="Y20" s="223"/>
      <c r="Z20" s="66"/>
      <c r="AA20" s="313"/>
      <c r="AB20" s="66"/>
      <c r="AC20" s="222"/>
      <c r="AD20" s="222"/>
      <c r="AE20" s="222"/>
      <c r="AF20" s="222"/>
      <c r="AG20" s="222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</row>
    <row r="21">
      <c r="A21" s="66"/>
      <c r="B21" s="13"/>
      <c r="C21" s="260">
        <v>3755775.0</v>
      </c>
      <c r="D21" s="260">
        <v>3312261.0</v>
      </c>
      <c r="E21" s="260">
        <v>3312204.0</v>
      </c>
      <c r="F21" s="69"/>
      <c r="G21" s="71">
        <v>353250.57</v>
      </c>
      <c r="H21" s="260">
        <f t="shared" ref="H21:H22" si="2">G21*7</f>
        <v>2472753.99</v>
      </c>
      <c r="I21" s="260">
        <v>3312204.0</v>
      </c>
      <c r="K21" s="71" t="s">
        <v>361</v>
      </c>
      <c r="L21" s="66"/>
      <c r="M21" s="230"/>
      <c r="N21" s="230"/>
      <c r="O21" s="314" t="str">
        <f>#REF!/$H$24</f>
        <v>#REF!</v>
      </c>
      <c r="P21" s="314" t="str">
        <f t="shared" ref="P21:P22" si="3">K21/$H$24</f>
        <v>#VALUE!</v>
      </c>
      <c r="Q21" s="66"/>
      <c r="R21" s="231"/>
      <c r="S21" s="231"/>
      <c r="T21" s="231"/>
      <c r="U21" s="231"/>
      <c r="V21" s="231"/>
      <c r="W21" s="66"/>
      <c r="X21" s="231"/>
      <c r="Y21" s="223"/>
      <c r="Z21" s="66"/>
      <c r="AA21" s="313"/>
      <c r="AB21" s="66"/>
      <c r="AC21" s="222"/>
      <c r="AD21" s="222"/>
      <c r="AE21" s="222"/>
      <c r="AF21" s="222"/>
      <c r="AG21" s="222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</row>
    <row r="22">
      <c r="A22" s="66"/>
      <c r="B22" s="71" t="s">
        <v>362</v>
      </c>
      <c r="C22" s="258">
        <f t="shared" ref="C22:E22" si="1">C21*19%</f>
        <v>713597.25</v>
      </c>
      <c r="D22" s="258">
        <f t="shared" si="1"/>
        <v>629329.59</v>
      </c>
      <c r="E22" s="258">
        <f t="shared" si="1"/>
        <v>629318.76</v>
      </c>
      <c r="F22" s="69"/>
      <c r="G22" s="71">
        <v>48900.0</v>
      </c>
      <c r="H22" s="260">
        <f t="shared" si="2"/>
        <v>342300</v>
      </c>
      <c r="I22" s="260">
        <v>342300.0</v>
      </c>
      <c r="J22" s="264">
        <f>I22*9%</f>
        <v>30807</v>
      </c>
      <c r="K22" s="71" t="s">
        <v>361</v>
      </c>
      <c r="L22" s="66"/>
      <c r="M22" s="230"/>
      <c r="N22" s="230"/>
      <c r="O22" s="314" t="str">
        <f t="shared" ref="O22:O23" si="6">I22/$H$24</f>
        <v>#DIV/0!</v>
      </c>
      <c r="P22" s="314" t="str">
        <f t="shared" si="3"/>
        <v>#VALUE!</v>
      </c>
      <c r="Q22" s="66"/>
      <c r="R22" s="231"/>
      <c r="S22" s="231"/>
      <c r="T22" s="231"/>
      <c r="U22" s="231"/>
      <c r="V22" s="231"/>
      <c r="W22" s="66"/>
      <c r="X22" s="231"/>
      <c r="Y22" s="223"/>
      <c r="Z22" s="66"/>
      <c r="AA22" s="313"/>
      <c r="AB22" s="66"/>
      <c r="AC22" s="222"/>
      <c r="AD22" s="222"/>
      <c r="AE22" s="222"/>
      <c r="AF22" s="222"/>
      <c r="AG22" s="222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</row>
    <row r="23">
      <c r="A23" s="66"/>
      <c r="B23" s="13"/>
      <c r="C23" s="258">
        <f t="shared" ref="C23:E23" si="4">C21-C22</f>
        <v>3042177.75</v>
      </c>
      <c r="D23" s="258">
        <f t="shared" si="4"/>
        <v>2682931.41</v>
      </c>
      <c r="E23" s="258">
        <f t="shared" si="4"/>
        <v>2682885.24</v>
      </c>
      <c r="F23" s="69"/>
      <c r="G23" s="242">
        <f t="shared" ref="G23:H23" si="5">G21+G22</f>
        <v>402150.57</v>
      </c>
      <c r="H23" s="260">
        <f t="shared" si="5"/>
        <v>2815053.99</v>
      </c>
      <c r="I23" s="258">
        <f>I21-I22</f>
        <v>2969904</v>
      </c>
      <c r="J23" s="71"/>
      <c r="K23" s="69"/>
      <c r="L23" s="66"/>
      <c r="M23" s="230"/>
      <c r="N23" s="230"/>
      <c r="O23" s="314" t="str">
        <f t="shared" si="6"/>
        <v>#DIV/0!</v>
      </c>
      <c r="P23" s="314" t="str">
        <f>J23/$H$24</f>
        <v>#DIV/0!</v>
      </c>
      <c r="Q23" s="66"/>
      <c r="R23" s="231"/>
      <c r="S23" s="231"/>
      <c r="T23" s="231"/>
      <c r="U23" s="231"/>
      <c r="V23" s="231"/>
      <c r="W23" s="66"/>
      <c r="X23" s="231"/>
      <c r="Y23" s="223"/>
      <c r="Z23" s="66"/>
      <c r="AA23" s="313"/>
      <c r="AB23" s="66"/>
      <c r="AC23" s="222"/>
      <c r="AD23" s="222"/>
      <c r="AE23" s="222"/>
      <c r="AF23" s="222"/>
      <c r="AG23" s="222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</row>
    <row r="24">
      <c r="A24" s="315" t="s">
        <v>363</v>
      </c>
      <c r="B24" s="316" t="s">
        <v>364</v>
      </c>
      <c r="C24" s="317">
        <f t="shared" ref="C24:E24" si="7">C23/7</f>
        <v>434596.8214</v>
      </c>
      <c r="D24" s="317">
        <f t="shared" si="7"/>
        <v>383275.9157</v>
      </c>
      <c r="E24" s="317">
        <f t="shared" si="7"/>
        <v>383269.32</v>
      </c>
      <c r="F24" s="69"/>
      <c r="G24" s="242"/>
      <c r="H24" s="242"/>
      <c r="I24" s="317">
        <f>I23/7</f>
        <v>424272</v>
      </c>
      <c r="J24" s="242"/>
      <c r="K24" s="69"/>
      <c r="L24" s="66"/>
      <c r="M24" s="230"/>
      <c r="N24" s="230"/>
      <c r="O24" s="66"/>
      <c r="P24" s="66"/>
      <c r="Q24" s="66"/>
      <c r="R24" s="231"/>
      <c r="S24" s="231"/>
      <c r="T24" s="231"/>
      <c r="U24" s="231"/>
      <c r="V24" s="231"/>
      <c r="W24" s="66"/>
      <c r="X24" s="231"/>
      <c r="Y24" s="223"/>
      <c r="Z24" s="66"/>
      <c r="AA24" s="313"/>
      <c r="AB24" s="66"/>
      <c r="AC24" s="222"/>
      <c r="AD24" s="222"/>
      <c r="AE24" s="222"/>
      <c r="AF24" s="222"/>
      <c r="AG24" s="222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</row>
    <row r="25">
      <c r="A25" s="318" t="s">
        <v>365</v>
      </c>
      <c r="B25" s="319" t="s">
        <v>366</v>
      </c>
      <c r="C25" s="320">
        <v>455393.0</v>
      </c>
      <c r="D25" s="320">
        <v>402000.0</v>
      </c>
      <c r="E25" s="320">
        <v>402000.0</v>
      </c>
      <c r="F25" s="69"/>
      <c r="G25" s="242"/>
      <c r="H25" s="242"/>
      <c r="I25" s="320">
        <v>402000.0</v>
      </c>
      <c r="J25" s="242"/>
      <c r="K25" s="66"/>
      <c r="L25" s="66"/>
      <c r="M25" s="230"/>
      <c r="N25" s="230"/>
      <c r="O25" s="321" t="str">
        <f>SUM(O20:O24)</f>
        <v>#REF!</v>
      </c>
      <c r="P25" s="321" t="str">
        <f>SUM(P20:P23)</f>
        <v>#VALUE!</v>
      </c>
      <c r="Q25" s="66"/>
      <c r="R25" s="231"/>
      <c r="S25" s="231"/>
      <c r="T25" s="231"/>
      <c r="U25" s="231"/>
      <c r="V25" s="231"/>
      <c r="W25" s="66"/>
      <c r="X25" s="231"/>
      <c r="Y25" s="223"/>
      <c r="Z25" s="66"/>
      <c r="AA25" s="313"/>
      <c r="AB25" s="66"/>
      <c r="AC25" s="222"/>
      <c r="AD25" s="222"/>
      <c r="AE25" s="222"/>
      <c r="AF25" s="222"/>
      <c r="AG25" s="222"/>
      <c r="AH25" s="66"/>
      <c r="AI25" s="66"/>
      <c r="AJ25" s="66"/>
      <c r="AK25" s="66"/>
      <c r="AL25" s="66"/>
      <c r="AM25" s="66"/>
      <c r="AN25" s="322"/>
      <c r="AO25" s="322"/>
      <c r="AP25" s="322"/>
      <c r="AQ25" s="322"/>
      <c r="AR25" s="322"/>
    </row>
    <row r="26">
      <c r="A26" s="66"/>
      <c r="B26" s="13"/>
      <c r="C26" s="323">
        <f t="shared" ref="C26:E26" si="8">C25-C24</f>
        <v>20796.17857</v>
      </c>
      <c r="D26" s="323">
        <f t="shared" si="8"/>
        <v>18724.08429</v>
      </c>
      <c r="E26" s="323">
        <f t="shared" si="8"/>
        <v>18730.68</v>
      </c>
      <c r="F26" s="324" t="s">
        <v>367</v>
      </c>
      <c r="G26" s="242"/>
      <c r="H26" s="71">
        <f>H21*19%</f>
        <v>469823.2581</v>
      </c>
      <c r="I26" s="323">
        <f>I25-I24</f>
        <v>-22272</v>
      </c>
      <c r="J26" s="242"/>
      <c r="K26" s="69"/>
      <c r="L26" s="66"/>
      <c r="M26" s="230"/>
      <c r="N26" s="230"/>
      <c r="O26" s="230"/>
      <c r="P26" s="230"/>
      <c r="Q26" s="66"/>
      <c r="R26" s="231"/>
      <c r="S26" s="231"/>
      <c r="T26" s="231"/>
      <c r="U26" s="231"/>
      <c r="V26" s="231"/>
      <c r="W26" s="66"/>
      <c r="X26" s="231"/>
      <c r="Y26" s="223"/>
      <c r="Z26" s="66"/>
      <c r="AA26" s="313"/>
      <c r="AB26" s="66"/>
      <c r="AC26" s="222"/>
      <c r="AD26" s="222"/>
      <c r="AE26" s="222"/>
      <c r="AF26" s="222"/>
      <c r="AG26" s="222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</row>
    <row r="27">
      <c r="A27" s="134" t="s">
        <v>368</v>
      </c>
      <c r="B27" s="325" t="s">
        <v>369</v>
      </c>
      <c r="C27" s="326">
        <f t="shared" ref="C27:E27" si="9">C26*7</f>
        <v>145573.25</v>
      </c>
      <c r="D27" s="326">
        <f t="shared" si="9"/>
        <v>131068.59</v>
      </c>
      <c r="E27" s="326">
        <f t="shared" si="9"/>
        <v>131114.76</v>
      </c>
      <c r="F27" s="327">
        <f>SUM(C27:E27)</f>
        <v>407756.6</v>
      </c>
      <c r="G27" s="242"/>
      <c r="H27" s="328"/>
      <c r="I27" s="326">
        <f>I26*7</f>
        <v>-155904</v>
      </c>
      <c r="J27" s="242"/>
      <c r="K27" s="69"/>
      <c r="L27" s="69"/>
      <c r="M27" s="230"/>
      <c r="N27" s="66"/>
      <c r="O27" s="329"/>
      <c r="P27" s="230"/>
      <c r="Q27" s="322"/>
      <c r="R27" s="231"/>
      <c r="S27" s="231"/>
      <c r="T27" s="231"/>
      <c r="U27" s="231"/>
      <c r="V27" s="231"/>
      <c r="W27" s="66"/>
      <c r="X27" s="231"/>
      <c r="Y27" s="223"/>
      <c r="Z27" s="66"/>
      <c r="AA27" s="69"/>
      <c r="AB27" s="66"/>
      <c r="AC27" s="222"/>
      <c r="AD27" s="222"/>
      <c r="AE27" s="222"/>
      <c r="AF27" s="222"/>
      <c r="AG27" s="222"/>
      <c r="AH27" s="66"/>
      <c r="AI27" s="330"/>
      <c r="AJ27" s="330"/>
      <c r="AK27" s="66"/>
      <c r="AL27" s="66"/>
      <c r="AM27" s="66"/>
      <c r="AN27" s="66"/>
      <c r="AO27" s="66"/>
      <c r="AP27" s="66"/>
      <c r="AQ27" s="66"/>
      <c r="AR27" s="66"/>
    </row>
    <row r="28">
      <c r="A28" s="66"/>
      <c r="B28" s="13"/>
      <c r="C28" s="311"/>
      <c r="D28" s="66"/>
      <c r="E28" s="66"/>
      <c r="F28" s="69"/>
      <c r="G28" s="242"/>
      <c r="H28" s="328"/>
      <c r="I28" s="242"/>
      <c r="J28" s="242"/>
      <c r="K28" s="69"/>
      <c r="L28" s="69"/>
      <c r="M28" s="70"/>
      <c r="N28" s="66"/>
      <c r="O28" s="230"/>
      <c r="P28" s="230"/>
      <c r="Q28" s="66"/>
      <c r="R28" s="66"/>
      <c r="S28" s="66"/>
      <c r="T28" s="66"/>
      <c r="U28" s="66"/>
      <c r="V28" s="66"/>
      <c r="W28" s="66"/>
      <c r="X28" s="231"/>
      <c r="Y28" s="223"/>
      <c r="Z28" s="66"/>
      <c r="AA28" s="69"/>
      <c r="AB28" s="66"/>
      <c r="AC28" s="222"/>
      <c r="AD28" s="222"/>
      <c r="AE28" s="222"/>
      <c r="AF28" s="222"/>
      <c r="AG28" s="222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</row>
    <row r="29">
      <c r="A29" s="66"/>
      <c r="B29" s="13"/>
      <c r="C29" s="331">
        <f t="shared" ref="C29:E29" si="10">C24/3800</f>
        <v>114.3675846</v>
      </c>
      <c r="D29" s="331">
        <f t="shared" si="10"/>
        <v>100.8620831</v>
      </c>
      <c r="E29" s="331">
        <f t="shared" si="10"/>
        <v>100.8603474</v>
      </c>
      <c r="F29" s="69"/>
      <c r="G29" s="242"/>
      <c r="H29" s="328"/>
      <c r="I29" s="242"/>
      <c r="J29" s="242"/>
      <c r="K29" s="69"/>
      <c r="L29" s="69"/>
      <c r="M29" s="69"/>
      <c r="N29" s="230"/>
      <c r="O29" s="230"/>
      <c r="P29" s="230"/>
      <c r="Q29" s="66"/>
      <c r="R29" s="66"/>
      <c r="S29" s="66"/>
      <c r="T29" s="66"/>
      <c r="U29" s="66"/>
      <c r="V29" s="66"/>
      <c r="W29" s="66"/>
      <c r="X29" s="66"/>
      <c r="Y29" s="72"/>
      <c r="Z29" s="66"/>
      <c r="AA29" s="66"/>
      <c r="AB29" s="66"/>
      <c r="AC29" s="69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</row>
    <row r="30">
      <c r="A30" s="312" t="s">
        <v>370</v>
      </c>
      <c r="B30" s="13"/>
      <c r="C30" s="66"/>
      <c r="D30" s="66"/>
      <c r="E30" s="66"/>
      <c r="F30" s="69"/>
      <c r="G30" s="242"/>
      <c r="H30" s="331"/>
      <c r="I30" s="242"/>
      <c r="J30" s="242"/>
      <c r="K30" s="69"/>
      <c r="L30" s="69"/>
      <c r="M30" s="230"/>
      <c r="N30" s="66"/>
      <c r="O30" s="314"/>
      <c r="P30" s="314"/>
      <c r="Q30" s="66"/>
      <c r="R30" s="231"/>
      <c r="S30" s="231"/>
      <c r="T30" s="231"/>
      <c r="U30" s="231"/>
      <c r="V30" s="231"/>
      <c r="W30" s="66"/>
      <c r="X30" s="231"/>
      <c r="Y30" s="223"/>
      <c r="Z30" s="66"/>
      <c r="AA30" s="313"/>
      <c r="AB30" s="66"/>
      <c r="AC30" s="69"/>
      <c r="AD30" s="69"/>
      <c r="AE30" s="69"/>
      <c r="AF30" s="69"/>
      <c r="AG30" s="69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</row>
    <row r="31">
      <c r="A31" s="66"/>
      <c r="B31" s="13"/>
      <c r="C31" s="66"/>
      <c r="D31" s="66"/>
      <c r="E31" s="249"/>
      <c r="F31" s="69"/>
      <c r="G31" s="69"/>
      <c r="H31" s="70"/>
      <c r="I31" s="69"/>
      <c r="J31" s="69"/>
      <c r="K31" s="69"/>
      <c r="L31" s="69"/>
      <c r="M31" s="230"/>
      <c r="N31" s="66"/>
      <c r="O31" s="314"/>
      <c r="P31" s="314"/>
      <c r="Q31" s="66"/>
      <c r="R31" s="231"/>
      <c r="S31" s="231"/>
      <c r="T31" s="231"/>
      <c r="U31" s="231"/>
      <c r="V31" s="231"/>
      <c r="W31" s="66"/>
      <c r="X31" s="231"/>
      <c r="Y31" s="223"/>
      <c r="Z31" s="66"/>
      <c r="AA31" s="313"/>
      <c r="AB31" s="66"/>
      <c r="AC31" s="69"/>
      <c r="AD31" s="69"/>
      <c r="AE31" s="69"/>
      <c r="AF31" s="69"/>
      <c r="AG31" s="69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</row>
    <row r="32">
      <c r="A32" s="66"/>
      <c r="B32" s="13"/>
      <c r="C32" s="66"/>
      <c r="D32" s="249"/>
      <c r="E32" s="249"/>
      <c r="F32" s="69"/>
      <c r="G32" s="69"/>
      <c r="H32" s="70"/>
      <c r="I32" s="69"/>
      <c r="J32" s="69"/>
      <c r="K32" s="69"/>
      <c r="L32" s="69"/>
      <c r="M32" s="230"/>
      <c r="N32" s="230"/>
      <c r="O32" s="76"/>
      <c r="P32" s="76"/>
      <c r="Q32" s="76"/>
      <c r="R32" s="76"/>
      <c r="S32" s="76"/>
      <c r="T32" s="76"/>
      <c r="U32" s="76"/>
      <c r="V32" s="76"/>
      <c r="W32" s="66"/>
      <c r="X32" s="76"/>
      <c r="Y32" s="72"/>
      <c r="Z32" s="76"/>
      <c r="AA32" s="76"/>
      <c r="AB32" s="76"/>
      <c r="AC32" s="314"/>
      <c r="AD32" s="76"/>
      <c r="AE32" s="76"/>
      <c r="AF32" s="76"/>
      <c r="AG32" s="76"/>
      <c r="AH32" s="66"/>
      <c r="AI32" s="76"/>
      <c r="AJ32" s="76"/>
      <c r="AK32" s="76"/>
      <c r="AL32" s="76"/>
      <c r="AM32" s="76"/>
      <c r="AN32" s="76"/>
      <c r="AO32" s="76"/>
      <c r="AP32" s="76"/>
      <c r="AQ32" s="76"/>
      <c r="AR32" s="76"/>
    </row>
    <row r="33" ht="15.75" customHeight="1">
      <c r="A33" s="66"/>
      <c r="B33" s="13"/>
      <c r="C33" s="66"/>
      <c r="D33" s="249"/>
      <c r="E33" s="249"/>
      <c r="F33" s="69"/>
      <c r="G33" s="69"/>
      <c r="H33" s="70"/>
      <c r="I33" s="69"/>
      <c r="J33" s="69"/>
      <c r="K33" s="69"/>
      <c r="L33" s="69"/>
      <c r="M33" s="69"/>
      <c r="N33" s="69"/>
      <c r="O33" s="76"/>
      <c r="P33" s="76"/>
      <c r="Q33" s="66"/>
      <c r="R33" s="66"/>
      <c r="S33" s="66"/>
      <c r="T33" s="66"/>
      <c r="U33" s="66"/>
      <c r="V33" s="66"/>
      <c r="W33" s="66"/>
      <c r="X33" s="66"/>
      <c r="Y33" s="72"/>
      <c r="Z33" s="66"/>
      <c r="AA33" s="66"/>
      <c r="AB33" s="66"/>
      <c r="AC33" s="69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</row>
    <row r="34" ht="15.75" customHeight="1">
      <c r="A34" s="66"/>
      <c r="B34" s="66"/>
      <c r="C34" s="66"/>
      <c r="D34" s="332"/>
      <c r="E34" s="249"/>
      <c r="F34" s="69"/>
      <c r="G34" s="69"/>
      <c r="H34" s="70"/>
      <c r="I34" s="69"/>
      <c r="J34" s="69"/>
      <c r="K34" s="69"/>
      <c r="L34" s="69"/>
      <c r="M34" s="69"/>
      <c r="N34" s="69"/>
      <c r="O34" s="76"/>
      <c r="P34" s="76"/>
      <c r="Q34" s="66"/>
      <c r="R34" s="66"/>
      <c r="S34" s="66"/>
      <c r="T34" s="66"/>
      <c r="U34" s="66"/>
      <c r="V34" s="66"/>
      <c r="W34" s="66"/>
      <c r="X34" s="66"/>
      <c r="Y34" s="72"/>
      <c r="Z34" s="66"/>
      <c r="AA34" s="66"/>
      <c r="AB34" s="66"/>
      <c r="AC34" s="69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</row>
    <row r="35" ht="15.75" customHeight="1">
      <c r="A35" s="66"/>
      <c r="B35" s="66"/>
      <c r="C35" s="66"/>
      <c r="D35" s="249"/>
      <c r="E35" s="249"/>
      <c r="F35" s="69"/>
      <c r="G35" s="69"/>
      <c r="H35" s="70"/>
      <c r="I35" s="69"/>
      <c r="J35" s="69"/>
      <c r="K35" s="69"/>
      <c r="L35" s="69"/>
      <c r="M35" s="69"/>
      <c r="N35" s="69"/>
      <c r="O35" s="76"/>
      <c r="P35" s="76"/>
      <c r="Q35" s="66"/>
      <c r="R35" s="66"/>
      <c r="S35" s="66"/>
      <c r="T35" s="66"/>
      <c r="U35" s="66"/>
      <c r="V35" s="66"/>
      <c r="W35" s="66"/>
      <c r="X35" s="66"/>
      <c r="Y35" s="72"/>
      <c r="Z35" s="66"/>
      <c r="AA35" s="66"/>
      <c r="AB35" s="66"/>
      <c r="AC35" s="69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</row>
    <row r="36" ht="15.75" customHeight="1">
      <c r="A36" s="66"/>
      <c r="B36" s="66"/>
      <c r="C36" s="66"/>
      <c r="D36" s="249"/>
      <c r="E36" s="249"/>
      <c r="F36" s="69"/>
      <c r="G36" s="69"/>
      <c r="H36" s="70"/>
      <c r="I36" s="69"/>
      <c r="J36" s="69"/>
      <c r="K36" s="69"/>
      <c r="L36" s="69"/>
      <c r="M36" s="69"/>
      <c r="N36" s="69"/>
      <c r="O36" s="76"/>
      <c r="P36" s="76"/>
      <c r="Q36" s="66"/>
      <c r="R36" s="66"/>
      <c r="S36" s="66"/>
      <c r="T36" s="66"/>
      <c r="U36" s="66"/>
      <c r="V36" s="66"/>
      <c r="W36" s="66"/>
      <c r="X36" s="66"/>
      <c r="Y36" s="72"/>
      <c r="Z36" s="66"/>
      <c r="AA36" s="66"/>
      <c r="AB36" s="66"/>
      <c r="AC36" s="69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</row>
    <row r="37" ht="15.75" customHeight="1">
      <c r="A37" s="66"/>
      <c r="B37" s="66"/>
      <c r="C37" s="66"/>
      <c r="D37" s="249"/>
      <c r="E37" s="249"/>
      <c r="F37" s="69"/>
      <c r="G37" s="69"/>
      <c r="H37" s="70"/>
      <c r="I37" s="69"/>
      <c r="J37" s="69"/>
      <c r="K37" s="69"/>
      <c r="L37" s="69"/>
      <c r="M37" s="69"/>
      <c r="N37" s="69"/>
      <c r="O37" s="76"/>
      <c r="P37" s="76"/>
      <c r="Q37" s="66"/>
      <c r="R37" s="66"/>
      <c r="S37" s="66"/>
      <c r="T37" s="66"/>
      <c r="U37" s="66"/>
      <c r="V37" s="66"/>
      <c r="W37" s="66"/>
      <c r="X37" s="66"/>
      <c r="Y37" s="72"/>
      <c r="Z37" s="66"/>
      <c r="AA37" s="66"/>
      <c r="AB37" s="66"/>
      <c r="AC37" s="69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</row>
    <row r="38">
      <c r="A38" s="311"/>
      <c r="B38" s="311"/>
      <c r="C38" s="311"/>
      <c r="D38" s="311"/>
      <c r="E38" s="311"/>
      <c r="F38" s="65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1"/>
      <c r="AP38" s="311"/>
      <c r="AQ38" s="311"/>
      <c r="AR38" s="311"/>
    </row>
    <row r="39">
      <c r="A39" s="311"/>
      <c r="B39" s="311"/>
      <c r="C39" s="311"/>
      <c r="D39" s="311"/>
      <c r="E39" s="311"/>
      <c r="F39" s="65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1"/>
      <c r="AP39" s="311"/>
      <c r="AQ39" s="311"/>
      <c r="AR39" s="311"/>
    </row>
    <row r="40">
      <c r="A40" s="311"/>
      <c r="B40" s="311"/>
      <c r="C40" s="311"/>
      <c r="D40" s="311"/>
      <c r="E40" s="311"/>
      <c r="F40" s="65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  <c r="AQ40" s="311"/>
      <c r="AR40" s="311"/>
    </row>
    <row r="41">
      <c r="A41" s="311"/>
      <c r="B41" s="311"/>
      <c r="C41" s="311"/>
      <c r="D41" s="311"/>
      <c r="E41" s="311"/>
      <c r="F41" s="65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</row>
    <row r="42">
      <c r="A42" s="311"/>
      <c r="B42" s="311"/>
      <c r="C42" s="311"/>
      <c r="D42" s="311"/>
      <c r="E42" s="311"/>
      <c r="F42" s="65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  <c r="AQ42" s="311"/>
      <c r="AR42" s="311"/>
    </row>
    <row r="43">
      <c r="A43" s="311"/>
      <c r="B43" s="311"/>
      <c r="C43" s="311"/>
      <c r="D43" s="311"/>
      <c r="E43" s="311"/>
      <c r="F43" s="65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  <c r="AN43" s="311"/>
      <c r="AO43" s="311"/>
      <c r="AP43" s="311"/>
      <c r="AQ43" s="311"/>
      <c r="AR43" s="311"/>
    </row>
    <row r="44">
      <c r="A44" s="311"/>
      <c r="B44" s="311"/>
      <c r="C44" s="311"/>
      <c r="D44" s="311"/>
      <c r="E44" s="311"/>
      <c r="F44" s="65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</row>
    <row r="45">
      <c r="A45" s="311"/>
      <c r="B45" s="311"/>
      <c r="C45" s="311"/>
      <c r="D45" s="311"/>
      <c r="E45" s="311"/>
      <c r="F45" s="65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1"/>
      <c r="AQ45" s="311"/>
      <c r="AR45" s="311"/>
    </row>
    <row r="46">
      <c r="A46" s="311"/>
      <c r="B46" s="311"/>
      <c r="C46" s="311"/>
      <c r="D46" s="311"/>
      <c r="E46" s="311"/>
      <c r="F46" s="65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1"/>
      <c r="AQ46" s="311"/>
      <c r="AR46" s="311"/>
    </row>
    <row r="47">
      <c r="A47" s="311"/>
      <c r="B47" s="311"/>
      <c r="C47" s="311"/>
      <c r="D47" s="311"/>
      <c r="E47" s="311"/>
      <c r="F47" s="65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  <c r="AN47" s="311"/>
      <c r="AO47" s="311"/>
      <c r="AP47" s="311"/>
      <c r="AQ47" s="311"/>
      <c r="AR47" s="311"/>
    </row>
    <row r="48">
      <c r="A48" s="311"/>
      <c r="B48" s="311"/>
      <c r="C48" s="311"/>
      <c r="D48" s="311"/>
      <c r="E48" s="311"/>
      <c r="F48" s="65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311"/>
      <c r="AK48" s="311"/>
      <c r="AL48" s="311"/>
      <c r="AM48" s="311"/>
      <c r="AN48" s="311"/>
      <c r="AO48" s="311"/>
      <c r="AP48" s="311"/>
      <c r="AQ48" s="311"/>
      <c r="AR48" s="311"/>
    </row>
    <row r="49">
      <c r="A49" s="311"/>
      <c r="B49" s="311"/>
      <c r="C49" s="311"/>
      <c r="D49" s="311"/>
      <c r="E49" s="311"/>
      <c r="F49" s="65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  <c r="AQ49" s="311"/>
      <c r="AR49" s="311"/>
    </row>
    <row r="50">
      <c r="A50" s="311"/>
      <c r="B50" s="311"/>
      <c r="C50" s="311"/>
      <c r="D50" s="311"/>
      <c r="E50" s="311"/>
      <c r="F50" s="65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1"/>
      <c r="AC50" s="311"/>
      <c r="AD50" s="311"/>
      <c r="AE50" s="311"/>
      <c r="AF50" s="311"/>
      <c r="AG50" s="311"/>
      <c r="AH50" s="311"/>
      <c r="AI50" s="311"/>
      <c r="AJ50" s="311"/>
      <c r="AK50" s="311"/>
      <c r="AL50" s="311"/>
      <c r="AM50" s="311"/>
      <c r="AN50" s="311"/>
      <c r="AO50" s="311"/>
      <c r="AP50" s="311"/>
      <c r="AQ50" s="311"/>
      <c r="AR50" s="311"/>
    </row>
    <row r="51">
      <c r="A51" s="311"/>
      <c r="B51" s="311"/>
      <c r="C51" s="311"/>
      <c r="D51" s="311"/>
      <c r="E51" s="311"/>
      <c r="F51" s="65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1"/>
      <c r="AC51" s="311"/>
      <c r="AD51" s="311"/>
      <c r="AE51" s="311"/>
      <c r="AF51" s="311"/>
      <c r="AG51" s="311"/>
      <c r="AH51" s="311"/>
      <c r="AI51" s="311"/>
      <c r="AJ51" s="311"/>
      <c r="AK51" s="311"/>
      <c r="AL51" s="311"/>
      <c r="AM51" s="311"/>
      <c r="AN51" s="311"/>
      <c r="AO51" s="311"/>
      <c r="AP51" s="311"/>
      <c r="AQ51" s="311"/>
      <c r="AR51" s="311"/>
    </row>
    <row r="52">
      <c r="A52" s="311"/>
      <c r="B52" s="311"/>
      <c r="C52" s="311"/>
      <c r="D52" s="311"/>
      <c r="E52" s="311"/>
      <c r="F52" s="65"/>
      <c r="G52" s="311"/>
      <c r="H52" s="311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1"/>
      <c r="AC52" s="311"/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  <c r="AN52" s="311"/>
      <c r="AO52" s="311"/>
      <c r="AP52" s="311"/>
      <c r="AQ52" s="311"/>
      <c r="AR52" s="311"/>
    </row>
    <row r="53">
      <c r="A53" s="311"/>
      <c r="B53" s="311"/>
      <c r="C53" s="311"/>
      <c r="D53" s="311"/>
      <c r="E53" s="311"/>
      <c r="F53" s="65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  <c r="AN53" s="311"/>
      <c r="AO53" s="311"/>
      <c r="AP53" s="311"/>
      <c r="AQ53" s="311"/>
      <c r="AR53" s="311"/>
    </row>
    <row r="54">
      <c r="A54" s="311"/>
      <c r="B54" s="311"/>
      <c r="C54" s="311"/>
      <c r="D54" s="311"/>
      <c r="E54" s="311"/>
      <c r="F54" s="65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1"/>
      <c r="AC54" s="311"/>
      <c r="AD54" s="311"/>
      <c r="AE54" s="311"/>
      <c r="AF54" s="311"/>
      <c r="AG54" s="311"/>
      <c r="AH54" s="311"/>
      <c r="AI54" s="311"/>
      <c r="AJ54" s="311"/>
      <c r="AK54" s="311"/>
      <c r="AL54" s="311"/>
      <c r="AM54" s="311"/>
      <c r="AN54" s="311"/>
      <c r="AO54" s="311"/>
      <c r="AP54" s="311"/>
      <c r="AQ54" s="311"/>
      <c r="AR54" s="311"/>
    </row>
    <row r="55">
      <c r="A55" s="311"/>
      <c r="B55" s="311"/>
      <c r="C55" s="311"/>
      <c r="D55" s="311"/>
      <c r="E55" s="311"/>
      <c r="F55" s="65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</row>
    <row r="56">
      <c r="A56" s="311"/>
      <c r="B56" s="311"/>
      <c r="C56" s="311"/>
      <c r="D56" s="311"/>
      <c r="E56" s="311"/>
      <c r="F56" s="65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  <c r="AN56" s="311"/>
      <c r="AO56" s="311"/>
      <c r="AP56" s="311"/>
      <c r="AQ56" s="311"/>
      <c r="AR56" s="311"/>
    </row>
    <row r="57">
      <c r="A57" s="311"/>
      <c r="B57" s="311"/>
      <c r="C57" s="311"/>
      <c r="D57" s="311"/>
      <c r="E57" s="311"/>
      <c r="F57" s="65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  <c r="AN57" s="311"/>
      <c r="AO57" s="311"/>
      <c r="AP57" s="311"/>
      <c r="AQ57" s="311"/>
      <c r="AR57" s="311"/>
    </row>
    <row r="58">
      <c r="A58" s="311"/>
      <c r="B58" s="311"/>
      <c r="C58" s="311"/>
      <c r="D58" s="311"/>
      <c r="E58" s="311"/>
      <c r="F58" s="65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1"/>
      <c r="AC58" s="311"/>
      <c r="AD58" s="311"/>
      <c r="AE58" s="311"/>
      <c r="AF58" s="311"/>
      <c r="AG58" s="311"/>
      <c r="AH58" s="311"/>
      <c r="AI58" s="311"/>
      <c r="AJ58" s="311"/>
      <c r="AK58" s="311"/>
      <c r="AL58" s="311"/>
      <c r="AM58" s="311"/>
      <c r="AN58" s="311"/>
      <c r="AO58" s="311"/>
      <c r="AP58" s="311"/>
      <c r="AQ58" s="311"/>
      <c r="AR58" s="311"/>
    </row>
    <row r="59">
      <c r="A59" s="311"/>
      <c r="B59" s="311"/>
      <c r="C59" s="311"/>
      <c r="D59" s="311"/>
      <c r="E59" s="311"/>
      <c r="F59" s="65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  <c r="AQ59" s="311"/>
      <c r="AR59" s="311"/>
    </row>
    <row r="60">
      <c r="A60" s="311"/>
      <c r="B60" s="311"/>
      <c r="C60" s="311"/>
      <c r="D60" s="311"/>
      <c r="E60" s="311"/>
      <c r="F60" s="65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1"/>
      <c r="AC60" s="311"/>
      <c r="AD60" s="311"/>
      <c r="AE60" s="311"/>
      <c r="AF60" s="311"/>
      <c r="AG60" s="311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</row>
    <row r="61">
      <c r="A61" s="311"/>
      <c r="B61" s="311"/>
      <c r="C61" s="311"/>
      <c r="D61" s="311"/>
      <c r="E61" s="311"/>
      <c r="F61" s="65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  <c r="AF61" s="311"/>
      <c r="AG61" s="311"/>
      <c r="AH61" s="311"/>
      <c r="AI61" s="311"/>
      <c r="AJ61" s="311"/>
      <c r="AK61" s="311"/>
      <c r="AL61" s="311"/>
      <c r="AM61" s="311"/>
      <c r="AN61" s="311"/>
      <c r="AO61" s="311"/>
      <c r="AP61" s="311"/>
      <c r="AQ61" s="311"/>
      <c r="AR61" s="311"/>
    </row>
    <row r="62">
      <c r="A62" s="311"/>
      <c r="B62" s="311"/>
      <c r="C62" s="311"/>
      <c r="D62" s="311"/>
      <c r="E62" s="311"/>
      <c r="F62" s="65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1"/>
      <c r="AM62" s="311"/>
      <c r="AN62" s="311"/>
      <c r="AO62" s="311"/>
      <c r="AP62" s="311"/>
      <c r="AQ62" s="311"/>
      <c r="AR62" s="311"/>
    </row>
    <row r="63">
      <c r="A63" s="311"/>
      <c r="B63" s="311"/>
      <c r="C63" s="311"/>
      <c r="D63" s="311"/>
      <c r="E63" s="311"/>
      <c r="F63" s="65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  <c r="AN63" s="311"/>
      <c r="AO63" s="311"/>
      <c r="AP63" s="311"/>
      <c r="AQ63" s="311"/>
      <c r="AR63" s="311"/>
    </row>
    <row r="64">
      <c r="A64" s="311"/>
      <c r="B64" s="311"/>
      <c r="C64" s="311"/>
      <c r="D64" s="311"/>
      <c r="E64" s="311"/>
      <c r="F64" s="65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  <c r="AF64" s="311"/>
      <c r="AG64" s="311"/>
      <c r="AH64" s="311"/>
      <c r="AI64" s="311"/>
      <c r="AJ64" s="311"/>
      <c r="AK64" s="311"/>
      <c r="AL64" s="311"/>
      <c r="AM64" s="311"/>
      <c r="AN64" s="311"/>
      <c r="AO64" s="311"/>
      <c r="AP64" s="311"/>
      <c r="AQ64" s="311"/>
      <c r="AR64" s="311"/>
    </row>
    <row r="65">
      <c r="A65" s="311"/>
      <c r="B65" s="311"/>
      <c r="C65" s="311"/>
      <c r="D65" s="311"/>
      <c r="E65" s="311"/>
      <c r="F65" s="65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1"/>
      <c r="AE65" s="311"/>
      <c r="AF65" s="311"/>
      <c r="AG65" s="311"/>
      <c r="AH65" s="311"/>
      <c r="AI65" s="311"/>
      <c r="AJ65" s="311"/>
      <c r="AK65" s="311"/>
      <c r="AL65" s="311"/>
      <c r="AM65" s="311"/>
      <c r="AN65" s="311"/>
      <c r="AO65" s="311"/>
      <c r="AP65" s="311"/>
      <c r="AQ65" s="311"/>
      <c r="AR65" s="311"/>
    </row>
    <row r="66">
      <c r="A66" s="311"/>
      <c r="B66" s="311"/>
      <c r="C66" s="311"/>
      <c r="D66" s="311"/>
      <c r="E66" s="311"/>
      <c r="F66" s="65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  <c r="AN66" s="311"/>
      <c r="AO66" s="311"/>
      <c r="AP66" s="311"/>
      <c r="AQ66" s="311"/>
      <c r="AR66" s="311"/>
    </row>
    <row r="67">
      <c r="A67" s="311"/>
      <c r="B67" s="311"/>
      <c r="C67" s="311"/>
      <c r="D67" s="311"/>
      <c r="E67" s="311"/>
      <c r="F67" s="65"/>
      <c r="G67" s="333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  <c r="AN67" s="311"/>
      <c r="AO67" s="311"/>
      <c r="AP67" s="311"/>
      <c r="AQ67" s="311"/>
      <c r="AR67" s="311"/>
    </row>
    <row r="68">
      <c r="A68" s="334"/>
      <c r="B68" s="335" t="s">
        <v>33</v>
      </c>
      <c r="C68" s="335" t="s">
        <v>4</v>
      </c>
      <c r="D68" s="335" t="s">
        <v>1</v>
      </c>
      <c r="E68" s="334"/>
      <c r="F68" s="65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311"/>
      <c r="AG68" s="311"/>
      <c r="AH68" s="311"/>
      <c r="AI68" s="311"/>
      <c r="AJ68" s="311"/>
      <c r="AK68" s="311"/>
      <c r="AL68" s="311"/>
      <c r="AM68" s="311"/>
      <c r="AN68" s="311"/>
      <c r="AO68" s="311"/>
      <c r="AP68" s="311"/>
      <c r="AQ68" s="311"/>
      <c r="AR68" s="311"/>
    </row>
    <row r="69">
      <c r="A69" s="311"/>
      <c r="B69" s="336">
        <v>2815054.0</v>
      </c>
      <c r="C69" s="336">
        <v>2815054.0</v>
      </c>
      <c r="D69" s="336">
        <v>3187755.0</v>
      </c>
      <c r="E69" s="311"/>
      <c r="F69" s="65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  <c r="AN69" s="311"/>
      <c r="AO69" s="311"/>
      <c r="AP69" s="311"/>
      <c r="AQ69" s="311"/>
      <c r="AR69" s="311"/>
    </row>
    <row r="70">
      <c r="A70" s="312" t="s">
        <v>371</v>
      </c>
      <c r="B70" s="336">
        <f t="shared" ref="B70:D70" si="11">B69*3.5%</f>
        <v>98526.89</v>
      </c>
      <c r="C70" s="336">
        <f t="shared" si="11"/>
        <v>98526.89</v>
      </c>
      <c r="D70" s="336">
        <f t="shared" si="11"/>
        <v>111571.425</v>
      </c>
      <c r="F70" s="65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1"/>
      <c r="AC70" s="311"/>
      <c r="AD70" s="311"/>
      <c r="AE70" s="311"/>
      <c r="AF70" s="311"/>
      <c r="AG70" s="311"/>
      <c r="AH70" s="311"/>
      <c r="AI70" s="311"/>
      <c r="AJ70" s="311"/>
      <c r="AK70" s="311"/>
      <c r="AL70" s="311"/>
      <c r="AM70" s="311"/>
      <c r="AN70" s="311"/>
      <c r="AO70" s="311"/>
      <c r="AP70" s="311"/>
      <c r="AQ70" s="311"/>
      <c r="AR70" s="311"/>
    </row>
    <row r="71">
      <c r="A71" s="312" t="s">
        <v>372</v>
      </c>
      <c r="B71" s="323">
        <f t="shared" ref="B71:D71" si="12">B69-B70</f>
        <v>2716527.11</v>
      </c>
      <c r="C71" s="323">
        <f t="shared" si="12"/>
        <v>2716527.11</v>
      </c>
      <c r="D71" s="323">
        <f t="shared" si="12"/>
        <v>3076183.575</v>
      </c>
      <c r="E71" s="323">
        <f>SUM(B71:D71)</f>
        <v>8509237.795</v>
      </c>
      <c r="F71" s="337" t="s">
        <v>367</v>
      </c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1"/>
      <c r="AC71" s="311"/>
      <c r="AD71" s="311"/>
      <c r="AE71" s="311"/>
      <c r="AF71" s="311"/>
      <c r="AG71" s="311"/>
      <c r="AH71" s="311"/>
      <c r="AI71" s="311"/>
      <c r="AJ71" s="311"/>
      <c r="AK71" s="311"/>
      <c r="AL71" s="311"/>
      <c r="AM71" s="311"/>
      <c r="AN71" s="311"/>
      <c r="AO71" s="311"/>
      <c r="AP71" s="311"/>
      <c r="AQ71" s="311"/>
      <c r="AR71" s="311"/>
    </row>
    <row r="72">
      <c r="A72" s="311"/>
      <c r="B72" s="311"/>
      <c r="C72" s="311"/>
      <c r="D72" s="311"/>
      <c r="E72" s="323">
        <v>7700000.0</v>
      </c>
      <c r="F72" s="337" t="s">
        <v>373</v>
      </c>
      <c r="G72" s="311"/>
      <c r="H72" s="311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1"/>
      <c r="AC72" s="311"/>
      <c r="AD72" s="311"/>
      <c r="AE72" s="311"/>
      <c r="AF72" s="311"/>
      <c r="AG72" s="311"/>
      <c r="AH72" s="311"/>
      <c r="AI72" s="311"/>
      <c r="AJ72" s="311"/>
      <c r="AK72" s="311"/>
      <c r="AL72" s="311"/>
      <c r="AM72" s="311"/>
      <c r="AN72" s="311"/>
      <c r="AO72" s="311"/>
      <c r="AP72" s="311"/>
      <c r="AQ72" s="311"/>
      <c r="AR72" s="311"/>
    </row>
    <row r="73">
      <c r="A73" s="311"/>
      <c r="B73" s="311"/>
      <c r="C73" s="311"/>
      <c r="D73" s="311"/>
      <c r="E73" s="338">
        <f>E71-7700000</f>
        <v>809237.795</v>
      </c>
      <c r="F73" s="339" t="s">
        <v>374</v>
      </c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  <c r="AF73" s="311"/>
      <c r="AG73" s="311"/>
      <c r="AH73" s="311"/>
      <c r="AI73" s="311"/>
      <c r="AJ73" s="311"/>
      <c r="AK73" s="311"/>
      <c r="AL73" s="311"/>
      <c r="AM73" s="311"/>
      <c r="AN73" s="311"/>
      <c r="AO73" s="311"/>
      <c r="AP73" s="311"/>
      <c r="AQ73" s="311"/>
      <c r="AR73" s="311"/>
    </row>
    <row r="74">
      <c r="A74" s="311"/>
      <c r="B74" s="311"/>
      <c r="C74" s="311"/>
      <c r="D74" s="311"/>
      <c r="E74" s="311"/>
      <c r="F74" s="65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1"/>
      <c r="AC74" s="311"/>
      <c r="AD74" s="311"/>
      <c r="AE74" s="311"/>
      <c r="AF74" s="311"/>
      <c r="AG74" s="311"/>
      <c r="AH74" s="311"/>
      <c r="AI74" s="311"/>
      <c r="AJ74" s="311"/>
      <c r="AK74" s="311"/>
      <c r="AL74" s="311"/>
      <c r="AM74" s="311"/>
      <c r="AN74" s="311"/>
      <c r="AO74" s="311"/>
      <c r="AP74" s="311"/>
      <c r="AQ74" s="311"/>
      <c r="AR74" s="311"/>
    </row>
    <row r="75">
      <c r="A75" s="311"/>
      <c r="B75" s="311"/>
      <c r="C75" s="311"/>
      <c r="D75" s="311"/>
      <c r="E75" s="311"/>
      <c r="F75" s="65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1"/>
      <c r="AM75" s="311"/>
      <c r="AN75" s="311"/>
      <c r="AO75" s="311"/>
      <c r="AP75" s="311"/>
      <c r="AQ75" s="311"/>
      <c r="AR75" s="311"/>
    </row>
    <row r="76">
      <c r="A76" s="334"/>
      <c r="B76" s="335" t="s">
        <v>33</v>
      </c>
      <c r="C76" s="335" t="s">
        <v>4</v>
      </c>
      <c r="D76" s="335" t="s">
        <v>1</v>
      </c>
      <c r="E76" s="334"/>
      <c r="F76" s="65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1"/>
      <c r="AC76" s="311"/>
      <c r="AD76" s="311"/>
      <c r="AE76" s="311"/>
      <c r="AF76" s="311"/>
      <c r="AG76" s="311"/>
      <c r="AH76" s="311"/>
      <c r="AI76" s="311"/>
      <c r="AJ76" s="311"/>
      <c r="AK76" s="311"/>
      <c r="AL76" s="311"/>
      <c r="AM76" s="311"/>
      <c r="AN76" s="311"/>
      <c r="AO76" s="311"/>
      <c r="AP76" s="311"/>
      <c r="AQ76" s="311"/>
      <c r="AR76" s="311"/>
    </row>
    <row r="77">
      <c r="A77" s="311"/>
      <c r="B77" s="323">
        <f t="shared" ref="B77:C77" si="13">(337286+48900)*7</f>
        <v>2703302</v>
      </c>
      <c r="C77" s="323">
        <f t="shared" si="13"/>
        <v>2703302</v>
      </c>
      <c r="D77" s="336">
        <f>(369429+48900)*7</f>
        <v>2928303</v>
      </c>
      <c r="E77" s="311"/>
      <c r="F77" s="65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1"/>
      <c r="AC77" s="311"/>
      <c r="AD77" s="311"/>
      <c r="AE77" s="311"/>
      <c r="AF77" s="311"/>
      <c r="AG77" s="311"/>
      <c r="AH77" s="311"/>
      <c r="AI77" s="311"/>
      <c r="AJ77" s="311"/>
      <c r="AK77" s="311"/>
      <c r="AL77" s="311"/>
      <c r="AM77" s="311"/>
      <c r="AN77" s="311"/>
      <c r="AO77" s="311"/>
      <c r="AP77" s="311"/>
      <c r="AQ77" s="311"/>
      <c r="AR77" s="311"/>
    </row>
    <row r="78">
      <c r="A78" s="312"/>
      <c r="B78" s="336"/>
      <c r="C78" s="336"/>
      <c r="D78" s="336"/>
      <c r="F78" s="65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1"/>
      <c r="AC78" s="311"/>
      <c r="AD78" s="311"/>
      <c r="AE78" s="311"/>
      <c r="AF78" s="311"/>
      <c r="AG78" s="311"/>
      <c r="AH78" s="311"/>
      <c r="AI78" s="311"/>
      <c r="AJ78" s="311"/>
      <c r="AK78" s="311"/>
      <c r="AL78" s="311"/>
      <c r="AM78" s="311"/>
      <c r="AN78" s="311"/>
      <c r="AO78" s="311"/>
      <c r="AP78" s="311"/>
      <c r="AQ78" s="311"/>
      <c r="AR78" s="311"/>
    </row>
    <row r="79">
      <c r="A79" s="312"/>
      <c r="B79" s="336"/>
      <c r="C79" s="336"/>
      <c r="D79" s="336"/>
      <c r="F79" s="65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1"/>
      <c r="AC79" s="311"/>
      <c r="AD79" s="311"/>
      <c r="AE79" s="311"/>
      <c r="AF79" s="311"/>
      <c r="AG79" s="311"/>
      <c r="AH79" s="311"/>
      <c r="AI79" s="311"/>
      <c r="AJ79" s="311"/>
      <c r="AK79" s="311"/>
      <c r="AL79" s="311"/>
      <c r="AM79" s="311"/>
      <c r="AN79" s="311"/>
      <c r="AO79" s="311"/>
      <c r="AP79" s="311"/>
      <c r="AQ79" s="311"/>
      <c r="AR79" s="311"/>
    </row>
    <row r="80">
      <c r="A80" s="312" t="s">
        <v>371</v>
      </c>
      <c r="B80" s="336">
        <f t="shared" ref="B80:D80" si="14">B77*3.5%</f>
        <v>94615.57</v>
      </c>
      <c r="C80" s="336">
        <f t="shared" si="14"/>
        <v>94615.57</v>
      </c>
      <c r="D80" s="336">
        <f t="shared" si="14"/>
        <v>102490.605</v>
      </c>
      <c r="F80" s="65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1"/>
      <c r="AI80" s="311"/>
      <c r="AJ80" s="311"/>
      <c r="AK80" s="311"/>
      <c r="AL80" s="311"/>
      <c r="AM80" s="311"/>
      <c r="AN80" s="311"/>
      <c r="AO80" s="311"/>
      <c r="AP80" s="311"/>
      <c r="AQ80" s="311"/>
      <c r="AR80" s="311"/>
    </row>
    <row r="81">
      <c r="A81" s="312" t="s">
        <v>372</v>
      </c>
      <c r="B81" s="323">
        <f t="shared" ref="B81:D81" si="15">B77-B80</f>
        <v>2608686.43</v>
      </c>
      <c r="C81" s="323">
        <f t="shared" si="15"/>
        <v>2608686.43</v>
      </c>
      <c r="D81" s="323">
        <f t="shared" si="15"/>
        <v>2825812.395</v>
      </c>
      <c r="E81" s="323">
        <f>SUM(B81:D81)</f>
        <v>8043185.255</v>
      </c>
      <c r="F81" s="337" t="s">
        <v>367</v>
      </c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  <c r="AF81" s="311"/>
      <c r="AG81" s="311"/>
      <c r="AH81" s="311"/>
      <c r="AI81" s="311"/>
      <c r="AJ81" s="311"/>
      <c r="AK81" s="311"/>
      <c r="AL81" s="311"/>
      <c r="AM81" s="311"/>
      <c r="AN81" s="311"/>
      <c r="AO81" s="311"/>
      <c r="AP81" s="311"/>
      <c r="AQ81" s="311"/>
      <c r="AR81" s="311"/>
    </row>
    <row r="82">
      <c r="A82" s="311"/>
      <c r="B82" s="311"/>
      <c r="C82" s="311"/>
      <c r="D82" s="311"/>
      <c r="E82" s="323">
        <v>7700000.0</v>
      </c>
      <c r="F82" s="337" t="s">
        <v>373</v>
      </c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311"/>
      <c r="AM82" s="311"/>
      <c r="AN82" s="311"/>
      <c r="AO82" s="311"/>
      <c r="AP82" s="311"/>
      <c r="AQ82" s="311"/>
      <c r="AR82" s="311"/>
    </row>
    <row r="83">
      <c r="A83" s="311"/>
      <c r="B83" s="311"/>
      <c r="C83" s="311"/>
      <c r="D83" s="311"/>
      <c r="E83" s="338">
        <f>E81-7700000</f>
        <v>343185.255</v>
      </c>
      <c r="F83" s="339" t="s">
        <v>374</v>
      </c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1"/>
      <c r="AC83" s="311"/>
      <c r="AD83" s="311"/>
      <c r="AE83" s="311"/>
      <c r="AF83" s="311"/>
      <c r="AG83" s="311"/>
      <c r="AH83" s="311"/>
      <c r="AI83" s="311"/>
      <c r="AJ83" s="311"/>
      <c r="AK83" s="311"/>
      <c r="AL83" s="311"/>
      <c r="AM83" s="311"/>
      <c r="AN83" s="311"/>
      <c r="AO83" s="311"/>
      <c r="AP83" s="311"/>
      <c r="AQ83" s="311"/>
      <c r="AR83" s="311"/>
    </row>
    <row r="84">
      <c r="A84" s="311"/>
      <c r="B84" s="311"/>
      <c r="C84" s="311"/>
      <c r="D84" s="311"/>
      <c r="E84" s="311"/>
      <c r="F84" s="65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1"/>
      <c r="AC84" s="311"/>
      <c r="AD84" s="311"/>
      <c r="AE84" s="311"/>
      <c r="AF84" s="311"/>
      <c r="AG84" s="311"/>
      <c r="AH84" s="311"/>
      <c r="AI84" s="311"/>
      <c r="AJ84" s="311"/>
      <c r="AK84" s="311"/>
      <c r="AL84" s="311"/>
      <c r="AM84" s="311"/>
      <c r="AN84" s="311"/>
      <c r="AO84" s="311"/>
      <c r="AP84" s="311"/>
      <c r="AQ84" s="311"/>
      <c r="AR84" s="311"/>
    </row>
    <row r="85">
      <c r="A85" s="311"/>
      <c r="B85" s="311"/>
      <c r="C85" s="311"/>
      <c r="D85" s="311"/>
      <c r="E85" s="311"/>
      <c r="F85" s="65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1"/>
      <c r="AC85" s="311"/>
      <c r="AD85" s="311"/>
      <c r="AE85" s="311"/>
      <c r="AF85" s="311"/>
      <c r="AG85" s="311"/>
      <c r="AH85" s="311"/>
      <c r="AI85" s="311"/>
      <c r="AJ85" s="311"/>
      <c r="AK85" s="311"/>
      <c r="AL85" s="311"/>
      <c r="AM85" s="311"/>
      <c r="AN85" s="311"/>
      <c r="AO85" s="311"/>
      <c r="AP85" s="311"/>
      <c r="AQ85" s="311"/>
      <c r="AR85" s="311"/>
    </row>
    <row r="86">
      <c r="A86" s="311"/>
      <c r="B86" s="311"/>
      <c r="C86" s="311"/>
      <c r="D86" s="311"/>
      <c r="E86" s="311"/>
      <c r="F86" s="65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1"/>
      <c r="AC86" s="311"/>
      <c r="AD86" s="311"/>
      <c r="AE86" s="311"/>
      <c r="AF86" s="311"/>
      <c r="AG86" s="311"/>
      <c r="AH86" s="311"/>
      <c r="AI86" s="311"/>
      <c r="AJ86" s="311"/>
      <c r="AK86" s="311"/>
      <c r="AL86" s="311"/>
      <c r="AM86" s="311"/>
      <c r="AN86" s="311"/>
      <c r="AO86" s="311"/>
      <c r="AP86" s="311"/>
      <c r="AQ86" s="311"/>
      <c r="AR86" s="311"/>
    </row>
    <row r="87">
      <c r="A87" s="311"/>
      <c r="B87" s="311"/>
      <c r="C87" s="311"/>
      <c r="D87" s="311"/>
      <c r="E87" s="311"/>
      <c r="F87" s="65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1"/>
      <c r="AM87" s="311"/>
      <c r="AN87" s="311"/>
      <c r="AO87" s="311"/>
      <c r="AP87" s="311"/>
      <c r="AQ87" s="311"/>
      <c r="AR87" s="311"/>
    </row>
    <row r="88">
      <c r="A88" s="311"/>
      <c r="B88" s="311"/>
      <c r="C88" s="311"/>
      <c r="D88" s="311"/>
      <c r="E88" s="311"/>
      <c r="F88" s="65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  <c r="AF88" s="311"/>
      <c r="AG88" s="311"/>
      <c r="AH88" s="311"/>
      <c r="AI88" s="311"/>
      <c r="AJ88" s="311"/>
      <c r="AK88" s="311"/>
      <c r="AL88" s="311"/>
      <c r="AM88" s="311"/>
      <c r="AN88" s="311"/>
      <c r="AO88" s="311"/>
      <c r="AP88" s="311"/>
      <c r="AQ88" s="311"/>
      <c r="AR88" s="311"/>
    </row>
    <row r="89">
      <c r="A89" s="311"/>
      <c r="B89" s="311"/>
      <c r="C89" s="311"/>
      <c r="D89" s="311"/>
      <c r="E89" s="311"/>
      <c r="F89" s="65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  <c r="AF89" s="311"/>
      <c r="AG89" s="311"/>
      <c r="AH89" s="311"/>
      <c r="AI89" s="311"/>
      <c r="AJ89" s="311"/>
      <c r="AK89" s="311"/>
      <c r="AL89" s="311"/>
      <c r="AM89" s="311"/>
      <c r="AN89" s="311"/>
      <c r="AO89" s="311"/>
      <c r="AP89" s="311"/>
      <c r="AQ89" s="311"/>
      <c r="AR89" s="311"/>
    </row>
    <row r="90">
      <c r="A90" s="311"/>
      <c r="B90" s="311"/>
      <c r="C90" s="311"/>
      <c r="D90" s="311"/>
      <c r="E90" s="311"/>
      <c r="F90" s="65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1"/>
      <c r="AM90" s="311"/>
      <c r="AN90" s="311"/>
      <c r="AO90" s="311"/>
      <c r="AP90" s="311"/>
      <c r="AQ90" s="311"/>
      <c r="AR90" s="311"/>
    </row>
    <row r="91">
      <c r="A91" s="311"/>
      <c r="B91" s="311"/>
      <c r="C91" s="311"/>
      <c r="D91" s="311"/>
      <c r="E91" s="311"/>
      <c r="F91" s="65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1"/>
      <c r="AC91" s="311"/>
      <c r="AD91" s="311"/>
      <c r="AE91" s="311"/>
      <c r="AF91" s="311"/>
      <c r="AG91" s="311"/>
      <c r="AH91" s="311"/>
      <c r="AI91" s="311"/>
      <c r="AJ91" s="311"/>
      <c r="AK91" s="311"/>
      <c r="AL91" s="311"/>
      <c r="AM91" s="311"/>
      <c r="AN91" s="311"/>
      <c r="AO91" s="311"/>
      <c r="AP91" s="311"/>
      <c r="AQ91" s="311"/>
      <c r="AR91" s="311"/>
    </row>
    <row r="92">
      <c r="A92" s="311"/>
      <c r="B92" s="311"/>
      <c r="C92" s="311"/>
      <c r="D92" s="311"/>
      <c r="E92" s="311"/>
      <c r="F92" s="65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1"/>
      <c r="AC92" s="311"/>
      <c r="AD92" s="311"/>
      <c r="AE92" s="311"/>
      <c r="AF92" s="311"/>
      <c r="AG92" s="311"/>
      <c r="AH92" s="311"/>
      <c r="AI92" s="311"/>
      <c r="AJ92" s="311"/>
      <c r="AK92" s="311"/>
      <c r="AL92" s="311"/>
      <c r="AM92" s="311"/>
      <c r="AN92" s="311"/>
      <c r="AO92" s="311"/>
      <c r="AP92" s="311"/>
      <c r="AQ92" s="311"/>
      <c r="AR92" s="311"/>
    </row>
    <row r="93">
      <c r="A93" s="311"/>
      <c r="B93" s="311"/>
      <c r="C93" s="311"/>
      <c r="D93" s="311"/>
      <c r="E93" s="311"/>
      <c r="F93" s="65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  <c r="AF93" s="311"/>
      <c r="AG93" s="311"/>
      <c r="AH93" s="311"/>
      <c r="AI93" s="311"/>
      <c r="AJ93" s="311"/>
      <c r="AK93" s="311"/>
      <c r="AL93" s="311"/>
      <c r="AM93" s="311"/>
      <c r="AN93" s="311"/>
      <c r="AO93" s="311"/>
      <c r="AP93" s="311"/>
      <c r="AQ93" s="311"/>
      <c r="AR93" s="311"/>
    </row>
    <row r="94">
      <c r="A94" s="311"/>
      <c r="B94" s="311"/>
      <c r="C94" s="311"/>
      <c r="D94" s="311"/>
      <c r="E94" s="311"/>
      <c r="F94" s="65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1"/>
      <c r="AQ94" s="311"/>
      <c r="AR94" s="311"/>
    </row>
    <row r="95">
      <c r="A95" s="311"/>
      <c r="B95" s="311"/>
      <c r="C95" s="311"/>
      <c r="D95" s="311"/>
      <c r="E95" s="311"/>
      <c r="F95" s="65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1"/>
      <c r="AC95" s="311"/>
      <c r="AD95" s="311"/>
      <c r="AE95" s="311"/>
      <c r="AF95" s="311"/>
      <c r="AG95" s="311"/>
      <c r="AH95" s="311"/>
      <c r="AI95" s="311"/>
      <c r="AJ95" s="311"/>
      <c r="AK95" s="311"/>
      <c r="AL95" s="311"/>
      <c r="AM95" s="311"/>
      <c r="AN95" s="311"/>
      <c r="AO95" s="311"/>
      <c r="AP95" s="311"/>
      <c r="AQ95" s="311"/>
      <c r="AR95" s="311"/>
    </row>
    <row r="96">
      <c r="A96" s="311"/>
      <c r="B96" s="311"/>
      <c r="C96" s="311"/>
      <c r="D96" s="311"/>
      <c r="E96" s="311"/>
      <c r="F96" s="65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1"/>
      <c r="AC96" s="311"/>
      <c r="AD96" s="311"/>
      <c r="AE96" s="311"/>
      <c r="AF96" s="311"/>
      <c r="AG96" s="311"/>
      <c r="AH96" s="311"/>
      <c r="AI96" s="311"/>
      <c r="AJ96" s="311"/>
      <c r="AK96" s="311"/>
      <c r="AL96" s="311"/>
      <c r="AM96" s="311"/>
      <c r="AN96" s="311"/>
      <c r="AO96" s="311"/>
      <c r="AP96" s="311"/>
      <c r="AQ96" s="311"/>
      <c r="AR96" s="311"/>
    </row>
    <row r="97">
      <c r="A97" s="311"/>
      <c r="B97" s="311"/>
      <c r="C97" s="311"/>
      <c r="D97" s="311"/>
      <c r="E97" s="311"/>
      <c r="F97" s="65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1"/>
      <c r="AC97" s="311"/>
      <c r="AD97" s="311"/>
      <c r="AE97" s="311"/>
      <c r="AF97" s="311"/>
      <c r="AG97" s="311"/>
      <c r="AH97" s="311"/>
      <c r="AI97" s="311"/>
      <c r="AJ97" s="311"/>
      <c r="AK97" s="311"/>
      <c r="AL97" s="311"/>
      <c r="AM97" s="311"/>
      <c r="AN97" s="311"/>
      <c r="AO97" s="311"/>
      <c r="AP97" s="311"/>
      <c r="AQ97" s="311"/>
      <c r="AR97" s="311"/>
    </row>
    <row r="98">
      <c r="A98" s="311"/>
      <c r="B98" s="311"/>
      <c r="C98" s="311"/>
      <c r="D98" s="311"/>
      <c r="E98" s="311"/>
      <c r="F98" s="65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  <c r="AF98" s="311"/>
      <c r="AG98" s="311"/>
      <c r="AH98" s="311"/>
      <c r="AI98" s="311"/>
      <c r="AJ98" s="311"/>
      <c r="AK98" s="311"/>
      <c r="AL98" s="311"/>
      <c r="AM98" s="311"/>
      <c r="AN98" s="311"/>
      <c r="AO98" s="311"/>
      <c r="AP98" s="311"/>
      <c r="AQ98" s="311"/>
      <c r="AR98" s="311"/>
    </row>
    <row r="99">
      <c r="A99" s="311"/>
      <c r="B99" s="311"/>
      <c r="C99" s="311"/>
      <c r="D99" s="311"/>
      <c r="E99" s="311"/>
      <c r="F99" s="65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1"/>
      <c r="AC99" s="311"/>
      <c r="AD99" s="311"/>
      <c r="AE99" s="311"/>
      <c r="AF99" s="311"/>
      <c r="AG99" s="311"/>
      <c r="AH99" s="311"/>
      <c r="AI99" s="311"/>
      <c r="AJ99" s="311"/>
      <c r="AK99" s="311"/>
      <c r="AL99" s="311"/>
      <c r="AM99" s="311"/>
      <c r="AN99" s="311"/>
      <c r="AO99" s="311"/>
      <c r="AP99" s="311"/>
      <c r="AQ99" s="311"/>
      <c r="AR99" s="311"/>
    </row>
    <row r="100">
      <c r="A100" s="311"/>
      <c r="B100" s="311"/>
      <c r="C100" s="311"/>
      <c r="D100" s="311"/>
      <c r="E100" s="311"/>
      <c r="F100" s="65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1"/>
      <c r="AC100" s="311"/>
      <c r="AD100" s="311"/>
      <c r="AE100" s="311"/>
      <c r="AF100" s="311"/>
      <c r="AG100" s="311"/>
      <c r="AH100" s="311"/>
      <c r="AI100" s="311"/>
      <c r="AJ100" s="311"/>
      <c r="AK100" s="311"/>
      <c r="AL100" s="311"/>
      <c r="AM100" s="311"/>
      <c r="AN100" s="311"/>
      <c r="AO100" s="311"/>
      <c r="AP100" s="311"/>
      <c r="AQ100" s="311"/>
      <c r="AR100" s="311"/>
    </row>
    <row r="101">
      <c r="A101" s="311"/>
      <c r="B101" s="311"/>
      <c r="C101" s="311"/>
      <c r="D101" s="311"/>
      <c r="E101" s="311"/>
      <c r="F101" s="65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1"/>
      <c r="AC101" s="311"/>
      <c r="AD101" s="311"/>
      <c r="AE101" s="311"/>
      <c r="AF101" s="311"/>
      <c r="AG101" s="311"/>
      <c r="AH101" s="311"/>
      <c r="AI101" s="311"/>
      <c r="AJ101" s="311"/>
      <c r="AK101" s="311"/>
      <c r="AL101" s="311"/>
      <c r="AM101" s="311"/>
      <c r="AN101" s="311"/>
      <c r="AO101" s="311"/>
      <c r="AP101" s="311"/>
      <c r="AQ101" s="311"/>
      <c r="AR101" s="311"/>
    </row>
    <row r="102">
      <c r="A102" s="311"/>
      <c r="B102" s="311"/>
      <c r="C102" s="311"/>
      <c r="D102" s="311"/>
      <c r="E102" s="311"/>
      <c r="F102" s="65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1"/>
      <c r="AC102" s="311"/>
      <c r="AD102" s="311"/>
      <c r="AE102" s="311"/>
      <c r="AF102" s="311"/>
      <c r="AG102" s="311"/>
      <c r="AH102" s="311"/>
      <c r="AI102" s="311"/>
      <c r="AJ102" s="311"/>
      <c r="AK102" s="311"/>
      <c r="AL102" s="311"/>
      <c r="AM102" s="311"/>
      <c r="AN102" s="311"/>
      <c r="AO102" s="311"/>
      <c r="AP102" s="311"/>
      <c r="AQ102" s="311"/>
      <c r="AR102" s="311"/>
    </row>
    <row r="103">
      <c r="A103" s="311"/>
      <c r="B103" s="311"/>
      <c r="C103" s="311"/>
      <c r="D103" s="311"/>
      <c r="E103" s="311"/>
      <c r="F103" s="65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1"/>
      <c r="AC103" s="311"/>
      <c r="AD103" s="311"/>
      <c r="AE103" s="311"/>
      <c r="AF103" s="311"/>
      <c r="AG103" s="311"/>
      <c r="AH103" s="311"/>
      <c r="AI103" s="311"/>
      <c r="AJ103" s="311"/>
      <c r="AK103" s="311"/>
      <c r="AL103" s="311"/>
      <c r="AM103" s="311"/>
      <c r="AN103" s="311"/>
      <c r="AO103" s="311"/>
      <c r="AP103" s="311"/>
      <c r="AQ103" s="311"/>
      <c r="AR103" s="311"/>
    </row>
    <row r="104">
      <c r="A104" s="311"/>
      <c r="B104" s="311"/>
      <c r="C104" s="311"/>
      <c r="D104" s="311"/>
      <c r="E104" s="311"/>
      <c r="F104" s="65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1"/>
      <c r="AC104" s="311"/>
      <c r="AD104" s="311"/>
      <c r="AE104" s="311"/>
      <c r="AF104" s="311"/>
      <c r="AG104" s="311"/>
      <c r="AH104" s="311"/>
      <c r="AI104" s="311"/>
      <c r="AJ104" s="311"/>
      <c r="AK104" s="311"/>
      <c r="AL104" s="311"/>
      <c r="AM104" s="311"/>
      <c r="AN104" s="311"/>
      <c r="AO104" s="311"/>
      <c r="AP104" s="311"/>
      <c r="AQ104" s="311"/>
      <c r="AR104" s="311"/>
    </row>
    <row r="105">
      <c r="A105" s="311"/>
      <c r="B105" s="311"/>
      <c r="C105" s="311"/>
      <c r="D105" s="311"/>
      <c r="E105" s="311"/>
      <c r="F105" s="65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  <c r="AF105" s="311"/>
      <c r="AG105" s="311"/>
      <c r="AH105" s="311"/>
      <c r="AI105" s="311"/>
      <c r="AJ105" s="311"/>
      <c r="AK105" s="311"/>
      <c r="AL105" s="311"/>
      <c r="AM105" s="311"/>
      <c r="AN105" s="311"/>
      <c r="AO105" s="311"/>
      <c r="AP105" s="311"/>
      <c r="AQ105" s="311"/>
      <c r="AR105" s="311"/>
    </row>
    <row r="106">
      <c r="A106" s="311"/>
      <c r="B106" s="311"/>
      <c r="C106" s="311"/>
      <c r="D106" s="311"/>
      <c r="E106" s="311"/>
      <c r="F106" s="65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1"/>
      <c r="AC106" s="311"/>
      <c r="AD106" s="311"/>
      <c r="AE106" s="311"/>
      <c r="AF106" s="311"/>
      <c r="AG106" s="311"/>
      <c r="AH106" s="311"/>
      <c r="AI106" s="311"/>
      <c r="AJ106" s="311"/>
      <c r="AK106" s="311"/>
      <c r="AL106" s="311"/>
      <c r="AM106" s="311"/>
      <c r="AN106" s="311"/>
      <c r="AO106" s="311"/>
      <c r="AP106" s="311"/>
      <c r="AQ106" s="311"/>
      <c r="AR106" s="311"/>
    </row>
    <row r="107">
      <c r="A107" s="311"/>
      <c r="B107" s="311"/>
      <c r="C107" s="311"/>
      <c r="D107" s="311"/>
      <c r="E107" s="311"/>
      <c r="F107" s="65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1"/>
      <c r="AC107" s="311"/>
      <c r="AD107" s="311"/>
      <c r="AE107" s="311"/>
      <c r="AF107" s="311"/>
      <c r="AG107" s="311"/>
      <c r="AH107" s="311"/>
      <c r="AI107" s="311"/>
      <c r="AJ107" s="311"/>
      <c r="AK107" s="311"/>
      <c r="AL107" s="311"/>
      <c r="AM107" s="311"/>
      <c r="AN107" s="311"/>
      <c r="AO107" s="311"/>
      <c r="AP107" s="311"/>
      <c r="AQ107" s="311"/>
      <c r="AR107" s="311"/>
    </row>
    <row r="108">
      <c r="A108" s="311"/>
      <c r="B108" s="311"/>
      <c r="C108" s="311"/>
      <c r="D108" s="311"/>
      <c r="E108" s="311"/>
      <c r="F108" s="65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  <c r="AN108" s="311"/>
      <c r="AO108" s="311"/>
      <c r="AP108" s="311"/>
      <c r="AQ108" s="311"/>
      <c r="AR108" s="311"/>
    </row>
    <row r="109">
      <c r="A109" s="311"/>
      <c r="B109" s="311"/>
      <c r="C109" s="311"/>
      <c r="D109" s="311"/>
      <c r="E109" s="311"/>
      <c r="F109" s="65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1"/>
      <c r="AC109" s="311"/>
      <c r="AD109" s="311"/>
      <c r="AE109" s="311"/>
      <c r="AF109" s="311"/>
      <c r="AG109" s="311"/>
      <c r="AH109" s="311"/>
      <c r="AI109" s="311"/>
      <c r="AJ109" s="311"/>
      <c r="AK109" s="311"/>
      <c r="AL109" s="311"/>
      <c r="AM109" s="311"/>
      <c r="AN109" s="311"/>
      <c r="AO109" s="311"/>
      <c r="AP109" s="311"/>
      <c r="AQ109" s="311"/>
      <c r="AR109" s="311"/>
    </row>
    <row r="110">
      <c r="A110" s="311"/>
      <c r="B110" s="311"/>
      <c r="C110" s="311"/>
      <c r="D110" s="311"/>
      <c r="E110" s="311"/>
      <c r="F110" s="65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1"/>
      <c r="AC110" s="311"/>
      <c r="AD110" s="311"/>
      <c r="AE110" s="311"/>
      <c r="AF110" s="311"/>
      <c r="AG110" s="311"/>
      <c r="AH110" s="311"/>
      <c r="AI110" s="311"/>
      <c r="AJ110" s="311"/>
      <c r="AK110" s="311"/>
      <c r="AL110" s="311"/>
      <c r="AM110" s="311"/>
      <c r="AN110" s="311"/>
      <c r="AO110" s="311"/>
      <c r="AP110" s="311"/>
      <c r="AQ110" s="311"/>
      <c r="AR110" s="311"/>
    </row>
    <row r="111">
      <c r="A111" s="311"/>
      <c r="B111" s="311"/>
      <c r="C111" s="311"/>
      <c r="D111" s="311"/>
      <c r="E111" s="311"/>
      <c r="F111" s="65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1"/>
      <c r="AC111" s="311"/>
      <c r="AD111" s="311"/>
      <c r="AE111" s="311"/>
      <c r="AF111" s="311"/>
      <c r="AG111" s="311"/>
      <c r="AH111" s="311"/>
      <c r="AI111" s="311"/>
      <c r="AJ111" s="311"/>
      <c r="AK111" s="311"/>
      <c r="AL111" s="311"/>
      <c r="AM111" s="311"/>
      <c r="AN111" s="311"/>
      <c r="AO111" s="311"/>
      <c r="AP111" s="311"/>
      <c r="AQ111" s="311"/>
      <c r="AR111" s="311"/>
    </row>
    <row r="112">
      <c r="A112" s="311"/>
      <c r="B112" s="311"/>
      <c r="C112" s="311"/>
      <c r="D112" s="311"/>
      <c r="E112" s="311"/>
      <c r="F112" s="65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1"/>
      <c r="AC112" s="311"/>
      <c r="AD112" s="311"/>
      <c r="AE112" s="311"/>
      <c r="AF112" s="311"/>
      <c r="AG112" s="311"/>
      <c r="AH112" s="311"/>
      <c r="AI112" s="311"/>
      <c r="AJ112" s="311"/>
      <c r="AK112" s="311"/>
      <c r="AL112" s="311"/>
      <c r="AM112" s="311"/>
      <c r="AN112" s="311"/>
      <c r="AO112" s="311"/>
      <c r="AP112" s="311"/>
      <c r="AQ112" s="311"/>
      <c r="AR112" s="311"/>
    </row>
    <row r="113">
      <c r="A113" s="311"/>
      <c r="B113" s="311"/>
      <c r="C113" s="311"/>
      <c r="D113" s="311"/>
      <c r="E113" s="311"/>
      <c r="F113" s="65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1"/>
      <c r="AC113" s="311"/>
      <c r="AD113" s="311"/>
      <c r="AE113" s="311"/>
      <c r="AF113" s="311"/>
      <c r="AG113" s="311"/>
      <c r="AH113" s="311"/>
      <c r="AI113" s="311"/>
      <c r="AJ113" s="311"/>
      <c r="AK113" s="311"/>
      <c r="AL113" s="311"/>
      <c r="AM113" s="311"/>
      <c r="AN113" s="311"/>
      <c r="AO113" s="311"/>
      <c r="AP113" s="311"/>
      <c r="AQ113" s="311"/>
      <c r="AR113" s="311"/>
    </row>
    <row r="114">
      <c r="A114" s="311"/>
      <c r="B114" s="311"/>
      <c r="C114" s="311"/>
      <c r="D114" s="311"/>
      <c r="E114" s="311"/>
      <c r="F114" s="65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1"/>
      <c r="AC114" s="311"/>
      <c r="AD114" s="311"/>
      <c r="AE114" s="311"/>
      <c r="AF114" s="311"/>
      <c r="AG114" s="311"/>
      <c r="AH114" s="311"/>
      <c r="AI114" s="311"/>
      <c r="AJ114" s="311"/>
      <c r="AK114" s="311"/>
      <c r="AL114" s="311"/>
      <c r="AM114" s="311"/>
      <c r="AN114" s="311"/>
      <c r="AO114" s="311"/>
      <c r="AP114" s="311"/>
      <c r="AQ114" s="311"/>
      <c r="AR114" s="311"/>
    </row>
    <row r="115">
      <c r="A115" s="311"/>
      <c r="B115" s="311"/>
      <c r="C115" s="311"/>
      <c r="D115" s="311"/>
      <c r="E115" s="311"/>
      <c r="F115" s="65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  <c r="AN115" s="311"/>
      <c r="AO115" s="311"/>
      <c r="AP115" s="311"/>
      <c r="AQ115" s="311"/>
      <c r="AR115" s="311"/>
    </row>
    <row r="116">
      <c r="A116" s="311"/>
      <c r="B116" s="311"/>
      <c r="C116" s="311"/>
      <c r="D116" s="311"/>
      <c r="E116" s="311"/>
      <c r="F116" s="65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  <c r="AF116" s="311"/>
      <c r="AG116" s="311"/>
      <c r="AH116" s="311"/>
      <c r="AI116" s="311"/>
      <c r="AJ116" s="311"/>
      <c r="AK116" s="311"/>
      <c r="AL116" s="311"/>
      <c r="AM116" s="311"/>
      <c r="AN116" s="311"/>
      <c r="AO116" s="311"/>
      <c r="AP116" s="311"/>
      <c r="AQ116" s="311"/>
      <c r="AR116" s="311"/>
    </row>
    <row r="117">
      <c r="A117" s="311"/>
      <c r="B117" s="311"/>
      <c r="C117" s="311"/>
      <c r="D117" s="311"/>
      <c r="E117" s="311"/>
      <c r="F117" s="65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1"/>
      <c r="AC117" s="311"/>
      <c r="AD117" s="311"/>
      <c r="AE117" s="311"/>
      <c r="AF117" s="311"/>
      <c r="AG117" s="311"/>
      <c r="AH117" s="311"/>
      <c r="AI117" s="311"/>
      <c r="AJ117" s="311"/>
      <c r="AK117" s="311"/>
      <c r="AL117" s="311"/>
      <c r="AM117" s="311"/>
      <c r="AN117" s="311"/>
      <c r="AO117" s="311"/>
      <c r="AP117" s="311"/>
      <c r="AQ117" s="311"/>
      <c r="AR117" s="311"/>
    </row>
    <row r="118">
      <c r="A118" s="311"/>
      <c r="B118" s="311"/>
      <c r="C118" s="311"/>
      <c r="D118" s="311"/>
      <c r="E118" s="311"/>
      <c r="F118" s="65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  <c r="AF118" s="311"/>
      <c r="AG118" s="311"/>
      <c r="AH118" s="311"/>
      <c r="AI118" s="311"/>
      <c r="AJ118" s="311"/>
      <c r="AK118" s="311"/>
      <c r="AL118" s="311"/>
      <c r="AM118" s="311"/>
      <c r="AN118" s="311"/>
      <c r="AO118" s="311"/>
      <c r="AP118" s="311"/>
      <c r="AQ118" s="311"/>
      <c r="AR118" s="311"/>
    </row>
    <row r="119">
      <c r="A119" s="311"/>
      <c r="B119" s="311"/>
      <c r="C119" s="311"/>
      <c r="D119" s="311"/>
      <c r="E119" s="311"/>
      <c r="F119" s="65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1"/>
      <c r="AC119" s="311"/>
      <c r="AD119" s="311"/>
      <c r="AE119" s="311"/>
      <c r="AF119" s="311"/>
      <c r="AG119" s="311"/>
      <c r="AH119" s="311"/>
      <c r="AI119" s="311"/>
      <c r="AJ119" s="311"/>
      <c r="AK119" s="311"/>
      <c r="AL119" s="311"/>
      <c r="AM119" s="311"/>
      <c r="AN119" s="311"/>
      <c r="AO119" s="311"/>
      <c r="AP119" s="311"/>
      <c r="AQ119" s="311"/>
      <c r="AR119" s="311"/>
    </row>
    <row r="120">
      <c r="A120" s="311"/>
      <c r="B120" s="311"/>
      <c r="C120" s="311"/>
      <c r="D120" s="311"/>
      <c r="E120" s="311"/>
      <c r="F120" s="65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  <c r="AF120" s="311"/>
      <c r="AG120" s="311"/>
      <c r="AH120" s="311"/>
      <c r="AI120" s="311"/>
      <c r="AJ120" s="311"/>
      <c r="AK120" s="311"/>
      <c r="AL120" s="311"/>
      <c r="AM120" s="311"/>
      <c r="AN120" s="311"/>
      <c r="AO120" s="311"/>
      <c r="AP120" s="311"/>
      <c r="AQ120" s="311"/>
      <c r="AR120" s="311"/>
    </row>
    <row r="121">
      <c r="A121" s="311"/>
      <c r="B121" s="311"/>
      <c r="C121" s="311"/>
      <c r="D121" s="311"/>
      <c r="E121" s="311"/>
      <c r="F121" s="65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  <c r="AF121" s="311"/>
      <c r="AG121" s="311"/>
      <c r="AH121" s="311"/>
      <c r="AI121" s="311"/>
      <c r="AJ121" s="311"/>
      <c r="AK121" s="311"/>
      <c r="AL121" s="311"/>
      <c r="AM121" s="311"/>
      <c r="AN121" s="311"/>
      <c r="AO121" s="311"/>
      <c r="AP121" s="311"/>
      <c r="AQ121" s="311"/>
      <c r="AR121" s="311"/>
    </row>
    <row r="122">
      <c r="A122" s="311"/>
      <c r="B122" s="311"/>
      <c r="C122" s="311"/>
      <c r="D122" s="311"/>
      <c r="E122" s="311"/>
      <c r="F122" s="65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  <c r="AF122" s="311"/>
      <c r="AG122" s="311"/>
      <c r="AH122" s="311"/>
      <c r="AI122" s="311"/>
      <c r="AJ122" s="311"/>
      <c r="AK122" s="311"/>
      <c r="AL122" s="311"/>
      <c r="AM122" s="311"/>
      <c r="AN122" s="311"/>
      <c r="AO122" s="311"/>
      <c r="AP122" s="311"/>
      <c r="AQ122" s="311"/>
      <c r="AR122" s="311"/>
    </row>
    <row r="123">
      <c r="A123" s="311"/>
      <c r="B123" s="311"/>
      <c r="C123" s="311"/>
      <c r="D123" s="311"/>
      <c r="E123" s="311"/>
      <c r="F123" s="65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</row>
    <row r="124">
      <c r="A124" s="311"/>
      <c r="B124" s="311"/>
      <c r="C124" s="311"/>
      <c r="D124" s="311"/>
      <c r="E124" s="311"/>
      <c r="F124" s="65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1"/>
      <c r="AC124" s="311"/>
      <c r="AD124" s="311"/>
      <c r="AE124" s="311"/>
      <c r="AF124" s="311"/>
      <c r="AG124" s="311"/>
      <c r="AH124" s="311"/>
      <c r="AI124" s="311"/>
      <c r="AJ124" s="311"/>
      <c r="AK124" s="311"/>
      <c r="AL124" s="311"/>
      <c r="AM124" s="311"/>
      <c r="AN124" s="311"/>
      <c r="AO124" s="311"/>
      <c r="AP124" s="311"/>
      <c r="AQ124" s="311"/>
      <c r="AR124" s="311"/>
    </row>
    <row r="125">
      <c r="A125" s="311"/>
      <c r="B125" s="311"/>
      <c r="C125" s="311"/>
      <c r="D125" s="311"/>
      <c r="E125" s="311"/>
      <c r="F125" s="65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  <c r="AF125" s="311"/>
      <c r="AG125" s="311"/>
      <c r="AH125" s="311"/>
      <c r="AI125" s="311"/>
      <c r="AJ125" s="311"/>
      <c r="AK125" s="311"/>
      <c r="AL125" s="311"/>
      <c r="AM125" s="311"/>
      <c r="AN125" s="311"/>
      <c r="AO125" s="311"/>
      <c r="AP125" s="311"/>
      <c r="AQ125" s="311"/>
      <c r="AR125" s="311"/>
    </row>
    <row r="126">
      <c r="A126" s="311"/>
      <c r="B126" s="311"/>
      <c r="C126" s="311"/>
      <c r="D126" s="311"/>
      <c r="E126" s="311"/>
      <c r="F126" s="65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1"/>
      <c r="AC126" s="311"/>
      <c r="AD126" s="311"/>
      <c r="AE126" s="311"/>
      <c r="AF126" s="311"/>
      <c r="AG126" s="311"/>
      <c r="AH126" s="311"/>
      <c r="AI126" s="311"/>
      <c r="AJ126" s="311"/>
      <c r="AK126" s="311"/>
      <c r="AL126" s="311"/>
      <c r="AM126" s="311"/>
      <c r="AN126" s="311"/>
      <c r="AO126" s="311"/>
      <c r="AP126" s="311"/>
      <c r="AQ126" s="311"/>
      <c r="AR126" s="311"/>
    </row>
    <row r="127">
      <c r="A127" s="311"/>
      <c r="B127" s="311"/>
      <c r="C127" s="311"/>
      <c r="D127" s="311"/>
      <c r="E127" s="311"/>
      <c r="F127" s="65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1"/>
      <c r="AC127" s="311"/>
      <c r="AD127" s="311"/>
      <c r="AE127" s="311"/>
      <c r="AF127" s="311"/>
      <c r="AG127" s="311"/>
      <c r="AH127" s="311"/>
      <c r="AI127" s="311"/>
      <c r="AJ127" s="311"/>
      <c r="AK127" s="311"/>
      <c r="AL127" s="311"/>
      <c r="AM127" s="311"/>
      <c r="AN127" s="311"/>
      <c r="AO127" s="311"/>
      <c r="AP127" s="311"/>
      <c r="AQ127" s="311"/>
      <c r="AR127" s="311"/>
    </row>
    <row r="128">
      <c r="A128" s="311"/>
      <c r="B128" s="311"/>
      <c r="C128" s="311"/>
      <c r="D128" s="311"/>
      <c r="E128" s="311"/>
      <c r="F128" s="65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1"/>
      <c r="AC128" s="311"/>
      <c r="AD128" s="311"/>
      <c r="AE128" s="311"/>
      <c r="AF128" s="311"/>
      <c r="AG128" s="311"/>
      <c r="AH128" s="311"/>
      <c r="AI128" s="311"/>
      <c r="AJ128" s="311"/>
      <c r="AK128" s="311"/>
      <c r="AL128" s="311"/>
      <c r="AM128" s="311"/>
      <c r="AN128" s="311"/>
      <c r="AO128" s="311"/>
      <c r="AP128" s="311"/>
      <c r="AQ128" s="311"/>
      <c r="AR128" s="311"/>
    </row>
    <row r="129">
      <c r="A129" s="311"/>
      <c r="B129" s="311"/>
      <c r="C129" s="311"/>
      <c r="D129" s="311"/>
      <c r="E129" s="311"/>
      <c r="F129" s="65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1"/>
      <c r="AC129" s="311"/>
      <c r="AD129" s="311"/>
      <c r="AE129" s="311"/>
      <c r="AF129" s="311"/>
      <c r="AG129" s="311"/>
      <c r="AH129" s="311"/>
      <c r="AI129" s="311"/>
      <c r="AJ129" s="311"/>
      <c r="AK129" s="311"/>
      <c r="AL129" s="311"/>
      <c r="AM129" s="311"/>
      <c r="AN129" s="311"/>
      <c r="AO129" s="311"/>
      <c r="AP129" s="311"/>
      <c r="AQ129" s="311"/>
      <c r="AR129" s="311"/>
    </row>
    <row r="130">
      <c r="A130" s="311"/>
      <c r="B130" s="311"/>
      <c r="C130" s="311"/>
      <c r="D130" s="311"/>
      <c r="E130" s="311"/>
      <c r="F130" s="65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  <c r="AF130" s="311"/>
      <c r="AG130" s="311"/>
      <c r="AH130" s="311"/>
      <c r="AI130" s="311"/>
      <c r="AJ130" s="311"/>
      <c r="AK130" s="311"/>
      <c r="AL130" s="311"/>
      <c r="AM130" s="311"/>
      <c r="AN130" s="311"/>
      <c r="AO130" s="311"/>
      <c r="AP130" s="311"/>
      <c r="AQ130" s="311"/>
      <c r="AR130" s="311"/>
    </row>
    <row r="131">
      <c r="A131" s="311"/>
      <c r="B131" s="311"/>
      <c r="C131" s="311"/>
      <c r="D131" s="311"/>
      <c r="E131" s="311"/>
      <c r="F131" s="65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11"/>
      <c r="AD131" s="311"/>
      <c r="AE131" s="311"/>
      <c r="AF131" s="311"/>
      <c r="AG131" s="311"/>
      <c r="AH131" s="311"/>
      <c r="AI131" s="311"/>
      <c r="AJ131" s="311"/>
      <c r="AK131" s="311"/>
      <c r="AL131" s="311"/>
      <c r="AM131" s="311"/>
      <c r="AN131" s="311"/>
      <c r="AO131" s="311"/>
      <c r="AP131" s="311"/>
      <c r="AQ131" s="311"/>
      <c r="AR131" s="311"/>
    </row>
    <row r="132">
      <c r="A132" s="311"/>
      <c r="B132" s="311"/>
      <c r="C132" s="311"/>
      <c r="D132" s="311"/>
      <c r="E132" s="311"/>
      <c r="F132" s="65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  <c r="AF132" s="311"/>
      <c r="AG132" s="311"/>
      <c r="AH132" s="311"/>
      <c r="AI132" s="311"/>
      <c r="AJ132" s="311"/>
      <c r="AK132" s="311"/>
      <c r="AL132" s="311"/>
      <c r="AM132" s="311"/>
      <c r="AN132" s="311"/>
      <c r="AO132" s="311"/>
      <c r="AP132" s="311"/>
      <c r="AQ132" s="311"/>
      <c r="AR132" s="311"/>
    </row>
    <row r="133">
      <c r="A133" s="311"/>
      <c r="B133" s="311"/>
      <c r="C133" s="311"/>
      <c r="D133" s="311"/>
      <c r="E133" s="311"/>
      <c r="F133" s="65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  <c r="AF133" s="311"/>
      <c r="AG133" s="311"/>
      <c r="AH133" s="311"/>
      <c r="AI133" s="311"/>
      <c r="AJ133" s="311"/>
      <c r="AK133" s="311"/>
      <c r="AL133" s="311"/>
      <c r="AM133" s="311"/>
      <c r="AN133" s="311"/>
      <c r="AO133" s="311"/>
      <c r="AP133" s="311"/>
      <c r="AQ133" s="311"/>
      <c r="AR133" s="311"/>
    </row>
    <row r="134">
      <c r="A134" s="311"/>
      <c r="B134" s="311"/>
      <c r="C134" s="311"/>
      <c r="D134" s="311"/>
      <c r="E134" s="311"/>
      <c r="F134" s="65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1"/>
      <c r="AC134" s="311"/>
      <c r="AD134" s="311"/>
      <c r="AE134" s="311"/>
      <c r="AF134" s="311"/>
      <c r="AG134" s="311"/>
      <c r="AH134" s="311"/>
      <c r="AI134" s="311"/>
      <c r="AJ134" s="311"/>
      <c r="AK134" s="311"/>
      <c r="AL134" s="311"/>
      <c r="AM134" s="311"/>
      <c r="AN134" s="311"/>
      <c r="AO134" s="311"/>
      <c r="AP134" s="311"/>
      <c r="AQ134" s="311"/>
      <c r="AR134" s="311"/>
    </row>
    <row r="135">
      <c r="A135" s="311"/>
      <c r="B135" s="311"/>
      <c r="C135" s="311"/>
      <c r="D135" s="311"/>
      <c r="E135" s="311"/>
      <c r="F135" s="65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  <c r="AF135" s="311"/>
      <c r="AG135" s="311"/>
      <c r="AH135" s="311"/>
      <c r="AI135" s="311"/>
      <c r="AJ135" s="311"/>
      <c r="AK135" s="311"/>
      <c r="AL135" s="311"/>
      <c r="AM135" s="311"/>
      <c r="AN135" s="311"/>
      <c r="AO135" s="311"/>
      <c r="AP135" s="311"/>
      <c r="AQ135" s="311"/>
      <c r="AR135" s="311"/>
    </row>
    <row r="136">
      <c r="A136" s="311"/>
      <c r="B136" s="311"/>
      <c r="C136" s="311"/>
      <c r="D136" s="311"/>
      <c r="E136" s="311"/>
      <c r="F136" s="65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1"/>
      <c r="AC136" s="311"/>
      <c r="AD136" s="311"/>
      <c r="AE136" s="311"/>
      <c r="AF136" s="311"/>
      <c r="AG136" s="311"/>
      <c r="AH136" s="311"/>
      <c r="AI136" s="311"/>
      <c r="AJ136" s="311"/>
      <c r="AK136" s="311"/>
      <c r="AL136" s="311"/>
      <c r="AM136" s="311"/>
      <c r="AN136" s="311"/>
      <c r="AO136" s="311"/>
      <c r="AP136" s="311"/>
      <c r="AQ136" s="311"/>
      <c r="AR136" s="311"/>
    </row>
    <row r="137">
      <c r="A137" s="311"/>
      <c r="B137" s="311"/>
      <c r="C137" s="311"/>
      <c r="D137" s="311"/>
      <c r="E137" s="311"/>
      <c r="F137" s="65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1"/>
      <c r="AC137" s="311"/>
      <c r="AD137" s="311"/>
      <c r="AE137" s="311"/>
      <c r="AF137" s="311"/>
      <c r="AG137" s="311"/>
      <c r="AH137" s="311"/>
      <c r="AI137" s="311"/>
      <c r="AJ137" s="311"/>
      <c r="AK137" s="311"/>
      <c r="AL137" s="311"/>
      <c r="AM137" s="311"/>
      <c r="AN137" s="311"/>
      <c r="AO137" s="311"/>
      <c r="AP137" s="311"/>
      <c r="AQ137" s="311"/>
      <c r="AR137" s="311"/>
    </row>
    <row r="138">
      <c r="A138" s="311"/>
      <c r="B138" s="311"/>
      <c r="C138" s="311"/>
      <c r="D138" s="311"/>
      <c r="E138" s="311"/>
      <c r="F138" s="65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1"/>
      <c r="AC138" s="311"/>
      <c r="AD138" s="311"/>
      <c r="AE138" s="311"/>
      <c r="AF138" s="311"/>
      <c r="AG138" s="311"/>
      <c r="AH138" s="311"/>
      <c r="AI138" s="311"/>
      <c r="AJ138" s="311"/>
      <c r="AK138" s="311"/>
      <c r="AL138" s="311"/>
      <c r="AM138" s="311"/>
      <c r="AN138" s="311"/>
      <c r="AO138" s="311"/>
      <c r="AP138" s="311"/>
      <c r="AQ138" s="311"/>
      <c r="AR138" s="311"/>
    </row>
    <row r="139">
      <c r="A139" s="311"/>
      <c r="B139" s="311"/>
      <c r="C139" s="311"/>
      <c r="D139" s="311"/>
      <c r="E139" s="311"/>
      <c r="F139" s="65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1"/>
      <c r="AC139" s="311"/>
      <c r="AD139" s="311"/>
      <c r="AE139" s="311"/>
      <c r="AF139" s="311"/>
      <c r="AG139" s="311"/>
      <c r="AH139" s="311"/>
      <c r="AI139" s="311"/>
      <c r="AJ139" s="311"/>
      <c r="AK139" s="311"/>
      <c r="AL139" s="311"/>
      <c r="AM139" s="311"/>
      <c r="AN139" s="311"/>
      <c r="AO139" s="311"/>
      <c r="AP139" s="311"/>
      <c r="AQ139" s="311"/>
      <c r="AR139" s="311"/>
    </row>
    <row r="140">
      <c r="A140" s="311"/>
      <c r="B140" s="311"/>
      <c r="C140" s="311"/>
      <c r="D140" s="311"/>
      <c r="E140" s="311"/>
      <c r="F140" s="65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1"/>
      <c r="AC140" s="311"/>
      <c r="AD140" s="311"/>
      <c r="AE140" s="311"/>
      <c r="AF140" s="311"/>
      <c r="AG140" s="311"/>
      <c r="AH140" s="311"/>
      <c r="AI140" s="311"/>
      <c r="AJ140" s="311"/>
      <c r="AK140" s="311"/>
      <c r="AL140" s="311"/>
      <c r="AM140" s="311"/>
      <c r="AN140" s="311"/>
      <c r="AO140" s="311"/>
      <c r="AP140" s="311"/>
      <c r="AQ140" s="311"/>
      <c r="AR140" s="311"/>
    </row>
    <row r="141">
      <c r="A141" s="311"/>
      <c r="B141" s="311"/>
      <c r="C141" s="311"/>
      <c r="D141" s="311"/>
      <c r="E141" s="311"/>
      <c r="F141" s="65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1"/>
      <c r="AC141" s="311"/>
      <c r="AD141" s="311"/>
      <c r="AE141" s="311"/>
      <c r="AF141" s="311"/>
      <c r="AG141" s="311"/>
      <c r="AH141" s="311"/>
      <c r="AI141" s="311"/>
      <c r="AJ141" s="311"/>
      <c r="AK141" s="311"/>
      <c r="AL141" s="311"/>
      <c r="AM141" s="311"/>
      <c r="AN141" s="311"/>
      <c r="AO141" s="311"/>
      <c r="AP141" s="311"/>
      <c r="AQ141" s="311"/>
      <c r="AR141" s="311"/>
    </row>
    <row r="142">
      <c r="A142" s="311"/>
      <c r="B142" s="311"/>
      <c r="C142" s="311"/>
      <c r="D142" s="311"/>
      <c r="E142" s="311"/>
      <c r="F142" s="65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  <c r="AF142" s="311"/>
      <c r="AG142" s="311"/>
      <c r="AH142" s="311"/>
      <c r="AI142" s="311"/>
      <c r="AJ142" s="311"/>
      <c r="AK142" s="311"/>
      <c r="AL142" s="311"/>
      <c r="AM142" s="311"/>
      <c r="AN142" s="311"/>
      <c r="AO142" s="311"/>
      <c r="AP142" s="311"/>
      <c r="AQ142" s="311"/>
      <c r="AR142" s="311"/>
    </row>
    <row r="143">
      <c r="A143" s="311"/>
      <c r="B143" s="311"/>
      <c r="C143" s="311"/>
      <c r="D143" s="311"/>
      <c r="E143" s="311"/>
      <c r="F143" s="65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  <c r="AF143" s="311"/>
      <c r="AG143" s="311"/>
      <c r="AH143" s="311"/>
      <c r="AI143" s="311"/>
      <c r="AJ143" s="311"/>
      <c r="AK143" s="311"/>
      <c r="AL143" s="311"/>
      <c r="AM143" s="311"/>
      <c r="AN143" s="311"/>
      <c r="AO143" s="311"/>
      <c r="AP143" s="311"/>
      <c r="AQ143" s="311"/>
      <c r="AR143" s="311"/>
    </row>
    <row r="144">
      <c r="A144" s="311"/>
      <c r="B144" s="311"/>
      <c r="C144" s="311"/>
      <c r="D144" s="311"/>
      <c r="E144" s="311"/>
      <c r="F144" s="65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  <c r="AF144" s="311"/>
      <c r="AG144" s="311"/>
      <c r="AH144" s="311"/>
      <c r="AI144" s="311"/>
      <c r="AJ144" s="311"/>
      <c r="AK144" s="311"/>
      <c r="AL144" s="311"/>
      <c r="AM144" s="311"/>
      <c r="AN144" s="311"/>
      <c r="AO144" s="311"/>
      <c r="AP144" s="311"/>
      <c r="AQ144" s="311"/>
      <c r="AR144" s="311"/>
    </row>
    <row r="145">
      <c r="A145" s="311"/>
      <c r="B145" s="311"/>
      <c r="C145" s="311"/>
      <c r="D145" s="311"/>
      <c r="E145" s="311"/>
      <c r="F145" s="65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  <c r="AF145" s="311"/>
      <c r="AG145" s="311"/>
      <c r="AH145" s="311"/>
      <c r="AI145" s="311"/>
      <c r="AJ145" s="311"/>
      <c r="AK145" s="311"/>
      <c r="AL145" s="311"/>
      <c r="AM145" s="311"/>
      <c r="AN145" s="311"/>
      <c r="AO145" s="311"/>
      <c r="AP145" s="311"/>
      <c r="AQ145" s="311"/>
      <c r="AR145" s="311"/>
    </row>
    <row r="146">
      <c r="A146" s="311"/>
      <c r="B146" s="311"/>
      <c r="C146" s="311"/>
      <c r="D146" s="311"/>
      <c r="E146" s="311"/>
      <c r="F146" s="65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1"/>
      <c r="AC146" s="311"/>
      <c r="AD146" s="311"/>
      <c r="AE146" s="311"/>
      <c r="AF146" s="311"/>
      <c r="AG146" s="311"/>
      <c r="AH146" s="311"/>
      <c r="AI146" s="311"/>
      <c r="AJ146" s="311"/>
      <c r="AK146" s="311"/>
      <c r="AL146" s="311"/>
      <c r="AM146" s="311"/>
      <c r="AN146" s="311"/>
      <c r="AO146" s="311"/>
      <c r="AP146" s="311"/>
      <c r="AQ146" s="311"/>
      <c r="AR146" s="311"/>
    </row>
    <row r="147">
      <c r="A147" s="311"/>
      <c r="B147" s="311"/>
      <c r="C147" s="311"/>
      <c r="D147" s="311"/>
      <c r="E147" s="311"/>
      <c r="F147" s="65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  <c r="AN147" s="311"/>
      <c r="AO147" s="311"/>
      <c r="AP147" s="311"/>
      <c r="AQ147" s="311"/>
      <c r="AR147" s="311"/>
    </row>
    <row r="148">
      <c r="A148" s="311"/>
      <c r="B148" s="311"/>
      <c r="C148" s="311"/>
      <c r="D148" s="311"/>
      <c r="E148" s="311"/>
      <c r="F148" s="65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1"/>
      <c r="AC148" s="311"/>
      <c r="AD148" s="311"/>
      <c r="AE148" s="311"/>
      <c r="AF148" s="311"/>
      <c r="AG148" s="311"/>
      <c r="AH148" s="311"/>
      <c r="AI148" s="311"/>
      <c r="AJ148" s="311"/>
      <c r="AK148" s="311"/>
      <c r="AL148" s="311"/>
      <c r="AM148" s="311"/>
      <c r="AN148" s="311"/>
      <c r="AO148" s="311"/>
      <c r="AP148" s="311"/>
      <c r="AQ148" s="311"/>
      <c r="AR148" s="311"/>
    </row>
    <row r="149">
      <c r="A149" s="311"/>
      <c r="B149" s="311"/>
      <c r="C149" s="311"/>
      <c r="D149" s="311"/>
      <c r="E149" s="311"/>
      <c r="F149" s="65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</row>
    <row r="150">
      <c r="A150" s="311"/>
      <c r="B150" s="311"/>
      <c r="C150" s="311"/>
      <c r="D150" s="311"/>
      <c r="E150" s="311"/>
      <c r="F150" s="65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1"/>
      <c r="AC150" s="311"/>
      <c r="AD150" s="311"/>
      <c r="AE150" s="311"/>
      <c r="AF150" s="311"/>
      <c r="AG150" s="311"/>
      <c r="AH150" s="311"/>
      <c r="AI150" s="311"/>
      <c r="AJ150" s="311"/>
      <c r="AK150" s="311"/>
      <c r="AL150" s="311"/>
      <c r="AM150" s="311"/>
      <c r="AN150" s="311"/>
      <c r="AO150" s="311"/>
      <c r="AP150" s="311"/>
      <c r="AQ150" s="311"/>
      <c r="AR150" s="311"/>
    </row>
    <row r="151">
      <c r="A151" s="311"/>
      <c r="B151" s="311"/>
      <c r="C151" s="311"/>
      <c r="D151" s="311"/>
      <c r="E151" s="311"/>
      <c r="F151" s="65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  <c r="AF151" s="311"/>
      <c r="AG151" s="311"/>
      <c r="AH151" s="311"/>
      <c r="AI151" s="311"/>
      <c r="AJ151" s="311"/>
      <c r="AK151" s="311"/>
      <c r="AL151" s="311"/>
      <c r="AM151" s="311"/>
      <c r="AN151" s="311"/>
      <c r="AO151" s="311"/>
      <c r="AP151" s="311"/>
      <c r="AQ151" s="311"/>
      <c r="AR151" s="311"/>
    </row>
    <row r="152">
      <c r="A152" s="311"/>
      <c r="B152" s="311"/>
      <c r="C152" s="311"/>
      <c r="D152" s="311"/>
      <c r="E152" s="311"/>
      <c r="F152" s="65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1"/>
      <c r="AC152" s="311"/>
      <c r="AD152" s="311"/>
      <c r="AE152" s="311"/>
      <c r="AF152" s="311"/>
      <c r="AG152" s="311"/>
      <c r="AH152" s="311"/>
      <c r="AI152" s="311"/>
      <c r="AJ152" s="311"/>
      <c r="AK152" s="311"/>
      <c r="AL152" s="311"/>
      <c r="AM152" s="311"/>
      <c r="AN152" s="311"/>
      <c r="AO152" s="311"/>
      <c r="AP152" s="311"/>
      <c r="AQ152" s="311"/>
      <c r="AR152" s="311"/>
    </row>
    <row r="153">
      <c r="A153" s="311"/>
      <c r="B153" s="311"/>
      <c r="C153" s="311"/>
      <c r="D153" s="311"/>
      <c r="E153" s="311"/>
      <c r="F153" s="65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1"/>
      <c r="AC153" s="311"/>
      <c r="AD153" s="311"/>
      <c r="AE153" s="311"/>
      <c r="AF153" s="311"/>
      <c r="AG153" s="311"/>
      <c r="AH153" s="311"/>
      <c r="AI153" s="311"/>
      <c r="AJ153" s="311"/>
      <c r="AK153" s="311"/>
      <c r="AL153" s="311"/>
      <c r="AM153" s="311"/>
      <c r="AN153" s="311"/>
      <c r="AO153" s="311"/>
      <c r="AP153" s="311"/>
      <c r="AQ153" s="311"/>
      <c r="AR153" s="311"/>
    </row>
    <row r="154">
      <c r="A154" s="311"/>
      <c r="B154" s="311"/>
      <c r="C154" s="311"/>
      <c r="D154" s="311"/>
      <c r="E154" s="311"/>
      <c r="F154" s="65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1"/>
      <c r="AC154" s="311"/>
      <c r="AD154" s="311"/>
      <c r="AE154" s="311"/>
      <c r="AF154" s="311"/>
      <c r="AG154" s="311"/>
      <c r="AH154" s="311"/>
      <c r="AI154" s="311"/>
      <c r="AJ154" s="311"/>
      <c r="AK154" s="311"/>
      <c r="AL154" s="311"/>
      <c r="AM154" s="311"/>
      <c r="AN154" s="311"/>
      <c r="AO154" s="311"/>
      <c r="AP154" s="311"/>
      <c r="AQ154" s="311"/>
      <c r="AR154" s="311"/>
    </row>
    <row r="155">
      <c r="A155" s="311"/>
      <c r="B155" s="311"/>
      <c r="C155" s="311"/>
      <c r="D155" s="311"/>
      <c r="E155" s="311"/>
      <c r="F155" s="65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1"/>
      <c r="AC155" s="311"/>
      <c r="AD155" s="311"/>
      <c r="AE155" s="311"/>
      <c r="AF155" s="311"/>
      <c r="AG155" s="311"/>
      <c r="AH155" s="311"/>
      <c r="AI155" s="311"/>
      <c r="AJ155" s="311"/>
      <c r="AK155" s="311"/>
      <c r="AL155" s="311"/>
      <c r="AM155" s="311"/>
      <c r="AN155" s="311"/>
      <c r="AO155" s="311"/>
      <c r="AP155" s="311"/>
      <c r="AQ155" s="311"/>
      <c r="AR155" s="311"/>
    </row>
    <row r="156">
      <c r="A156" s="311"/>
      <c r="B156" s="311"/>
      <c r="C156" s="311"/>
      <c r="D156" s="311"/>
      <c r="E156" s="311"/>
      <c r="F156" s="65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1"/>
      <c r="AC156" s="311"/>
      <c r="AD156" s="311"/>
      <c r="AE156" s="311"/>
      <c r="AF156" s="311"/>
      <c r="AG156" s="311"/>
      <c r="AH156" s="311"/>
      <c r="AI156" s="311"/>
      <c r="AJ156" s="311"/>
      <c r="AK156" s="311"/>
      <c r="AL156" s="311"/>
      <c r="AM156" s="311"/>
      <c r="AN156" s="311"/>
      <c r="AO156" s="311"/>
      <c r="AP156" s="311"/>
      <c r="AQ156" s="311"/>
      <c r="AR156" s="311"/>
    </row>
    <row r="157">
      <c r="A157" s="311"/>
      <c r="B157" s="311"/>
      <c r="C157" s="311"/>
      <c r="D157" s="311"/>
      <c r="E157" s="311"/>
      <c r="F157" s="65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1"/>
      <c r="AC157" s="311"/>
      <c r="AD157" s="311"/>
      <c r="AE157" s="311"/>
      <c r="AF157" s="311"/>
      <c r="AG157" s="311"/>
      <c r="AH157" s="311"/>
      <c r="AI157" s="311"/>
      <c r="AJ157" s="311"/>
      <c r="AK157" s="311"/>
      <c r="AL157" s="311"/>
      <c r="AM157" s="311"/>
      <c r="AN157" s="311"/>
      <c r="AO157" s="311"/>
      <c r="AP157" s="311"/>
      <c r="AQ157" s="311"/>
      <c r="AR157" s="311"/>
    </row>
    <row r="158">
      <c r="A158" s="311"/>
      <c r="B158" s="311"/>
      <c r="C158" s="311"/>
      <c r="D158" s="311"/>
      <c r="E158" s="311"/>
      <c r="F158" s="65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  <c r="AF158" s="311"/>
      <c r="AG158" s="311"/>
      <c r="AH158" s="311"/>
      <c r="AI158" s="311"/>
      <c r="AJ158" s="311"/>
      <c r="AK158" s="311"/>
      <c r="AL158" s="311"/>
      <c r="AM158" s="311"/>
      <c r="AN158" s="311"/>
      <c r="AO158" s="311"/>
      <c r="AP158" s="311"/>
      <c r="AQ158" s="311"/>
      <c r="AR158" s="311"/>
    </row>
    <row r="159">
      <c r="A159" s="311"/>
      <c r="B159" s="311"/>
      <c r="C159" s="311"/>
      <c r="D159" s="311"/>
      <c r="E159" s="311"/>
      <c r="F159" s="65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311"/>
      <c r="AL159" s="311"/>
      <c r="AM159" s="311"/>
      <c r="AN159" s="311"/>
      <c r="AO159" s="311"/>
      <c r="AP159" s="311"/>
      <c r="AQ159" s="311"/>
      <c r="AR159" s="311"/>
    </row>
    <row r="160">
      <c r="A160" s="311"/>
      <c r="B160" s="311"/>
      <c r="C160" s="311"/>
      <c r="D160" s="311"/>
      <c r="E160" s="311"/>
      <c r="F160" s="65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1"/>
      <c r="AC160" s="311"/>
      <c r="AD160" s="311"/>
      <c r="AE160" s="311"/>
      <c r="AF160" s="311"/>
      <c r="AG160" s="311"/>
      <c r="AH160" s="311"/>
      <c r="AI160" s="311"/>
      <c r="AJ160" s="311"/>
      <c r="AK160" s="311"/>
      <c r="AL160" s="311"/>
      <c r="AM160" s="311"/>
      <c r="AN160" s="311"/>
      <c r="AO160" s="311"/>
      <c r="AP160" s="311"/>
      <c r="AQ160" s="311"/>
      <c r="AR160" s="311"/>
    </row>
    <row r="161">
      <c r="A161" s="311"/>
      <c r="B161" s="311"/>
      <c r="C161" s="311"/>
      <c r="D161" s="311"/>
      <c r="E161" s="311"/>
      <c r="F161" s="65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  <c r="AN161" s="311"/>
      <c r="AO161" s="311"/>
      <c r="AP161" s="311"/>
      <c r="AQ161" s="311"/>
      <c r="AR161" s="311"/>
    </row>
    <row r="162">
      <c r="A162" s="311"/>
      <c r="B162" s="311"/>
      <c r="C162" s="311"/>
      <c r="D162" s="311"/>
      <c r="E162" s="311"/>
      <c r="F162" s="65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1"/>
      <c r="AC162" s="311"/>
      <c r="AD162" s="311"/>
      <c r="AE162" s="311"/>
      <c r="AF162" s="311"/>
      <c r="AG162" s="311"/>
      <c r="AH162" s="311"/>
      <c r="AI162" s="311"/>
      <c r="AJ162" s="311"/>
      <c r="AK162" s="311"/>
      <c r="AL162" s="311"/>
      <c r="AM162" s="311"/>
      <c r="AN162" s="311"/>
      <c r="AO162" s="311"/>
      <c r="AP162" s="311"/>
      <c r="AQ162" s="311"/>
      <c r="AR162" s="311"/>
    </row>
    <row r="163">
      <c r="A163" s="311"/>
      <c r="B163" s="311"/>
      <c r="C163" s="311"/>
      <c r="D163" s="311"/>
      <c r="E163" s="311"/>
      <c r="F163" s="65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1"/>
      <c r="AC163" s="311"/>
      <c r="AD163" s="311"/>
      <c r="AE163" s="311"/>
      <c r="AF163" s="311"/>
      <c r="AG163" s="311"/>
      <c r="AH163" s="311"/>
      <c r="AI163" s="311"/>
      <c r="AJ163" s="311"/>
      <c r="AK163" s="311"/>
      <c r="AL163" s="311"/>
      <c r="AM163" s="311"/>
      <c r="AN163" s="311"/>
      <c r="AO163" s="311"/>
      <c r="AP163" s="311"/>
      <c r="AQ163" s="311"/>
      <c r="AR163" s="311"/>
    </row>
    <row r="164">
      <c r="A164" s="311"/>
      <c r="B164" s="311"/>
      <c r="C164" s="311"/>
      <c r="D164" s="311"/>
      <c r="E164" s="311"/>
      <c r="F164" s="65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1"/>
      <c r="AC164" s="311"/>
      <c r="AD164" s="311"/>
      <c r="AE164" s="311"/>
      <c r="AF164" s="311"/>
      <c r="AG164" s="311"/>
      <c r="AH164" s="311"/>
      <c r="AI164" s="311"/>
      <c r="AJ164" s="311"/>
      <c r="AK164" s="311"/>
      <c r="AL164" s="311"/>
      <c r="AM164" s="311"/>
      <c r="AN164" s="311"/>
      <c r="AO164" s="311"/>
      <c r="AP164" s="311"/>
      <c r="AQ164" s="311"/>
      <c r="AR164" s="311"/>
    </row>
    <row r="165">
      <c r="A165" s="311"/>
      <c r="B165" s="311"/>
      <c r="C165" s="311"/>
      <c r="D165" s="311"/>
      <c r="E165" s="311"/>
      <c r="F165" s="65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  <c r="AF165" s="311"/>
      <c r="AG165" s="311"/>
      <c r="AH165" s="311"/>
      <c r="AI165" s="311"/>
      <c r="AJ165" s="311"/>
      <c r="AK165" s="311"/>
      <c r="AL165" s="311"/>
      <c r="AM165" s="311"/>
      <c r="AN165" s="311"/>
      <c r="AO165" s="311"/>
      <c r="AP165" s="311"/>
      <c r="AQ165" s="311"/>
      <c r="AR165" s="311"/>
    </row>
    <row r="166">
      <c r="A166" s="311"/>
      <c r="B166" s="311"/>
      <c r="C166" s="311"/>
      <c r="D166" s="311"/>
      <c r="E166" s="311"/>
      <c r="F166" s="65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  <c r="AF166" s="311"/>
      <c r="AG166" s="311"/>
      <c r="AH166" s="311"/>
      <c r="AI166" s="311"/>
      <c r="AJ166" s="311"/>
      <c r="AK166" s="311"/>
      <c r="AL166" s="311"/>
      <c r="AM166" s="311"/>
      <c r="AN166" s="311"/>
      <c r="AO166" s="311"/>
      <c r="AP166" s="311"/>
      <c r="AQ166" s="311"/>
      <c r="AR166" s="311"/>
    </row>
    <row r="167">
      <c r="A167" s="311"/>
      <c r="B167" s="311"/>
      <c r="C167" s="311"/>
      <c r="D167" s="311"/>
      <c r="E167" s="311"/>
      <c r="F167" s="65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  <c r="AF167" s="311"/>
      <c r="AG167" s="311"/>
      <c r="AH167" s="311"/>
      <c r="AI167" s="311"/>
      <c r="AJ167" s="311"/>
      <c r="AK167" s="311"/>
      <c r="AL167" s="311"/>
      <c r="AM167" s="311"/>
      <c r="AN167" s="311"/>
      <c r="AO167" s="311"/>
      <c r="AP167" s="311"/>
      <c r="AQ167" s="311"/>
      <c r="AR167" s="311"/>
    </row>
    <row r="168">
      <c r="A168" s="311"/>
      <c r="B168" s="311"/>
      <c r="C168" s="311"/>
      <c r="D168" s="311"/>
      <c r="E168" s="311"/>
      <c r="F168" s="65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  <c r="AN168" s="311"/>
      <c r="AO168" s="311"/>
      <c r="AP168" s="311"/>
      <c r="AQ168" s="311"/>
      <c r="AR168" s="311"/>
    </row>
    <row r="169">
      <c r="A169" s="311"/>
      <c r="B169" s="311"/>
      <c r="C169" s="311"/>
      <c r="D169" s="311"/>
      <c r="E169" s="311"/>
      <c r="F169" s="65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1"/>
      <c r="AC169" s="311"/>
      <c r="AD169" s="311"/>
      <c r="AE169" s="311"/>
      <c r="AF169" s="311"/>
      <c r="AG169" s="311"/>
      <c r="AH169" s="311"/>
      <c r="AI169" s="311"/>
      <c r="AJ169" s="311"/>
      <c r="AK169" s="311"/>
      <c r="AL169" s="311"/>
      <c r="AM169" s="311"/>
      <c r="AN169" s="311"/>
      <c r="AO169" s="311"/>
      <c r="AP169" s="311"/>
      <c r="AQ169" s="311"/>
      <c r="AR169" s="311"/>
    </row>
    <row r="170">
      <c r="A170" s="311"/>
      <c r="B170" s="311"/>
      <c r="C170" s="311"/>
      <c r="D170" s="311"/>
      <c r="E170" s="311"/>
      <c r="F170" s="65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1"/>
      <c r="AC170" s="311"/>
      <c r="AD170" s="311"/>
      <c r="AE170" s="311"/>
      <c r="AF170" s="311"/>
      <c r="AG170" s="311"/>
      <c r="AH170" s="311"/>
      <c r="AI170" s="311"/>
      <c r="AJ170" s="311"/>
      <c r="AK170" s="311"/>
      <c r="AL170" s="311"/>
      <c r="AM170" s="311"/>
      <c r="AN170" s="311"/>
      <c r="AO170" s="311"/>
      <c r="AP170" s="311"/>
      <c r="AQ170" s="311"/>
      <c r="AR170" s="311"/>
    </row>
    <row r="171">
      <c r="A171" s="311"/>
      <c r="B171" s="311"/>
      <c r="C171" s="311"/>
      <c r="D171" s="311"/>
      <c r="E171" s="311"/>
      <c r="F171" s="65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1"/>
      <c r="AC171" s="311"/>
      <c r="AD171" s="311"/>
      <c r="AE171" s="311"/>
      <c r="AF171" s="311"/>
      <c r="AG171" s="311"/>
      <c r="AH171" s="311"/>
      <c r="AI171" s="311"/>
      <c r="AJ171" s="311"/>
      <c r="AK171" s="311"/>
      <c r="AL171" s="311"/>
      <c r="AM171" s="311"/>
      <c r="AN171" s="311"/>
      <c r="AO171" s="311"/>
      <c r="AP171" s="311"/>
      <c r="AQ171" s="311"/>
      <c r="AR171" s="311"/>
    </row>
    <row r="172">
      <c r="A172" s="311"/>
      <c r="B172" s="311"/>
      <c r="C172" s="311"/>
      <c r="D172" s="311"/>
      <c r="E172" s="311"/>
      <c r="F172" s="65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1"/>
      <c r="AC172" s="311"/>
      <c r="AD172" s="311"/>
      <c r="AE172" s="311"/>
      <c r="AF172" s="311"/>
      <c r="AG172" s="311"/>
      <c r="AH172" s="311"/>
      <c r="AI172" s="311"/>
      <c r="AJ172" s="311"/>
      <c r="AK172" s="311"/>
      <c r="AL172" s="311"/>
      <c r="AM172" s="311"/>
      <c r="AN172" s="311"/>
      <c r="AO172" s="311"/>
      <c r="AP172" s="311"/>
      <c r="AQ172" s="311"/>
      <c r="AR172" s="311"/>
    </row>
    <row r="173">
      <c r="A173" s="311"/>
      <c r="B173" s="311"/>
      <c r="C173" s="311"/>
      <c r="D173" s="311"/>
      <c r="E173" s="311"/>
      <c r="F173" s="65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  <c r="AF173" s="311"/>
      <c r="AG173" s="311"/>
      <c r="AH173" s="311"/>
      <c r="AI173" s="311"/>
      <c r="AJ173" s="311"/>
      <c r="AK173" s="311"/>
      <c r="AL173" s="311"/>
      <c r="AM173" s="311"/>
      <c r="AN173" s="311"/>
      <c r="AO173" s="311"/>
      <c r="AP173" s="311"/>
      <c r="AQ173" s="311"/>
      <c r="AR173" s="311"/>
    </row>
    <row r="174">
      <c r="A174" s="311"/>
      <c r="B174" s="311"/>
      <c r="C174" s="311"/>
      <c r="D174" s="311"/>
      <c r="E174" s="311"/>
      <c r="F174" s="65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1"/>
      <c r="AC174" s="311"/>
      <c r="AD174" s="311"/>
      <c r="AE174" s="311"/>
      <c r="AF174" s="311"/>
      <c r="AG174" s="311"/>
      <c r="AH174" s="311"/>
      <c r="AI174" s="311"/>
      <c r="AJ174" s="311"/>
      <c r="AK174" s="311"/>
      <c r="AL174" s="311"/>
      <c r="AM174" s="311"/>
      <c r="AN174" s="311"/>
      <c r="AO174" s="311"/>
      <c r="AP174" s="311"/>
      <c r="AQ174" s="311"/>
      <c r="AR174" s="311"/>
    </row>
    <row r="175">
      <c r="A175" s="311"/>
      <c r="B175" s="311"/>
      <c r="C175" s="311"/>
      <c r="D175" s="311"/>
      <c r="E175" s="311"/>
      <c r="F175" s="65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  <c r="AF175" s="311"/>
      <c r="AG175" s="311"/>
      <c r="AH175" s="311"/>
      <c r="AI175" s="311"/>
      <c r="AJ175" s="311"/>
      <c r="AK175" s="311"/>
      <c r="AL175" s="311"/>
      <c r="AM175" s="311"/>
      <c r="AN175" s="311"/>
      <c r="AO175" s="311"/>
      <c r="AP175" s="311"/>
      <c r="AQ175" s="311"/>
      <c r="AR175" s="311"/>
    </row>
    <row r="176">
      <c r="A176" s="311"/>
      <c r="B176" s="311"/>
      <c r="C176" s="311"/>
      <c r="D176" s="311"/>
      <c r="E176" s="311"/>
      <c r="F176" s="65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1"/>
      <c r="AH176" s="311"/>
      <c r="AI176" s="311"/>
      <c r="AJ176" s="311"/>
      <c r="AK176" s="311"/>
      <c r="AL176" s="311"/>
      <c r="AM176" s="311"/>
      <c r="AN176" s="311"/>
      <c r="AO176" s="311"/>
      <c r="AP176" s="311"/>
      <c r="AQ176" s="311"/>
      <c r="AR176" s="311"/>
    </row>
    <row r="177">
      <c r="A177" s="311"/>
      <c r="B177" s="311"/>
      <c r="C177" s="311"/>
      <c r="D177" s="311"/>
      <c r="E177" s="311"/>
      <c r="F177" s="65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1"/>
      <c r="AC177" s="311"/>
      <c r="AD177" s="311"/>
      <c r="AE177" s="311"/>
      <c r="AF177" s="311"/>
      <c r="AG177" s="311"/>
      <c r="AH177" s="311"/>
      <c r="AI177" s="311"/>
      <c r="AJ177" s="311"/>
      <c r="AK177" s="311"/>
      <c r="AL177" s="311"/>
      <c r="AM177" s="311"/>
      <c r="AN177" s="311"/>
      <c r="AO177" s="311"/>
      <c r="AP177" s="311"/>
      <c r="AQ177" s="311"/>
      <c r="AR177" s="311"/>
    </row>
    <row r="178">
      <c r="A178" s="311"/>
      <c r="B178" s="311"/>
      <c r="C178" s="311"/>
      <c r="D178" s="311"/>
      <c r="E178" s="311"/>
      <c r="F178" s="65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  <c r="AF178" s="311"/>
      <c r="AG178" s="311"/>
      <c r="AH178" s="311"/>
      <c r="AI178" s="311"/>
      <c r="AJ178" s="311"/>
      <c r="AK178" s="311"/>
      <c r="AL178" s="311"/>
      <c r="AM178" s="311"/>
      <c r="AN178" s="311"/>
      <c r="AO178" s="311"/>
      <c r="AP178" s="311"/>
      <c r="AQ178" s="311"/>
      <c r="AR178" s="311"/>
    </row>
    <row r="179">
      <c r="A179" s="311"/>
      <c r="B179" s="311"/>
      <c r="C179" s="311"/>
      <c r="D179" s="311"/>
      <c r="E179" s="311"/>
      <c r="F179" s="65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1"/>
      <c r="AC179" s="311"/>
      <c r="AD179" s="311"/>
      <c r="AE179" s="311"/>
      <c r="AF179" s="311"/>
      <c r="AG179" s="311"/>
      <c r="AH179" s="311"/>
      <c r="AI179" s="311"/>
      <c r="AJ179" s="311"/>
      <c r="AK179" s="311"/>
      <c r="AL179" s="311"/>
      <c r="AM179" s="311"/>
      <c r="AN179" s="311"/>
      <c r="AO179" s="311"/>
      <c r="AP179" s="311"/>
      <c r="AQ179" s="311"/>
      <c r="AR179" s="311"/>
    </row>
    <row r="180">
      <c r="A180" s="311"/>
      <c r="B180" s="311"/>
      <c r="C180" s="311"/>
      <c r="D180" s="311"/>
      <c r="E180" s="311"/>
      <c r="F180" s="65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1"/>
      <c r="AC180" s="311"/>
      <c r="AD180" s="311"/>
      <c r="AE180" s="311"/>
      <c r="AF180" s="311"/>
      <c r="AG180" s="311"/>
      <c r="AH180" s="311"/>
      <c r="AI180" s="311"/>
      <c r="AJ180" s="311"/>
      <c r="AK180" s="311"/>
      <c r="AL180" s="311"/>
      <c r="AM180" s="311"/>
      <c r="AN180" s="311"/>
      <c r="AO180" s="311"/>
      <c r="AP180" s="311"/>
      <c r="AQ180" s="311"/>
      <c r="AR180" s="311"/>
    </row>
    <row r="181">
      <c r="A181" s="311"/>
      <c r="B181" s="311"/>
      <c r="C181" s="311"/>
      <c r="D181" s="311"/>
      <c r="E181" s="311"/>
      <c r="F181" s="65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1"/>
      <c r="AC181" s="311"/>
      <c r="AD181" s="311"/>
      <c r="AE181" s="311"/>
      <c r="AF181" s="311"/>
      <c r="AG181" s="311"/>
      <c r="AH181" s="311"/>
      <c r="AI181" s="311"/>
      <c r="AJ181" s="311"/>
      <c r="AK181" s="311"/>
      <c r="AL181" s="311"/>
      <c r="AM181" s="311"/>
      <c r="AN181" s="311"/>
      <c r="AO181" s="311"/>
      <c r="AP181" s="311"/>
      <c r="AQ181" s="311"/>
      <c r="AR181" s="311"/>
    </row>
    <row r="182">
      <c r="A182" s="311"/>
      <c r="B182" s="311"/>
      <c r="C182" s="311"/>
      <c r="D182" s="311"/>
      <c r="E182" s="311"/>
      <c r="F182" s="65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1"/>
      <c r="AC182" s="311"/>
      <c r="AD182" s="311"/>
      <c r="AE182" s="311"/>
      <c r="AF182" s="311"/>
      <c r="AG182" s="311"/>
      <c r="AH182" s="311"/>
      <c r="AI182" s="311"/>
      <c r="AJ182" s="311"/>
      <c r="AK182" s="311"/>
      <c r="AL182" s="311"/>
      <c r="AM182" s="311"/>
      <c r="AN182" s="311"/>
      <c r="AO182" s="311"/>
      <c r="AP182" s="311"/>
      <c r="AQ182" s="311"/>
      <c r="AR182" s="311"/>
    </row>
    <row r="183">
      <c r="A183" s="311"/>
      <c r="B183" s="311"/>
      <c r="C183" s="311"/>
      <c r="D183" s="311"/>
      <c r="E183" s="311"/>
      <c r="F183" s="65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1"/>
      <c r="AC183" s="311"/>
      <c r="AD183" s="311"/>
      <c r="AE183" s="311"/>
      <c r="AF183" s="311"/>
      <c r="AG183" s="311"/>
      <c r="AH183" s="311"/>
      <c r="AI183" s="311"/>
      <c r="AJ183" s="311"/>
      <c r="AK183" s="311"/>
      <c r="AL183" s="311"/>
      <c r="AM183" s="311"/>
      <c r="AN183" s="311"/>
      <c r="AO183" s="311"/>
      <c r="AP183" s="311"/>
      <c r="AQ183" s="311"/>
      <c r="AR183" s="311"/>
    </row>
    <row r="184">
      <c r="A184" s="311"/>
      <c r="B184" s="311"/>
      <c r="C184" s="311"/>
      <c r="D184" s="311"/>
      <c r="E184" s="311"/>
      <c r="F184" s="65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  <c r="AF184" s="311"/>
      <c r="AG184" s="311"/>
      <c r="AH184" s="311"/>
      <c r="AI184" s="311"/>
      <c r="AJ184" s="311"/>
      <c r="AK184" s="311"/>
      <c r="AL184" s="311"/>
      <c r="AM184" s="311"/>
      <c r="AN184" s="311"/>
      <c r="AO184" s="311"/>
      <c r="AP184" s="311"/>
      <c r="AQ184" s="311"/>
      <c r="AR184" s="311"/>
    </row>
    <row r="185">
      <c r="A185" s="311"/>
      <c r="B185" s="311"/>
      <c r="C185" s="311"/>
      <c r="D185" s="311"/>
      <c r="E185" s="311"/>
      <c r="F185" s="65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1"/>
      <c r="AC185" s="311"/>
      <c r="AD185" s="311"/>
      <c r="AE185" s="311"/>
      <c r="AF185" s="311"/>
      <c r="AG185" s="311"/>
      <c r="AH185" s="311"/>
      <c r="AI185" s="311"/>
      <c r="AJ185" s="311"/>
      <c r="AK185" s="311"/>
      <c r="AL185" s="311"/>
      <c r="AM185" s="311"/>
      <c r="AN185" s="311"/>
      <c r="AO185" s="311"/>
      <c r="AP185" s="311"/>
      <c r="AQ185" s="311"/>
      <c r="AR185" s="311"/>
    </row>
    <row r="186">
      <c r="A186" s="311"/>
      <c r="B186" s="311"/>
      <c r="C186" s="311"/>
      <c r="D186" s="311"/>
      <c r="E186" s="311"/>
      <c r="F186" s="65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1"/>
      <c r="AC186" s="311"/>
      <c r="AD186" s="311"/>
      <c r="AE186" s="311"/>
      <c r="AF186" s="311"/>
      <c r="AG186" s="311"/>
      <c r="AH186" s="311"/>
      <c r="AI186" s="311"/>
      <c r="AJ186" s="311"/>
      <c r="AK186" s="311"/>
      <c r="AL186" s="311"/>
      <c r="AM186" s="311"/>
      <c r="AN186" s="311"/>
      <c r="AO186" s="311"/>
      <c r="AP186" s="311"/>
      <c r="AQ186" s="311"/>
      <c r="AR186" s="311"/>
    </row>
    <row r="187">
      <c r="A187" s="311"/>
      <c r="B187" s="311"/>
      <c r="C187" s="311"/>
      <c r="D187" s="311"/>
      <c r="E187" s="311"/>
      <c r="F187" s="65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1"/>
      <c r="AC187" s="311"/>
      <c r="AD187" s="311"/>
      <c r="AE187" s="311"/>
      <c r="AF187" s="311"/>
      <c r="AG187" s="311"/>
      <c r="AH187" s="311"/>
      <c r="AI187" s="311"/>
      <c r="AJ187" s="311"/>
      <c r="AK187" s="311"/>
      <c r="AL187" s="311"/>
      <c r="AM187" s="311"/>
      <c r="AN187" s="311"/>
      <c r="AO187" s="311"/>
      <c r="AP187" s="311"/>
      <c r="AQ187" s="311"/>
      <c r="AR187" s="311"/>
    </row>
    <row r="188">
      <c r="A188" s="311"/>
      <c r="B188" s="311"/>
      <c r="C188" s="311"/>
      <c r="D188" s="311"/>
      <c r="E188" s="311"/>
      <c r="F188" s="65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  <c r="AF188" s="311"/>
      <c r="AG188" s="311"/>
      <c r="AH188" s="311"/>
      <c r="AI188" s="311"/>
      <c r="AJ188" s="311"/>
      <c r="AK188" s="311"/>
      <c r="AL188" s="311"/>
      <c r="AM188" s="311"/>
      <c r="AN188" s="311"/>
      <c r="AO188" s="311"/>
      <c r="AP188" s="311"/>
      <c r="AQ188" s="311"/>
      <c r="AR188" s="311"/>
    </row>
    <row r="189">
      <c r="A189" s="311"/>
      <c r="B189" s="311"/>
      <c r="C189" s="311"/>
      <c r="D189" s="311"/>
      <c r="E189" s="311"/>
      <c r="F189" s="65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1"/>
      <c r="AC189" s="311"/>
      <c r="AD189" s="311"/>
      <c r="AE189" s="311"/>
      <c r="AF189" s="311"/>
      <c r="AG189" s="311"/>
      <c r="AH189" s="311"/>
      <c r="AI189" s="311"/>
      <c r="AJ189" s="311"/>
      <c r="AK189" s="311"/>
      <c r="AL189" s="311"/>
      <c r="AM189" s="311"/>
      <c r="AN189" s="311"/>
      <c r="AO189" s="311"/>
      <c r="AP189" s="311"/>
      <c r="AQ189" s="311"/>
      <c r="AR189" s="311"/>
    </row>
    <row r="190">
      <c r="A190" s="311"/>
      <c r="B190" s="311"/>
      <c r="C190" s="311"/>
      <c r="D190" s="311"/>
      <c r="E190" s="311"/>
      <c r="F190" s="65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1"/>
      <c r="AC190" s="311"/>
      <c r="AD190" s="311"/>
      <c r="AE190" s="311"/>
      <c r="AF190" s="311"/>
      <c r="AG190" s="311"/>
      <c r="AH190" s="311"/>
      <c r="AI190" s="311"/>
      <c r="AJ190" s="311"/>
      <c r="AK190" s="311"/>
      <c r="AL190" s="311"/>
      <c r="AM190" s="311"/>
      <c r="AN190" s="311"/>
      <c r="AO190" s="311"/>
      <c r="AP190" s="311"/>
      <c r="AQ190" s="311"/>
      <c r="AR190" s="311"/>
    </row>
    <row r="191">
      <c r="A191" s="311"/>
      <c r="B191" s="311"/>
      <c r="C191" s="311"/>
      <c r="D191" s="311"/>
      <c r="E191" s="311"/>
      <c r="F191" s="65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</row>
    <row r="192">
      <c r="A192" s="311"/>
      <c r="B192" s="311"/>
      <c r="C192" s="311"/>
      <c r="D192" s="311"/>
      <c r="E192" s="311"/>
      <c r="F192" s="65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1"/>
      <c r="AC192" s="311"/>
      <c r="AD192" s="311"/>
      <c r="AE192" s="311"/>
      <c r="AF192" s="311"/>
      <c r="AG192" s="311"/>
      <c r="AH192" s="311"/>
      <c r="AI192" s="311"/>
      <c r="AJ192" s="311"/>
      <c r="AK192" s="311"/>
      <c r="AL192" s="311"/>
      <c r="AM192" s="311"/>
      <c r="AN192" s="311"/>
      <c r="AO192" s="311"/>
      <c r="AP192" s="311"/>
      <c r="AQ192" s="311"/>
      <c r="AR192" s="311"/>
    </row>
    <row r="193">
      <c r="A193" s="311"/>
      <c r="B193" s="311"/>
      <c r="C193" s="311"/>
      <c r="D193" s="311"/>
      <c r="E193" s="311"/>
      <c r="F193" s="65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1"/>
      <c r="AC193" s="311"/>
      <c r="AD193" s="311"/>
      <c r="AE193" s="311"/>
      <c r="AF193" s="311"/>
      <c r="AG193" s="311"/>
      <c r="AH193" s="311"/>
      <c r="AI193" s="311"/>
      <c r="AJ193" s="311"/>
      <c r="AK193" s="311"/>
      <c r="AL193" s="311"/>
      <c r="AM193" s="311"/>
      <c r="AN193" s="311"/>
      <c r="AO193" s="311"/>
      <c r="AP193" s="311"/>
      <c r="AQ193" s="311"/>
      <c r="AR193" s="311"/>
    </row>
    <row r="194">
      <c r="A194" s="311"/>
      <c r="B194" s="311"/>
      <c r="C194" s="311"/>
      <c r="D194" s="311"/>
      <c r="E194" s="311"/>
      <c r="F194" s="65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1"/>
      <c r="AC194" s="311"/>
      <c r="AD194" s="311"/>
      <c r="AE194" s="311"/>
      <c r="AF194" s="311"/>
      <c r="AG194" s="311"/>
      <c r="AH194" s="311"/>
      <c r="AI194" s="311"/>
      <c r="AJ194" s="311"/>
      <c r="AK194" s="311"/>
      <c r="AL194" s="311"/>
      <c r="AM194" s="311"/>
      <c r="AN194" s="311"/>
      <c r="AO194" s="311"/>
      <c r="AP194" s="311"/>
      <c r="AQ194" s="311"/>
      <c r="AR194" s="311"/>
    </row>
    <row r="195">
      <c r="A195" s="311"/>
      <c r="B195" s="311"/>
      <c r="C195" s="311"/>
      <c r="D195" s="311"/>
      <c r="E195" s="311"/>
      <c r="F195" s="65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1"/>
      <c r="AC195" s="311"/>
      <c r="AD195" s="311"/>
      <c r="AE195" s="311"/>
      <c r="AF195" s="311"/>
      <c r="AG195" s="311"/>
      <c r="AH195" s="311"/>
      <c r="AI195" s="311"/>
      <c r="AJ195" s="311"/>
      <c r="AK195" s="311"/>
      <c r="AL195" s="311"/>
      <c r="AM195" s="311"/>
      <c r="AN195" s="311"/>
      <c r="AO195" s="311"/>
      <c r="AP195" s="311"/>
      <c r="AQ195" s="311"/>
      <c r="AR195" s="311"/>
    </row>
    <row r="196">
      <c r="A196" s="311"/>
      <c r="B196" s="311"/>
      <c r="C196" s="311"/>
      <c r="D196" s="311"/>
      <c r="E196" s="311"/>
      <c r="F196" s="65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1"/>
      <c r="AC196" s="311"/>
      <c r="AD196" s="311"/>
      <c r="AE196" s="311"/>
      <c r="AF196" s="311"/>
      <c r="AG196" s="311"/>
      <c r="AH196" s="311"/>
      <c r="AI196" s="311"/>
      <c r="AJ196" s="311"/>
      <c r="AK196" s="311"/>
      <c r="AL196" s="311"/>
      <c r="AM196" s="311"/>
      <c r="AN196" s="311"/>
      <c r="AO196" s="311"/>
      <c r="AP196" s="311"/>
      <c r="AQ196" s="311"/>
      <c r="AR196" s="311"/>
    </row>
    <row r="197">
      <c r="A197" s="311"/>
      <c r="B197" s="311"/>
      <c r="C197" s="311"/>
      <c r="D197" s="311"/>
      <c r="E197" s="311"/>
      <c r="F197" s="65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1"/>
      <c r="AC197" s="311"/>
      <c r="AD197" s="311"/>
      <c r="AE197" s="311"/>
      <c r="AF197" s="311"/>
      <c r="AG197" s="311"/>
      <c r="AH197" s="311"/>
      <c r="AI197" s="311"/>
      <c r="AJ197" s="311"/>
      <c r="AK197" s="311"/>
      <c r="AL197" s="311"/>
      <c r="AM197" s="311"/>
      <c r="AN197" s="311"/>
      <c r="AO197" s="311"/>
      <c r="AP197" s="311"/>
      <c r="AQ197" s="311"/>
      <c r="AR197" s="311"/>
    </row>
    <row r="198">
      <c r="A198" s="311"/>
      <c r="B198" s="311"/>
      <c r="C198" s="311"/>
      <c r="D198" s="311"/>
      <c r="E198" s="311"/>
      <c r="F198" s="65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1"/>
      <c r="AC198" s="311"/>
      <c r="AD198" s="311"/>
      <c r="AE198" s="311"/>
      <c r="AF198" s="311"/>
      <c r="AG198" s="311"/>
      <c r="AH198" s="311"/>
      <c r="AI198" s="311"/>
      <c r="AJ198" s="311"/>
      <c r="AK198" s="311"/>
      <c r="AL198" s="311"/>
      <c r="AM198" s="311"/>
      <c r="AN198" s="311"/>
      <c r="AO198" s="311"/>
      <c r="AP198" s="311"/>
      <c r="AQ198" s="311"/>
      <c r="AR198" s="311"/>
    </row>
    <row r="199">
      <c r="A199" s="311"/>
      <c r="B199" s="311"/>
      <c r="C199" s="311"/>
      <c r="D199" s="311"/>
      <c r="E199" s="311"/>
      <c r="F199" s="65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1"/>
      <c r="AC199" s="311"/>
      <c r="AD199" s="311"/>
      <c r="AE199" s="311"/>
      <c r="AF199" s="311"/>
      <c r="AG199" s="311"/>
      <c r="AH199" s="311"/>
      <c r="AI199" s="311"/>
      <c r="AJ199" s="311"/>
      <c r="AK199" s="311"/>
      <c r="AL199" s="311"/>
      <c r="AM199" s="311"/>
      <c r="AN199" s="311"/>
      <c r="AO199" s="311"/>
      <c r="AP199" s="311"/>
      <c r="AQ199" s="311"/>
      <c r="AR199" s="311"/>
    </row>
    <row r="200">
      <c r="A200" s="311"/>
      <c r="B200" s="311"/>
      <c r="C200" s="311"/>
      <c r="D200" s="311"/>
      <c r="E200" s="311"/>
      <c r="F200" s="65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  <c r="AF200" s="311"/>
      <c r="AG200" s="311"/>
      <c r="AH200" s="311"/>
      <c r="AI200" s="311"/>
      <c r="AJ200" s="311"/>
      <c r="AK200" s="311"/>
      <c r="AL200" s="311"/>
      <c r="AM200" s="311"/>
      <c r="AN200" s="311"/>
      <c r="AO200" s="311"/>
      <c r="AP200" s="311"/>
      <c r="AQ200" s="311"/>
      <c r="AR200" s="311"/>
    </row>
    <row r="201">
      <c r="A201" s="311"/>
      <c r="B201" s="311"/>
      <c r="C201" s="311"/>
      <c r="D201" s="311"/>
      <c r="E201" s="311"/>
      <c r="F201" s="65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1"/>
      <c r="AC201" s="311"/>
      <c r="AD201" s="311"/>
      <c r="AE201" s="311"/>
      <c r="AF201" s="311"/>
      <c r="AG201" s="311"/>
      <c r="AH201" s="311"/>
      <c r="AI201" s="311"/>
      <c r="AJ201" s="311"/>
      <c r="AK201" s="311"/>
      <c r="AL201" s="311"/>
      <c r="AM201" s="311"/>
      <c r="AN201" s="311"/>
      <c r="AO201" s="311"/>
      <c r="AP201" s="311"/>
      <c r="AQ201" s="311"/>
      <c r="AR201" s="311"/>
    </row>
    <row r="202">
      <c r="A202" s="311"/>
      <c r="B202" s="311"/>
      <c r="C202" s="311"/>
      <c r="D202" s="311"/>
      <c r="E202" s="311"/>
      <c r="F202" s="65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1"/>
      <c r="AC202" s="311"/>
      <c r="AD202" s="311"/>
      <c r="AE202" s="311"/>
      <c r="AF202" s="311"/>
      <c r="AG202" s="311"/>
      <c r="AH202" s="311"/>
      <c r="AI202" s="311"/>
      <c r="AJ202" s="311"/>
      <c r="AK202" s="311"/>
      <c r="AL202" s="311"/>
      <c r="AM202" s="311"/>
      <c r="AN202" s="311"/>
      <c r="AO202" s="311"/>
      <c r="AP202" s="311"/>
      <c r="AQ202" s="311"/>
      <c r="AR202" s="311"/>
    </row>
    <row r="203">
      <c r="A203" s="311"/>
      <c r="B203" s="311"/>
      <c r="C203" s="311"/>
      <c r="D203" s="311"/>
      <c r="E203" s="311"/>
      <c r="F203" s="65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1"/>
      <c r="AC203" s="311"/>
      <c r="AD203" s="311"/>
      <c r="AE203" s="311"/>
      <c r="AF203" s="311"/>
      <c r="AG203" s="311"/>
      <c r="AH203" s="311"/>
      <c r="AI203" s="311"/>
      <c r="AJ203" s="311"/>
      <c r="AK203" s="311"/>
      <c r="AL203" s="311"/>
      <c r="AM203" s="311"/>
      <c r="AN203" s="311"/>
      <c r="AO203" s="311"/>
      <c r="AP203" s="311"/>
      <c r="AQ203" s="311"/>
      <c r="AR203" s="311"/>
    </row>
    <row r="204">
      <c r="A204" s="311"/>
      <c r="B204" s="311"/>
      <c r="C204" s="311"/>
      <c r="D204" s="311"/>
      <c r="E204" s="311"/>
      <c r="F204" s="65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1"/>
      <c r="AC204" s="311"/>
      <c r="AD204" s="311"/>
      <c r="AE204" s="311"/>
      <c r="AF204" s="311"/>
      <c r="AG204" s="311"/>
      <c r="AH204" s="311"/>
      <c r="AI204" s="311"/>
      <c r="AJ204" s="311"/>
      <c r="AK204" s="311"/>
      <c r="AL204" s="311"/>
      <c r="AM204" s="311"/>
      <c r="AN204" s="311"/>
      <c r="AO204" s="311"/>
      <c r="AP204" s="311"/>
      <c r="AQ204" s="311"/>
      <c r="AR204" s="311"/>
    </row>
    <row r="205">
      <c r="A205" s="311"/>
      <c r="B205" s="311"/>
      <c r="C205" s="311"/>
      <c r="D205" s="311"/>
      <c r="E205" s="311"/>
      <c r="F205" s="65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1"/>
      <c r="AC205" s="311"/>
      <c r="AD205" s="311"/>
      <c r="AE205" s="311"/>
      <c r="AF205" s="311"/>
      <c r="AG205" s="311"/>
      <c r="AH205" s="311"/>
      <c r="AI205" s="311"/>
      <c r="AJ205" s="311"/>
      <c r="AK205" s="311"/>
      <c r="AL205" s="311"/>
      <c r="AM205" s="311"/>
      <c r="AN205" s="311"/>
      <c r="AO205" s="311"/>
      <c r="AP205" s="311"/>
      <c r="AQ205" s="311"/>
      <c r="AR205" s="311"/>
    </row>
    <row r="206">
      <c r="A206" s="311"/>
      <c r="B206" s="311"/>
      <c r="C206" s="311"/>
      <c r="D206" s="311"/>
      <c r="E206" s="311"/>
      <c r="F206" s="65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1"/>
      <c r="AC206" s="311"/>
      <c r="AD206" s="311"/>
      <c r="AE206" s="311"/>
      <c r="AF206" s="311"/>
      <c r="AG206" s="311"/>
      <c r="AH206" s="311"/>
      <c r="AI206" s="311"/>
      <c r="AJ206" s="311"/>
      <c r="AK206" s="311"/>
      <c r="AL206" s="311"/>
      <c r="AM206" s="311"/>
      <c r="AN206" s="311"/>
      <c r="AO206" s="311"/>
      <c r="AP206" s="311"/>
      <c r="AQ206" s="311"/>
      <c r="AR206" s="311"/>
    </row>
    <row r="207">
      <c r="A207" s="311"/>
      <c r="B207" s="311"/>
      <c r="C207" s="311"/>
      <c r="D207" s="311"/>
      <c r="E207" s="311"/>
      <c r="F207" s="65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1"/>
      <c r="AC207" s="311"/>
      <c r="AD207" s="311"/>
      <c r="AE207" s="311"/>
      <c r="AF207" s="311"/>
      <c r="AG207" s="311"/>
      <c r="AH207" s="311"/>
      <c r="AI207" s="311"/>
      <c r="AJ207" s="311"/>
      <c r="AK207" s="311"/>
      <c r="AL207" s="311"/>
      <c r="AM207" s="311"/>
      <c r="AN207" s="311"/>
      <c r="AO207" s="311"/>
      <c r="AP207" s="311"/>
      <c r="AQ207" s="311"/>
      <c r="AR207" s="311"/>
    </row>
    <row r="208">
      <c r="A208" s="311"/>
      <c r="B208" s="311"/>
      <c r="C208" s="311"/>
      <c r="D208" s="311"/>
      <c r="E208" s="311"/>
      <c r="F208" s="65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1"/>
      <c r="AC208" s="311"/>
      <c r="AD208" s="311"/>
      <c r="AE208" s="311"/>
      <c r="AF208" s="311"/>
      <c r="AG208" s="311"/>
      <c r="AH208" s="311"/>
      <c r="AI208" s="311"/>
      <c r="AJ208" s="311"/>
      <c r="AK208" s="311"/>
      <c r="AL208" s="311"/>
      <c r="AM208" s="311"/>
      <c r="AN208" s="311"/>
      <c r="AO208" s="311"/>
      <c r="AP208" s="311"/>
      <c r="AQ208" s="311"/>
      <c r="AR208" s="311"/>
    </row>
    <row r="209">
      <c r="A209" s="311"/>
      <c r="B209" s="311"/>
      <c r="C209" s="311"/>
      <c r="D209" s="311"/>
      <c r="E209" s="311"/>
      <c r="F209" s="65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1"/>
      <c r="AC209" s="311"/>
      <c r="AD209" s="311"/>
      <c r="AE209" s="311"/>
      <c r="AF209" s="311"/>
      <c r="AG209" s="311"/>
      <c r="AH209" s="311"/>
      <c r="AI209" s="311"/>
      <c r="AJ209" s="311"/>
      <c r="AK209" s="311"/>
      <c r="AL209" s="311"/>
      <c r="AM209" s="311"/>
      <c r="AN209" s="311"/>
      <c r="AO209" s="311"/>
      <c r="AP209" s="311"/>
      <c r="AQ209" s="311"/>
      <c r="AR209" s="311"/>
    </row>
    <row r="210">
      <c r="A210" s="311"/>
      <c r="B210" s="311"/>
      <c r="C210" s="311"/>
      <c r="D210" s="311"/>
      <c r="E210" s="311"/>
      <c r="F210" s="65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311"/>
      <c r="AL210" s="311"/>
      <c r="AM210" s="311"/>
      <c r="AN210" s="311"/>
      <c r="AO210" s="311"/>
      <c r="AP210" s="311"/>
      <c r="AQ210" s="311"/>
      <c r="AR210" s="311"/>
    </row>
    <row r="211">
      <c r="A211" s="311"/>
      <c r="B211" s="311"/>
      <c r="C211" s="311"/>
      <c r="D211" s="311"/>
      <c r="E211" s="311"/>
      <c r="F211" s="65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1"/>
      <c r="AC211" s="311"/>
      <c r="AD211" s="311"/>
      <c r="AE211" s="311"/>
      <c r="AF211" s="311"/>
      <c r="AG211" s="311"/>
      <c r="AH211" s="311"/>
      <c r="AI211" s="311"/>
      <c r="AJ211" s="311"/>
      <c r="AK211" s="311"/>
      <c r="AL211" s="311"/>
      <c r="AM211" s="311"/>
      <c r="AN211" s="311"/>
      <c r="AO211" s="311"/>
      <c r="AP211" s="311"/>
      <c r="AQ211" s="311"/>
      <c r="AR211" s="311"/>
    </row>
    <row r="212">
      <c r="A212" s="311"/>
      <c r="B212" s="311"/>
      <c r="C212" s="311"/>
      <c r="D212" s="311"/>
      <c r="E212" s="311"/>
      <c r="F212" s="65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1"/>
      <c r="AC212" s="311"/>
      <c r="AD212" s="311"/>
      <c r="AE212" s="311"/>
      <c r="AF212" s="311"/>
      <c r="AG212" s="311"/>
      <c r="AH212" s="311"/>
      <c r="AI212" s="311"/>
      <c r="AJ212" s="311"/>
      <c r="AK212" s="311"/>
      <c r="AL212" s="311"/>
      <c r="AM212" s="311"/>
      <c r="AN212" s="311"/>
      <c r="AO212" s="311"/>
      <c r="AP212" s="311"/>
      <c r="AQ212" s="311"/>
      <c r="AR212" s="311"/>
    </row>
    <row r="213">
      <c r="A213" s="311"/>
      <c r="B213" s="311"/>
      <c r="C213" s="311"/>
      <c r="D213" s="311"/>
      <c r="E213" s="311"/>
      <c r="F213" s="65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1"/>
      <c r="AC213" s="311"/>
      <c r="AD213" s="311"/>
      <c r="AE213" s="311"/>
      <c r="AF213" s="311"/>
      <c r="AG213" s="311"/>
      <c r="AH213" s="311"/>
      <c r="AI213" s="311"/>
      <c r="AJ213" s="311"/>
      <c r="AK213" s="311"/>
      <c r="AL213" s="311"/>
      <c r="AM213" s="311"/>
      <c r="AN213" s="311"/>
      <c r="AO213" s="311"/>
      <c r="AP213" s="311"/>
      <c r="AQ213" s="311"/>
      <c r="AR213" s="311"/>
    </row>
    <row r="214">
      <c r="A214" s="311"/>
      <c r="B214" s="311"/>
      <c r="C214" s="311"/>
      <c r="D214" s="311"/>
      <c r="E214" s="311"/>
      <c r="F214" s="65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1"/>
      <c r="AC214" s="311"/>
      <c r="AD214" s="311"/>
      <c r="AE214" s="311"/>
      <c r="AF214" s="311"/>
      <c r="AG214" s="311"/>
      <c r="AH214" s="311"/>
      <c r="AI214" s="311"/>
      <c r="AJ214" s="311"/>
      <c r="AK214" s="311"/>
      <c r="AL214" s="311"/>
      <c r="AM214" s="311"/>
      <c r="AN214" s="311"/>
      <c r="AO214" s="311"/>
      <c r="AP214" s="311"/>
      <c r="AQ214" s="311"/>
      <c r="AR214" s="311"/>
    </row>
    <row r="215">
      <c r="A215" s="311"/>
      <c r="B215" s="311"/>
      <c r="C215" s="311"/>
      <c r="D215" s="311"/>
      <c r="E215" s="311"/>
      <c r="F215" s="65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1"/>
      <c r="AC215" s="311"/>
      <c r="AD215" s="311"/>
      <c r="AE215" s="311"/>
      <c r="AF215" s="311"/>
      <c r="AG215" s="311"/>
      <c r="AH215" s="311"/>
      <c r="AI215" s="311"/>
      <c r="AJ215" s="311"/>
      <c r="AK215" s="311"/>
      <c r="AL215" s="311"/>
      <c r="AM215" s="311"/>
      <c r="AN215" s="311"/>
      <c r="AO215" s="311"/>
      <c r="AP215" s="311"/>
      <c r="AQ215" s="311"/>
      <c r="AR215" s="311"/>
    </row>
    <row r="216">
      <c r="A216" s="311"/>
      <c r="B216" s="311"/>
      <c r="C216" s="311"/>
      <c r="D216" s="311"/>
      <c r="E216" s="311"/>
      <c r="F216" s="65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K216" s="311"/>
      <c r="AL216" s="311"/>
      <c r="AM216" s="311"/>
      <c r="AN216" s="311"/>
      <c r="AO216" s="311"/>
      <c r="AP216" s="311"/>
      <c r="AQ216" s="311"/>
      <c r="AR216" s="311"/>
    </row>
    <row r="217">
      <c r="A217" s="311"/>
      <c r="B217" s="311"/>
      <c r="C217" s="311"/>
      <c r="D217" s="311"/>
      <c r="E217" s="311"/>
      <c r="F217" s="65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K217" s="311"/>
      <c r="AL217" s="311"/>
      <c r="AM217" s="311"/>
      <c r="AN217" s="311"/>
      <c r="AO217" s="311"/>
      <c r="AP217" s="311"/>
      <c r="AQ217" s="311"/>
      <c r="AR217" s="311"/>
    </row>
    <row r="218">
      <c r="A218" s="311"/>
      <c r="B218" s="311"/>
      <c r="C218" s="311"/>
      <c r="D218" s="311"/>
      <c r="E218" s="311"/>
      <c r="F218" s="65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  <c r="AN218" s="311"/>
      <c r="AO218" s="311"/>
      <c r="AP218" s="311"/>
      <c r="AQ218" s="311"/>
      <c r="AR218" s="311"/>
    </row>
    <row r="219">
      <c r="A219" s="311"/>
      <c r="B219" s="311"/>
      <c r="C219" s="311"/>
      <c r="D219" s="311"/>
      <c r="E219" s="311"/>
      <c r="F219" s="65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K219" s="311"/>
      <c r="AL219" s="311"/>
      <c r="AM219" s="311"/>
      <c r="AN219" s="311"/>
      <c r="AO219" s="311"/>
      <c r="AP219" s="311"/>
      <c r="AQ219" s="311"/>
      <c r="AR219" s="311"/>
    </row>
    <row r="220">
      <c r="A220" s="311"/>
      <c r="B220" s="311"/>
      <c r="C220" s="311"/>
      <c r="D220" s="311"/>
      <c r="E220" s="311"/>
      <c r="F220" s="65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311"/>
      <c r="AL220" s="311"/>
      <c r="AM220" s="311"/>
      <c r="AN220" s="311"/>
      <c r="AO220" s="311"/>
      <c r="AP220" s="311"/>
      <c r="AQ220" s="311"/>
      <c r="AR220" s="311"/>
    </row>
    <row r="221">
      <c r="A221" s="311"/>
      <c r="B221" s="311"/>
      <c r="C221" s="311"/>
      <c r="D221" s="311"/>
      <c r="E221" s="311"/>
      <c r="F221" s="65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311"/>
      <c r="AB221" s="311"/>
      <c r="AC221" s="311"/>
      <c r="AD221" s="311"/>
      <c r="AE221" s="311"/>
      <c r="AF221" s="311"/>
      <c r="AG221" s="311"/>
      <c r="AH221" s="311"/>
      <c r="AI221" s="311"/>
      <c r="AJ221" s="311"/>
      <c r="AK221" s="311"/>
      <c r="AL221" s="311"/>
      <c r="AM221" s="311"/>
      <c r="AN221" s="311"/>
      <c r="AO221" s="311"/>
      <c r="AP221" s="311"/>
      <c r="AQ221" s="311"/>
      <c r="AR221" s="311"/>
    </row>
    <row r="222">
      <c r="A222" s="311"/>
      <c r="B222" s="311"/>
      <c r="C222" s="311"/>
      <c r="D222" s="311"/>
      <c r="E222" s="311"/>
      <c r="F222" s="65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311"/>
      <c r="AB222" s="311"/>
      <c r="AC222" s="311"/>
      <c r="AD222" s="311"/>
      <c r="AE222" s="311"/>
      <c r="AF222" s="311"/>
      <c r="AG222" s="311"/>
      <c r="AH222" s="311"/>
      <c r="AI222" s="311"/>
      <c r="AJ222" s="311"/>
      <c r="AK222" s="311"/>
      <c r="AL222" s="311"/>
      <c r="AM222" s="311"/>
      <c r="AN222" s="311"/>
      <c r="AO222" s="311"/>
      <c r="AP222" s="311"/>
      <c r="AQ222" s="311"/>
      <c r="AR222" s="311"/>
    </row>
    <row r="223">
      <c r="A223" s="311"/>
      <c r="B223" s="311"/>
      <c r="C223" s="311"/>
      <c r="D223" s="311"/>
      <c r="E223" s="311"/>
      <c r="F223" s="65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311"/>
      <c r="AB223" s="311"/>
      <c r="AC223" s="311"/>
      <c r="AD223" s="311"/>
      <c r="AE223" s="311"/>
      <c r="AF223" s="311"/>
      <c r="AG223" s="311"/>
      <c r="AH223" s="311"/>
      <c r="AI223" s="311"/>
      <c r="AJ223" s="311"/>
      <c r="AK223" s="311"/>
      <c r="AL223" s="311"/>
      <c r="AM223" s="311"/>
      <c r="AN223" s="311"/>
      <c r="AO223" s="311"/>
      <c r="AP223" s="311"/>
      <c r="AQ223" s="311"/>
      <c r="AR223" s="311"/>
    </row>
    <row r="224">
      <c r="A224" s="311"/>
      <c r="B224" s="311"/>
      <c r="C224" s="311"/>
      <c r="D224" s="311"/>
      <c r="E224" s="311"/>
      <c r="F224" s="65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311"/>
      <c r="AB224" s="311"/>
      <c r="AC224" s="311"/>
      <c r="AD224" s="311"/>
      <c r="AE224" s="311"/>
      <c r="AF224" s="311"/>
      <c r="AG224" s="311"/>
      <c r="AH224" s="311"/>
      <c r="AI224" s="311"/>
      <c r="AJ224" s="311"/>
      <c r="AK224" s="311"/>
      <c r="AL224" s="311"/>
      <c r="AM224" s="311"/>
      <c r="AN224" s="311"/>
      <c r="AO224" s="311"/>
      <c r="AP224" s="311"/>
      <c r="AQ224" s="311"/>
      <c r="AR224" s="311"/>
    </row>
    <row r="225">
      <c r="A225" s="311"/>
      <c r="B225" s="311"/>
      <c r="C225" s="311"/>
      <c r="D225" s="311"/>
      <c r="E225" s="311"/>
      <c r="F225" s="65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311"/>
      <c r="AB225" s="311"/>
      <c r="AC225" s="311"/>
      <c r="AD225" s="311"/>
      <c r="AE225" s="311"/>
      <c r="AF225" s="311"/>
      <c r="AG225" s="311"/>
      <c r="AH225" s="311"/>
      <c r="AI225" s="311"/>
      <c r="AJ225" s="311"/>
      <c r="AK225" s="311"/>
      <c r="AL225" s="311"/>
      <c r="AM225" s="311"/>
      <c r="AN225" s="311"/>
      <c r="AO225" s="311"/>
      <c r="AP225" s="311"/>
      <c r="AQ225" s="311"/>
      <c r="AR225" s="311"/>
    </row>
    <row r="226">
      <c r="A226" s="311"/>
      <c r="B226" s="311"/>
      <c r="C226" s="311"/>
      <c r="D226" s="311"/>
      <c r="E226" s="311"/>
      <c r="F226" s="65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  <c r="AA226" s="311"/>
      <c r="AB226" s="311"/>
      <c r="AC226" s="311"/>
      <c r="AD226" s="311"/>
      <c r="AE226" s="311"/>
      <c r="AF226" s="311"/>
      <c r="AG226" s="311"/>
      <c r="AH226" s="311"/>
      <c r="AI226" s="311"/>
      <c r="AJ226" s="311"/>
      <c r="AK226" s="311"/>
      <c r="AL226" s="311"/>
      <c r="AM226" s="311"/>
      <c r="AN226" s="311"/>
      <c r="AO226" s="311"/>
      <c r="AP226" s="311"/>
      <c r="AQ226" s="311"/>
      <c r="AR226" s="311"/>
    </row>
    <row r="227">
      <c r="A227" s="311"/>
      <c r="B227" s="311"/>
      <c r="C227" s="311"/>
      <c r="D227" s="311"/>
      <c r="E227" s="311"/>
      <c r="F227" s="65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311"/>
      <c r="AB227" s="311"/>
      <c r="AC227" s="311"/>
      <c r="AD227" s="311"/>
      <c r="AE227" s="311"/>
      <c r="AF227" s="311"/>
      <c r="AG227" s="311"/>
      <c r="AH227" s="311"/>
      <c r="AI227" s="311"/>
      <c r="AJ227" s="311"/>
      <c r="AK227" s="311"/>
      <c r="AL227" s="311"/>
      <c r="AM227" s="311"/>
      <c r="AN227" s="311"/>
      <c r="AO227" s="311"/>
      <c r="AP227" s="311"/>
      <c r="AQ227" s="311"/>
      <c r="AR227" s="311"/>
    </row>
    <row r="228">
      <c r="A228" s="311"/>
      <c r="B228" s="311"/>
      <c r="C228" s="311"/>
      <c r="D228" s="311"/>
      <c r="E228" s="311"/>
      <c r="F228" s="65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  <c r="AA228" s="311"/>
      <c r="AB228" s="311"/>
      <c r="AC228" s="311"/>
      <c r="AD228" s="311"/>
      <c r="AE228" s="311"/>
      <c r="AF228" s="311"/>
      <c r="AG228" s="311"/>
      <c r="AH228" s="311"/>
      <c r="AI228" s="311"/>
      <c r="AJ228" s="311"/>
      <c r="AK228" s="311"/>
      <c r="AL228" s="311"/>
      <c r="AM228" s="311"/>
      <c r="AN228" s="311"/>
      <c r="AO228" s="311"/>
      <c r="AP228" s="311"/>
      <c r="AQ228" s="311"/>
      <c r="AR228" s="311"/>
    </row>
    <row r="229">
      <c r="A229" s="311"/>
      <c r="B229" s="311"/>
      <c r="C229" s="311"/>
      <c r="D229" s="311"/>
      <c r="E229" s="311"/>
      <c r="F229" s="65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311"/>
      <c r="AB229" s="311"/>
      <c r="AC229" s="311"/>
      <c r="AD229" s="311"/>
      <c r="AE229" s="311"/>
      <c r="AF229" s="311"/>
      <c r="AG229" s="311"/>
      <c r="AH229" s="311"/>
      <c r="AI229" s="311"/>
      <c r="AJ229" s="311"/>
      <c r="AK229" s="311"/>
      <c r="AL229" s="311"/>
      <c r="AM229" s="311"/>
      <c r="AN229" s="311"/>
      <c r="AO229" s="311"/>
      <c r="AP229" s="311"/>
      <c r="AQ229" s="311"/>
      <c r="AR229" s="311"/>
    </row>
    <row r="230">
      <c r="A230" s="311"/>
      <c r="B230" s="311"/>
      <c r="C230" s="311"/>
      <c r="D230" s="311"/>
      <c r="E230" s="311"/>
      <c r="F230" s="65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311"/>
      <c r="AB230" s="311"/>
      <c r="AC230" s="311"/>
      <c r="AD230" s="311"/>
      <c r="AE230" s="311"/>
      <c r="AF230" s="311"/>
      <c r="AG230" s="311"/>
      <c r="AH230" s="311"/>
      <c r="AI230" s="311"/>
      <c r="AJ230" s="311"/>
      <c r="AK230" s="311"/>
      <c r="AL230" s="311"/>
      <c r="AM230" s="311"/>
      <c r="AN230" s="311"/>
      <c r="AO230" s="311"/>
      <c r="AP230" s="311"/>
      <c r="AQ230" s="311"/>
      <c r="AR230" s="311"/>
    </row>
    <row r="231">
      <c r="A231" s="311"/>
      <c r="B231" s="311"/>
      <c r="C231" s="311"/>
      <c r="D231" s="311"/>
      <c r="E231" s="311"/>
      <c r="F231" s="65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311"/>
      <c r="AB231" s="311"/>
      <c r="AC231" s="311"/>
      <c r="AD231" s="311"/>
      <c r="AE231" s="311"/>
      <c r="AF231" s="311"/>
      <c r="AG231" s="311"/>
      <c r="AH231" s="311"/>
      <c r="AI231" s="311"/>
      <c r="AJ231" s="311"/>
      <c r="AK231" s="311"/>
      <c r="AL231" s="311"/>
      <c r="AM231" s="311"/>
      <c r="AN231" s="311"/>
      <c r="AO231" s="311"/>
      <c r="AP231" s="311"/>
      <c r="AQ231" s="311"/>
      <c r="AR231" s="311"/>
    </row>
    <row r="232">
      <c r="A232" s="311"/>
      <c r="B232" s="311"/>
      <c r="C232" s="311"/>
      <c r="D232" s="311"/>
      <c r="E232" s="311"/>
      <c r="F232" s="65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  <c r="AA232" s="311"/>
      <c r="AB232" s="311"/>
      <c r="AC232" s="311"/>
      <c r="AD232" s="311"/>
      <c r="AE232" s="311"/>
      <c r="AF232" s="311"/>
      <c r="AG232" s="311"/>
      <c r="AH232" s="311"/>
      <c r="AI232" s="311"/>
      <c r="AJ232" s="311"/>
      <c r="AK232" s="311"/>
      <c r="AL232" s="311"/>
      <c r="AM232" s="311"/>
      <c r="AN232" s="311"/>
      <c r="AO232" s="311"/>
      <c r="AP232" s="311"/>
      <c r="AQ232" s="311"/>
      <c r="AR232" s="311"/>
    </row>
    <row r="233">
      <c r="A233" s="311"/>
      <c r="B233" s="311"/>
      <c r="C233" s="311"/>
      <c r="D233" s="311"/>
      <c r="E233" s="311"/>
      <c r="F233" s="65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1"/>
      <c r="AK233" s="311"/>
      <c r="AL233" s="311"/>
      <c r="AM233" s="311"/>
      <c r="AN233" s="311"/>
      <c r="AO233" s="311"/>
      <c r="AP233" s="311"/>
      <c r="AQ233" s="311"/>
      <c r="AR233" s="311"/>
    </row>
    <row r="234">
      <c r="A234" s="311"/>
      <c r="B234" s="311"/>
      <c r="C234" s="311"/>
      <c r="D234" s="311"/>
      <c r="E234" s="311"/>
      <c r="F234" s="65"/>
      <c r="G234" s="311"/>
      <c r="H234" s="311"/>
      <c r="I234" s="311"/>
      <c r="J234" s="311"/>
      <c r="K234" s="311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  <c r="AA234" s="311"/>
      <c r="AB234" s="311"/>
      <c r="AC234" s="311"/>
      <c r="AD234" s="311"/>
      <c r="AE234" s="311"/>
      <c r="AF234" s="311"/>
      <c r="AG234" s="311"/>
      <c r="AH234" s="311"/>
      <c r="AI234" s="311"/>
      <c r="AJ234" s="311"/>
      <c r="AK234" s="311"/>
      <c r="AL234" s="311"/>
      <c r="AM234" s="311"/>
      <c r="AN234" s="311"/>
      <c r="AO234" s="311"/>
      <c r="AP234" s="311"/>
      <c r="AQ234" s="311"/>
      <c r="AR234" s="311"/>
    </row>
    <row r="235">
      <c r="A235" s="311"/>
      <c r="B235" s="311"/>
      <c r="C235" s="311"/>
      <c r="D235" s="311"/>
      <c r="E235" s="311"/>
      <c r="F235" s="65"/>
      <c r="G235" s="311"/>
      <c r="H235" s="311"/>
      <c r="I235" s="311"/>
      <c r="J235" s="311"/>
      <c r="K235" s="311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  <c r="AA235" s="311"/>
      <c r="AB235" s="311"/>
      <c r="AC235" s="311"/>
      <c r="AD235" s="311"/>
      <c r="AE235" s="311"/>
      <c r="AF235" s="311"/>
      <c r="AG235" s="311"/>
      <c r="AH235" s="311"/>
      <c r="AI235" s="311"/>
      <c r="AJ235" s="311"/>
      <c r="AK235" s="311"/>
      <c r="AL235" s="311"/>
      <c r="AM235" s="311"/>
      <c r="AN235" s="311"/>
      <c r="AO235" s="311"/>
      <c r="AP235" s="311"/>
      <c r="AQ235" s="311"/>
      <c r="AR235" s="311"/>
    </row>
    <row r="236">
      <c r="A236" s="311"/>
      <c r="B236" s="311"/>
      <c r="C236" s="311"/>
      <c r="D236" s="311"/>
      <c r="E236" s="311"/>
      <c r="F236" s="65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1"/>
      <c r="AK236" s="311"/>
      <c r="AL236" s="311"/>
      <c r="AM236" s="311"/>
      <c r="AN236" s="311"/>
      <c r="AO236" s="311"/>
      <c r="AP236" s="311"/>
      <c r="AQ236" s="311"/>
      <c r="AR236" s="311"/>
    </row>
    <row r="237">
      <c r="A237" s="311"/>
      <c r="B237" s="311"/>
      <c r="C237" s="311"/>
      <c r="D237" s="311"/>
      <c r="E237" s="311"/>
      <c r="F237" s="65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311"/>
      <c r="AB237" s="311"/>
      <c r="AC237" s="311"/>
      <c r="AD237" s="311"/>
      <c r="AE237" s="311"/>
      <c r="AF237" s="311"/>
      <c r="AG237" s="311"/>
      <c r="AH237" s="311"/>
      <c r="AI237" s="311"/>
      <c r="AJ237" s="311"/>
      <c r="AK237" s="311"/>
      <c r="AL237" s="311"/>
      <c r="AM237" s="311"/>
      <c r="AN237" s="311"/>
      <c r="AO237" s="311"/>
      <c r="AP237" s="311"/>
      <c r="AQ237" s="311"/>
      <c r="AR237" s="311"/>
    </row>
    <row r="238">
      <c r="A238" s="311"/>
      <c r="B238" s="311"/>
      <c r="C238" s="311"/>
      <c r="D238" s="311"/>
      <c r="E238" s="311"/>
      <c r="F238" s="65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  <c r="AA238" s="311"/>
      <c r="AB238" s="311"/>
      <c r="AC238" s="311"/>
      <c r="AD238" s="311"/>
      <c r="AE238" s="311"/>
      <c r="AF238" s="311"/>
      <c r="AG238" s="311"/>
      <c r="AH238" s="311"/>
      <c r="AI238" s="311"/>
      <c r="AJ238" s="311"/>
      <c r="AK238" s="311"/>
      <c r="AL238" s="311"/>
      <c r="AM238" s="311"/>
      <c r="AN238" s="311"/>
      <c r="AO238" s="311"/>
      <c r="AP238" s="311"/>
      <c r="AQ238" s="311"/>
      <c r="AR238" s="311"/>
    </row>
    <row r="239">
      <c r="A239" s="311"/>
      <c r="B239" s="311"/>
      <c r="C239" s="311"/>
      <c r="D239" s="311"/>
      <c r="E239" s="311"/>
      <c r="F239" s="65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311"/>
      <c r="AB239" s="311"/>
      <c r="AC239" s="311"/>
      <c r="AD239" s="311"/>
      <c r="AE239" s="311"/>
      <c r="AF239" s="311"/>
      <c r="AG239" s="311"/>
      <c r="AH239" s="311"/>
      <c r="AI239" s="311"/>
      <c r="AJ239" s="311"/>
      <c r="AK239" s="311"/>
      <c r="AL239" s="311"/>
      <c r="AM239" s="311"/>
      <c r="AN239" s="311"/>
      <c r="AO239" s="311"/>
      <c r="AP239" s="311"/>
      <c r="AQ239" s="311"/>
      <c r="AR239" s="311"/>
    </row>
    <row r="240">
      <c r="A240" s="311"/>
      <c r="B240" s="311"/>
      <c r="C240" s="311"/>
      <c r="D240" s="311"/>
      <c r="E240" s="311"/>
      <c r="F240" s="65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  <c r="AA240" s="311"/>
      <c r="AB240" s="311"/>
      <c r="AC240" s="311"/>
      <c r="AD240" s="311"/>
      <c r="AE240" s="311"/>
      <c r="AF240" s="311"/>
      <c r="AG240" s="311"/>
      <c r="AH240" s="311"/>
      <c r="AI240" s="311"/>
      <c r="AJ240" s="311"/>
      <c r="AK240" s="311"/>
      <c r="AL240" s="311"/>
      <c r="AM240" s="311"/>
      <c r="AN240" s="311"/>
      <c r="AO240" s="311"/>
      <c r="AP240" s="311"/>
      <c r="AQ240" s="311"/>
      <c r="AR240" s="311"/>
    </row>
    <row r="241">
      <c r="A241" s="311"/>
      <c r="B241" s="311"/>
      <c r="C241" s="311"/>
      <c r="D241" s="311"/>
      <c r="E241" s="311"/>
      <c r="F241" s="65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311"/>
      <c r="AB241" s="311"/>
      <c r="AC241" s="311"/>
      <c r="AD241" s="311"/>
      <c r="AE241" s="311"/>
      <c r="AF241" s="311"/>
      <c r="AG241" s="311"/>
      <c r="AH241" s="311"/>
      <c r="AI241" s="311"/>
      <c r="AJ241" s="311"/>
      <c r="AK241" s="311"/>
      <c r="AL241" s="311"/>
      <c r="AM241" s="311"/>
      <c r="AN241" s="311"/>
      <c r="AO241" s="311"/>
      <c r="AP241" s="311"/>
      <c r="AQ241" s="311"/>
      <c r="AR241" s="311"/>
    </row>
    <row r="242">
      <c r="A242" s="311"/>
      <c r="B242" s="311"/>
      <c r="C242" s="311"/>
      <c r="D242" s="311"/>
      <c r="E242" s="311"/>
      <c r="F242" s="65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311"/>
      <c r="AB242" s="311"/>
      <c r="AC242" s="311"/>
      <c r="AD242" s="311"/>
      <c r="AE242" s="311"/>
      <c r="AF242" s="311"/>
      <c r="AG242" s="311"/>
      <c r="AH242" s="311"/>
      <c r="AI242" s="311"/>
      <c r="AJ242" s="311"/>
      <c r="AK242" s="311"/>
      <c r="AL242" s="311"/>
      <c r="AM242" s="311"/>
      <c r="AN242" s="311"/>
      <c r="AO242" s="311"/>
      <c r="AP242" s="311"/>
      <c r="AQ242" s="311"/>
      <c r="AR242" s="311"/>
    </row>
    <row r="243">
      <c r="A243" s="311"/>
      <c r="B243" s="311"/>
      <c r="C243" s="311"/>
      <c r="D243" s="311"/>
      <c r="E243" s="311"/>
      <c r="F243" s="65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311"/>
      <c r="AB243" s="311"/>
      <c r="AC243" s="311"/>
      <c r="AD243" s="311"/>
      <c r="AE243" s="311"/>
      <c r="AF243" s="311"/>
      <c r="AG243" s="311"/>
      <c r="AH243" s="311"/>
      <c r="AI243" s="311"/>
      <c r="AJ243" s="311"/>
      <c r="AK243" s="311"/>
      <c r="AL243" s="311"/>
      <c r="AM243" s="311"/>
      <c r="AN243" s="311"/>
      <c r="AO243" s="311"/>
      <c r="AP243" s="311"/>
      <c r="AQ243" s="311"/>
      <c r="AR243" s="311"/>
    </row>
    <row r="244">
      <c r="A244" s="311"/>
      <c r="B244" s="311"/>
      <c r="C244" s="311"/>
      <c r="D244" s="311"/>
      <c r="E244" s="311"/>
      <c r="F244" s="65"/>
      <c r="G244" s="311"/>
      <c r="H244" s="311"/>
      <c r="I244" s="311"/>
      <c r="J244" s="311"/>
      <c r="K244" s="311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  <c r="AA244" s="311"/>
      <c r="AB244" s="311"/>
      <c r="AC244" s="311"/>
      <c r="AD244" s="311"/>
      <c r="AE244" s="311"/>
      <c r="AF244" s="311"/>
      <c r="AG244" s="311"/>
      <c r="AH244" s="311"/>
      <c r="AI244" s="311"/>
      <c r="AJ244" s="311"/>
      <c r="AK244" s="311"/>
      <c r="AL244" s="311"/>
      <c r="AM244" s="311"/>
      <c r="AN244" s="311"/>
      <c r="AO244" s="311"/>
      <c r="AP244" s="311"/>
      <c r="AQ244" s="311"/>
      <c r="AR244" s="311"/>
    </row>
    <row r="245">
      <c r="A245" s="311"/>
      <c r="B245" s="311"/>
      <c r="C245" s="311"/>
      <c r="D245" s="311"/>
      <c r="E245" s="311"/>
      <c r="F245" s="65"/>
      <c r="G245" s="311"/>
      <c r="H245" s="311"/>
      <c r="I245" s="311"/>
      <c r="J245" s="311"/>
      <c r="K245" s="311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  <c r="AA245" s="311"/>
      <c r="AB245" s="311"/>
      <c r="AC245" s="311"/>
      <c r="AD245" s="311"/>
      <c r="AE245" s="311"/>
      <c r="AF245" s="311"/>
      <c r="AG245" s="311"/>
      <c r="AH245" s="311"/>
      <c r="AI245" s="311"/>
      <c r="AJ245" s="311"/>
      <c r="AK245" s="311"/>
      <c r="AL245" s="311"/>
      <c r="AM245" s="311"/>
      <c r="AN245" s="311"/>
      <c r="AO245" s="311"/>
      <c r="AP245" s="311"/>
      <c r="AQ245" s="311"/>
      <c r="AR245" s="311"/>
    </row>
    <row r="246">
      <c r="A246" s="311"/>
      <c r="B246" s="311"/>
      <c r="C246" s="311"/>
      <c r="D246" s="311"/>
      <c r="E246" s="311"/>
      <c r="F246" s="65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  <c r="AA246" s="311"/>
      <c r="AB246" s="311"/>
      <c r="AC246" s="311"/>
      <c r="AD246" s="311"/>
      <c r="AE246" s="311"/>
      <c r="AF246" s="311"/>
      <c r="AG246" s="311"/>
      <c r="AH246" s="311"/>
      <c r="AI246" s="311"/>
      <c r="AJ246" s="311"/>
      <c r="AK246" s="311"/>
      <c r="AL246" s="311"/>
      <c r="AM246" s="311"/>
      <c r="AN246" s="311"/>
      <c r="AO246" s="311"/>
      <c r="AP246" s="311"/>
      <c r="AQ246" s="311"/>
      <c r="AR246" s="311"/>
    </row>
    <row r="247">
      <c r="A247" s="311"/>
      <c r="B247" s="311"/>
      <c r="C247" s="311"/>
      <c r="D247" s="311"/>
      <c r="E247" s="311"/>
      <c r="F247" s="65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311"/>
      <c r="AB247" s="311"/>
      <c r="AC247" s="311"/>
      <c r="AD247" s="311"/>
      <c r="AE247" s="311"/>
      <c r="AF247" s="311"/>
      <c r="AG247" s="311"/>
      <c r="AH247" s="311"/>
      <c r="AI247" s="311"/>
      <c r="AJ247" s="311"/>
      <c r="AK247" s="311"/>
      <c r="AL247" s="311"/>
      <c r="AM247" s="311"/>
      <c r="AN247" s="311"/>
      <c r="AO247" s="311"/>
      <c r="AP247" s="311"/>
      <c r="AQ247" s="311"/>
      <c r="AR247" s="311"/>
    </row>
    <row r="248">
      <c r="A248" s="311"/>
      <c r="B248" s="311"/>
      <c r="C248" s="311"/>
      <c r="D248" s="311"/>
      <c r="E248" s="311"/>
      <c r="F248" s="65"/>
      <c r="G248" s="311"/>
      <c r="H248" s="311"/>
      <c r="I248" s="311"/>
      <c r="J248" s="311"/>
      <c r="K248" s="311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  <c r="AA248" s="311"/>
      <c r="AB248" s="311"/>
      <c r="AC248" s="311"/>
      <c r="AD248" s="311"/>
      <c r="AE248" s="311"/>
      <c r="AF248" s="311"/>
      <c r="AG248" s="311"/>
      <c r="AH248" s="311"/>
      <c r="AI248" s="311"/>
      <c r="AJ248" s="311"/>
      <c r="AK248" s="311"/>
      <c r="AL248" s="311"/>
      <c r="AM248" s="311"/>
      <c r="AN248" s="311"/>
      <c r="AO248" s="311"/>
      <c r="AP248" s="311"/>
      <c r="AQ248" s="311"/>
      <c r="AR248" s="311"/>
    </row>
    <row r="249">
      <c r="A249" s="311"/>
      <c r="B249" s="311"/>
      <c r="C249" s="311"/>
      <c r="D249" s="311"/>
      <c r="E249" s="311"/>
      <c r="F249" s="65"/>
      <c r="G249" s="311"/>
      <c r="H249" s="311"/>
      <c r="I249" s="311"/>
      <c r="J249" s="311"/>
      <c r="K249" s="311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  <c r="AA249" s="311"/>
      <c r="AB249" s="311"/>
      <c r="AC249" s="311"/>
      <c r="AD249" s="311"/>
      <c r="AE249" s="311"/>
      <c r="AF249" s="311"/>
      <c r="AG249" s="311"/>
      <c r="AH249" s="311"/>
      <c r="AI249" s="311"/>
      <c r="AJ249" s="311"/>
      <c r="AK249" s="311"/>
      <c r="AL249" s="311"/>
      <c r="AM249" s="311"/>
      <c r="AN249" s="311"/>
      <c r="AO249" s="311"/>
      <c r="AP249" s="311"/>
      <c r="AQ249" s="311"/>
      <c r="AR249" s="311"/>
    </row>
    <row r="250">
      <c r="A250" s="311"/>
      <c r="B250" s="311"/>
      <c r="C250" s="311"/>
      <c r="D250" s="311"/>
      <c r="E250" s="311"/>
      <c r="F250" s="65"/>
      <c r="G250" s="311"/>
      <c r="H250" s="311"/>
      <c r="I250" s="311"/>
      <c r="J250" s="311"/>
      <c r="K250" s="311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  <c r="AF250" s="311"/>
      <c r="AG250" s="311"/>
      <c r="AH250" s="311"/>
      <c r="AI250" s="311"/>
      <c r="AJ250" s="311"/>
      <c r="AK250" s="311"/>
      <c r="AL250" s="311"/>
      <c r="AM250" s="311"/>
      <c r="AN250" s="311"/>
      <c r="AO250" s="311"/>
      <c r="AP250" s="311"/>
      <c r="AQ250" s="311"/>
      <c r="AR250" s="311"/>
    </row>
    <row r="251">
      <c r="A251" s="311"/>
      <c r="B251" s="311"/>
      <c r="C251" s="311"/>
      <c r="D251" s="311"/>
      <c r="E251" s="311"/>
      <c r="F251" s="65"/>
      <c r="G251" s="311"/>
      <c r="H251" s="311"/>
      <c r="I251" s="311"/>
      <c r="J251" s="311"/>
      <c r="K251" s="311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  <c r="AA251" s="311"/>
      <c r="AB251" s="311"/>
      <c r="AC251" s="311"/>
      <c r="AD251" s="311"/>
      <c r="AE251" s="311"/>
      <c r="AF251" s="311"/>
      <c r="AG251" s="311"/>
      <c r="AH251" s="311"/>
      <c r="AI251" s="311"/>
      <c r="AJ251" s="311"/>
      <c r="AK251" s="311"/>
      <c r="AL251" s="311"/>
      <c r="AM251" s="311"/>
      <c r="AN251" s="311"/>
      <c r="AO251" s="311"/>
      <c r="AP251" s="311"/>
      <c r="AQ251" s="311"/>
      <c r="AR251" s="311"/>
    </row>
    <row r="252">
      <c r="A252" s="311"/>
      <c r="B252" s="311"/>
      <c r="C252" s="311"/>
      <c r="D252" s="311"/>
      <c r="E252" s="311"/>
      <c r="F252" s="65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  <c r="AA252" s="311"/>
      <c r="AB252" s="311"/>
      <c r="AC252" s="311"/>
      <c r="AD252" s="311"/>
      <c r="AE252" s="311"/>
      <c r="AF252" s="311"/>
      <c r="AG252" s="311"/>
      <c r="AH252" s="311"/>
      <c r="AI252" s="311"/>
      <c r="AJ252" s="311"/>
      <c r="AK252" s="311"/>
      <c r="AL252" s="311"/>
      <c r="AM252" s="311"/>
      <c r="AN252" s="311"/>
      <c r="AO252" s="311"/>
      <c r="AP252" s="311"/>
      <c r="AQ252" s="311"/>
      <c r="AR252" s="311"/>
    </row>
    <row r="253">
      <c r="A253" s="311"/>
      <c r="B253" s="311"/>
      <c r="C253" s="311"/>
      <c r="D253" s="311"/>
      <c r="E253" s="311"/>
      <c r="F253" s="65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311"/>
      <c r="AB253" s="311"/>
      <c r="AC253" s="311"/>
      <c r="AD253" s="311"/>
      <c r="AE253" s="311"/>
      <c r="AF253" s="311"/>
      <c r="AG253" s="311"/>
      <c r="AH253" s="311"/>
      <c r="AI253" s="311"/>
      <c r="AJ253" s="311"/>
      <c r="AK253" s="311"/>
      <c r="AL253" s="311"/>
      <c r="AM253" s="311"/>
      <c r="AN253" s="311"/>
      <c r="AO253" s="311"/>
      <c r="AP253" s="311"/>
      <c r="AQ253" s="311"/>
      <c r="AR253" s="311"/>
    </row>
    <row r="254">
      <c r="A254" s="311"/>
      <c r="B254" s="311"/>
      <c r="C254" s="311"/>
      <c r="D254" s="311"/>
      <c r="E254" s="311"/>
      <c r="F254" s="65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  <c r="AA254" s="311"/>
      <c r="AB254" s="311"/>
      <c r="AC254" s="311"/>
      <c r="AD254" s="311"/>
      <c r="AE254" s="311"/>
      <c r="AF254" s="311"/>
      <c r="AG254" s="311"/>
      <c r="AH254" s="311"/>
      <c r="AI254" s="311"/>
      <c r="AJ254" s="311"/>
      <c r="AK254" s="311"/>
      <c r="AL254" s="311"/>
      <c r="AM254" s="311"/>
      <c r="AN254" s="311"/>
      <c r="AO254" s="311"/>
      <c r="AP254" s="311"/>
      <c r="AQ254" s="311"/>
      <c r="AR254" s="311"/>
    </row>
    <row r="255">
      <c r="A255" s="311"/>
      <c r="B255" s="311"/>
      <c r="C255" s="311"/>
      <c r="D255" s="311"/>
      <c r="E255" s="311"/>
      <c r="F255" s="65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  <c r="AA255" s="311"/>
      <c r="AB255" s="311"/>
      <c r="AC255" s="311"/>
      <c r="AD255" s="311"/>
      <c r="AE255" s="311"/>
      <c r="AF255" s="311"/>
      <c r="AG255" s="311"/>
      <c r="AH255" s="311"/>
      <c r="AI255" s="311"/>
      <c r="AJ255" s="311"/>
      <c r="AK255" s="311"/>
      <c r="AL255" s="311"/>
      <c r="AM255" s="311"/>
      <c r="AN255" s="311"/>
      <c r="AO255" s="311"/>
      <c r="AP255" s="311"/>
      <c r="AQ255" s="311"/>
      <c r="AR255" s="311"/>
    </row>
    <row r="256">
      <c r="A256" s="311"/>
      <c r="B256" s="311"/>
      <c r="C256" s="311"/>
      <c r="D256" s="311"/>
      <c r="E256" s="311"/>
      <c r="F256" s="65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  <c r="AA256" s="311"/>
      <c r="AB256" s="311"/>
      <c r="AC256" s="311"/>
      <c r="AD256" s="311"/>
      <c r="AE256" s="311"/>
      <c r="AF256" s="311"/>
      <c r="AG256" s="311"/>
      <c r="AH256" s="311"/>
      <c r="AI256" s="311"/>
      <c r="AJ256" s="311"/>
      <c r="AK256" s="311"/>
      <c r="AL256" s="311"/>
      <c r="AM256" s="311"/>
      <c r="AN256" s="311"/>
      <c r="AO256" s="311"/>
      <c r="AP256" s="311"/>
      <c r="AQ256" s="311"/>
      <c r="AR256" s="311"/>
    </row>
    <row r="257">
      <c r="A257" s="311"/>
      <c r="B257" s="311"/>
      <c r="C257" s="311"/>
      <c r="D257" s="311"/>
      <c r="E257" s="311"/>
      <c r="F257" s="65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  <c r="AA257" s="311"/>
      <c r="AB257" s="311"/>
      <c r="AC257" s="311"/>
      <c r="AD257" s="311"/>
      <c r="AE257" s="311"/>
      <c r="AF257" s="311"/>
      <c r="AG257" s="311"/>
      <c r="AH257" s="311"/>
      <c r="AI257" s="311"/>
      <c r="AJ257" s="311"/>
      <c r="AK257" s="311"/>
      <c r="AL257" s="311"/>
      <c r="AM257" s="311"/>
      <c r="AN257" s="311"/>
      <c r="AO257" s="311"/>
      <c r="AP257" s="311"/>
      <c r="AQ257" s="311"/>
      <c r="AR257" s="311"/>
    </row>
    <row r="258">
      <c r="A258" s="311"/>
      <c r="B258" s="311"/>
      <c r="C258" s="311"/>
      <c r="D258" s="311"/>
      <c r="E258" s="311"/>
      <c r="F258" s="65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311"/>
      <c r="AB258" s="311"/>
      <c r="AC258" s="311"/>
      <c r="AD258" s="311"/>
      <c r="AE258" s="311"/>
      <c r="AF258" s="311"/>
      <c r="AG258" s="311"/>
      <c r="AH258" s="311"/>
      <c r="AI258" s="311"/>
      <c r="AJ258" s="311"/>
      <c r="AK258" s="311"/>
      <c r="AL258" s="311"/>
      <c r="AM258" s="311"/>
      <c r="AN258" s="311"/>
      <c r="AO258" s="311"/>
      <c r="AP258" s="311"/>
      <c r="AQ258" s="311"/>
      <c r="AR258" s="311"/>
    </row>
    <row r="259">
      <c r="A259" s="311"/>
      <c r="B259" s="311"/>
      <c r="C259" s="311"/>
      <c r="D259" s="311"/>
      <c r="E259" s="311"/>
      <c r="F259" s="65"/>
      <c r="G259" s="311"/>
      <c r="H259" s="311"/>
      <c r="I259" s="311"/>
      <c r="J259" s="311"/>
      <c r="K259" s="311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  <c r="AA259" s="311"/>
      <c r="AB259" s="311"/>
      <c r="AC259" s="311"/>
      <c r="AD259" s="311"/>
      <c r="AE259" s="311"/>
      <c r="AF259" s="311"/>
      <c r="AG259" s="311"/>
      <c r="AH259" s="311"/>
      <c r="AI259" s="311"/>
      <c r="AJ259" s="311"/>
      <c r="AK259" s="311"/>
      <c r="AL259" s="311"/>
      <c r="AM259" s="311"/>
      <c r="AN259" s="311"/>
      <c r="AO259" s="311"/>
      <c r="AP259" s="311"/>
      <c r="AQ259" s="311"/>
      <c r="AR259" s="311"/>
    </row>
    <row r="260">
      <c r="A260" s="311"/>
      <c r="B260" s="311"/>
      <c r="C260" s="311"/>
      <c r="D260" s="311"/>
      <c r="E260" s="311"/>
      <c r="F260" s="65"/>
      <c r="G260" s="311"/>
      <c r="H260" s="311"/>
      <c r="I260" s="311"/>
      <c r="J260" s="311"/>
      <c r="K260" s="311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  <c r="AA260" s="311"/>
      <c r="AB260" s="311"/>
      <c r="AC260" s="311"/>
      <c r="AD260" s="311"/>
      <c r="AE260" s="311"/>
      <c r="AF260" s="311"/>
      <c r="AG260" s="311"/>
      <c r="AH260" s="311"/>
      <c r="AI260" s="311"/>
      <c r="AJ260" s="311"/>
      <c r="AK260" s="311"/>
      <c r="AL260" s="311"/>
      <c r="AM260" s="311"/>
      <c r="AN260" s="311"/>
      <c r="AO260" s="311"/>
      <c r="AP260" s="311"/>
      <c r="AQ260" s="311"/>
      <c r="AR260" s="311"/>
    </row>
    <row r="261">
      <c r="A261" s="311"/>
      <c r="B261" s="311"/>
      <c r="C261" s="311"/>
      <c r="D261" s="311"/>
      <c r="E261" s="311"/>
      <c r="F261" s="65"/>
      <c r="G261" s="311"/>
      <c r="H261" s="311"/>
      <c r="I261" s="311"/>
      <c r="J261" s="311"/>
      <c r="K261" s="311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  <c r="AA261" s="311"/>
      <c r="AB261" s="311"/>
      <c r="AC261" s="311"/>
      <c r="AD261" s="311"/>
      <c r="AE261" s="311"/>
      <c r="AF261" s="311"/>
      <c r="AG261" s="311"/>
      <c r="AH261" s="311"/>
      <c r="AI261" s="311"/>
      <c r="AJ261" s="311"/>
      <c r="AK261" s="311"/>
      <c r="AL261" s="311"/>
      <c r="AM261" s="311"/>
      <c r="AN261" s="311"/>
      <c r="AO261" s="311"/>
      <c r="AP261" s="311"/>
      <c r="AQ261" s="311"/>
      <c r="AR261" s="311"/>
    </row>
    <row r="262">
      <c r="A262" s="311"/>
      <c r="B262" s="311"/>
      <c r="C262" s="311"/>
      <c r="D262" s="311"/>
      <c r="E262" s="311"/>
      <c r="F262" s="65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311"/>
      <c r="AB262" s="311"/>
      <c r="AC262" s="311"/>
      <c r="AD262" s="311"/>
      <c r="AE262" s="311"/>
      <c r="AF262" s="311"/>
      <c r="AG262" s="311"/>
      <c r="AH262" s="311"/>
      <c r="AI262" s="311"/>
      <c r="AJ262" s="311"/>
      <c r="AK262" s="311"/>
      <c r="AL262" s="311"/>
      <c r="AM262" s="311"/>
      <c r="AN262" s="311"/>
      <c r="AO262" s="311"/>
      <c r="AP262" s="311"/>
      <c r="AQ262" s="311"/>
      <c r="AR262" s="311"/>
    </row>
    <row r="263">
      <c r="A263" s="311"/>
      <c r="B263" s="311"/>
      <c r="C263" s="311"/>
      <c r="D263" s="311"/>
      <c r="E263" s="311"/>
      <c r="F263" s="65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  <c r="AA263" s="311"/>
      <c r="AB263" s="311"/>
      <c r="AC263" s="311"/>
      <c r="AD263" s="311"/>
      <c r="AE263" s="311"/>
      <c r="AF263" s="311"/>
      <c r="AG263" s="311"/>
      <c r="AH263" s="311"/>
      <c r="AI263" s="311"/>
      <c r="AJ263" s="311"/>
      <c r="AK263" s="311"/>
      <c r="AL263" s="311"/>
      <c r="AM263" s="311"/>
      <c r="AN263" s="311"/>
      <c r="AO263" s="311"/>
      <c r="AP263" s="311"/>
      <c r="AQ263" s="311"/>
      <c r="AR263" s="311"/>
    </row>
    <row r="264">
      <c r="A264" s="311"/>
      <c r="B264" s="311"/>
      <c r="C264" s="311"/>
      <c r="D264" s="311"/>
      <c r="E264" s="311"/>
      <c r="F264" s="65"/>
      <c r="G264" s="311"/>
      <c r="H264" s="311"/>
      <c r="I264" s="311"/>
      <c r="J264" s="311"/>
      <c r="K264" s="311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  <c r="AA264" s="311"/>
      <c r="AB264" s="311"/>
      <c r="AC264" s="311"/>
      <c r="AD264" s="311"/>
      <c r="AE264" s="311"/>
      <c r="AF264" s="311"/>
      <c r="AG264" s="311"/>
      <c r="AH264" s="311"/>
      <c r="AI264" s="311"/>
      <c r="AJ264" s="311"/>
      <c r="AK264" s="311"/>
      <c r="AL264" s="311"/>
      <c r="AM264" s="311"/>
      <c r="AN264" s="311"/>
      <c r="AO264" s="311"/>
      <c r="AP264" s="311"/>
      <c r="AQ264" s="311"/>
      <c r="AR264" s="311"/>
    </row>
    <row r="265">
      <c r="A265" s="311"/>
      <c r="B265" s="311"/>
      <c r="C265" s="311"/>
      <c r="D265" s="311"/>
      <c r="E265" s="311"/>
      <c r="F265" s="65"/>
      <c r="G265" s="311"/>
      <c r="H265" s="311"/>
      <c r="I265" s="311"/>
      <c r="J265" s="311"/>
      <c r="K265" s="311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  <c r="AA265" s="311"/>
      <c r="AB265" s="311"/>
      <c r="AC265" s="311"/>
      <c r="AD265" s="311"/>
      <c r="AE265" s="311"/>
      <c r="AF265" s="311"/>
      <c r="AG265" s="311"/>
      <c r="AH265" s="311"/>
      <c r="AI265" s="311"/>
      <c r="AJ265" s="311"/>
      <c r="AK265" s="311"/>
      <c r="AL265" s="311"/>
      <c r="AM265" s="311"/>
      <c r="AN265" s="311"/>
      <c r="AO265" s="311"/>
      <c r="AP265" s="311"/>
      <c r="AQ265" s="311"/>
      <c r="AR265" s="311"/>
    </row>
    <row r="266">
      <c r="A266" s="311"/>
      <c r="B266" s="311"/>
      <c r="C266" s="311"/>
      <c r="D266" s="311"/>
      <c r="E266" s="311"/>
      <c r="F266" s="65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  <c r="AA266" s="311"/>
      <c r="AB266" s="311"/>
      <c r="AC266" s="311"/>
      <c r="AD266" s="311"/>
      <c r="AE266" s="311"/>
      <c r="AF266" s="311"/>
      <c r="AG266" s="311"/>
      <c r="AH266" s="311"/>
      <c r="AI266" s="311"/>
      <c r="AJ266" s="311"/>
      <c r="AK266" s="311"/>
      <c r="AL266" s="311"/>
      <c r="AM266" s="311"/>
      <c r="AN266" s="311"/>
      <c r="AO266" s="311"/>
      <c r="AP266" s="311"/>
      <c r="AQ266" s="311"/>
      <c r="AR266" s="311"/>
    </row>
    <row r="267">
      <c r="A267" s="311"/>
      <c r="B267" s="311"/>
      <c r="C267" s="311"/>
      <c r="D267" s="311"/>
      <c r="E267" s="311"/>
      <c r="F267" s="65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  <c r="AA267" s="311"/>
      <c r="AB267" s="311"/>
      <c r="AC267" s="311"/>
      <c r="AD267" s="311"/>
      <c r="AE267" s="311"/>
      <c r="AF267" s="311"/>
      <c r="AG267" s="311"/>
      <c r="AH267" s="311"/>
      <c r="AI267" s="311"/>
      <c r="AJ267" s="311"/>
      <c r="AK267" s="311"/>
      <c r="AL267" s="311"/>
      <c r="AM267" s="311"/>
      <c r="AN267" s="311"/>
      <c r="AO267" s="311"/>
      <c r="AP267" s="311"/>
      <c r="AQ267" s="311"/>
      <c r="AR267" s="311"/>
    </row>
    <row r="268">
      <c r="A268" s="311"/>
      <c r="B268" s="311"/>
      <c r="C268" s="311"/>
      <c r="D268" s="311"/>
      <c r="E268" s="311"/>
      <c r="F268" s="65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311"/>
      <c r="AB268" s="311"/>
      <c r="AC268" s="311"/>
      <c r="AD268" s="311"/>
      <c r="AE268" s="311"/>
      <c r="AF268" s="311"/>
      <c r="AG268" s="311"/>
      <c r="AH268" s="311"/>
      <c r="AI268" s="311"/>
      <c r="AJ268" s="311"/>
      <c r="AK268" s="311"/>
      <c r="AL268" s="311"/>
      <c r="AM268" s="311"/>
      <c r="AN268" s="311"/>
      <c r="AO268" s="311"/>
      <c r="AP268" s="311"/>
      <c r="AQ268" s="311"/>
      <c r="AR268" s="311"/>
    </row>
    <row r="269">
      <c r="A269" s="311"/>
      <c r="B269" s="311"/>
      <c r="C269" s="311"/>
      <c r="D269" s="311"/>
      <c r="E269" s="311"/>
      <c r="F269" s="65"/>
      <c r="G269" s="311"/>
      <c r="H269" s="311"/>
      <c r="I269" s="311"/>
      <c r="J269" s="311"/>
      <c r="K269" s="311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  <c r="AA269" s="311"/>
      <c r="AB269" s="311"/>
      <c r="AC269" s="311"/>
      <c r="AD269" s="311"/>
      <c r="AE269" s="311"/>
      <c r="AF269" s="311"/>
      <c r="AG269" s="311"/>
      <c r="AH269" s="311"/>
      <c r="AI269" s="311"/>
      <c r="AJ269" s="311"/>
      <c r="AK269" s="311"/>
      <c r="AL269" s="311"/>
      <c r="AM269" s="311"/>
      <c r="AN269" s="311"/>
      <c r="AO269" s="311"/>
      <c r="AP269" s="311"/>
      <c r="AQ269" s="311"/>
      <c r="AR269" s="311"/>
    </row>
    <row r="270">
      <c r="A270" s="311"/>
      <c r="B270" s="311"/>
      <c r="C270" s="311"/>
      <c r="D270" s="311"/>
      <c r="E270" s="311"/>
      <c r="F270" s="65"/>
      <c r="G270" s="311"/>
      <c r="H270" s="311"/>
      <c r="I270" s="311"/>
      <c r="J270" s="311"/>
      <c r="K270" s="311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  <c r="AA270" s="311"/>
      <c r="AB270" s="311"/>
      <c r="AC270" s="311"/>
      <c r="AD270" s="311"/>
      <c r="AE270" s="311"/>
      <c r="AF270" s="311"/>
      <c r="AG270" s="311"/>
      <c r="AH270" s="311"/>
      <c r="AI270" s="311"/>
      <c r="AJ270" s="311"/>
      <c r="AK270" s="311"/>
      <c r="AL270" s="311"/>
      <c r="AM270" s="311"/>
      <c r="AN270" s="311"/>
      <c r="AO270" s="311"/>
      <c r="AP270" s="311"/>
      <c r="AQ270" s="311"/>
      <c r="AR270" s="311"/>
    </row>
    <row r="271">
      <c r="A271" s="311"/>
      <c r="B271" s="311"/>
      <c r="C271" s="311"/>
      <c r="D271" s="311"/>
      <c r="E271" s="311"/>
      <c r="F271" s="65"/>
      <c r="G271" s="311"/>
      <c r="H271" s="311"/>
      <c r="I271" s="311"/>
      <c r="J271" s="311"/>
      <c r="K271" s="311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  <c r="AA271" s="311"/>
      <c r="AB271" s="311"/>
      <c r="AC271" s="311"/>
      <c r="AD271" s="311"/>
      <c r="AE271" s="311"/>
      <c r="AF271" s="311"/>
      <c r="AG271" s="311"/>
      <c r="AH271" s="311"/>
      <c r="AI271" s="311"/>
      <c r="AJ271" s="311"/>
      <c r="AK271" s="311"/>
      <c r="AL271" s="311"/>
      <c r="AM271" s="311"/>
      <c r="AN271" s="311"/>
      <c r="AO271" s="311"/>
      <c r="AP271" s="311"/>
      <c r="AQ271" s="311"/>
      <c r="AR271" s="311"/>
    </row>
    <row r="272">
      <c r="A272" s="311"/>
      <c r="B272" s="311"/>
      <c r="C272" s="311"/>
      <c r="D272" s="311"/>
      <c r="E272" s="311"/>
      <c r="F272" s="65"/>
      <c r="G272" s="311"/>
      <c r="H272" s="311"/>
      <c r="I272" s="311"/>
      <c r="J272" s="311"/>
      <c r="K272" s="311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  <c r="AA272" s="311"/>
      <c r="AB272" s="311"/>
      <c r="AC272" s="311"/>
      <c r="AD272" s="311"/>
      <c r="AE272" s="311"/>
      <c r="AF272" s="311"/>
      <c r="AG272" s="311"/>
      <c r="AH272" s="311"/>
      <c r="AI272" s="311"/>
      <c r="AJ272" s="311"/>
      <c r="AK272" s="311"/>
      <c r="AL272" s="311"/>
      <c r="AM272" s="311"/>
      <c r="AN272" s="311"/>
      <c r="AO272" s="311"/>
      <c r="AP272" s="311"/>
      <c r="AQ272" s="311"/>
      <c r="AR272" s="311"/>
    </row>
    <row r="273">
      <c r="A273" s="311"/>
      <c r="B273" s="311"/>
      <c r="C273" s="311"/>
      <c r="D273" s="311"/>
      <c r="E273" s="311"/>
      <c r="F273" s="65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  <c r="AA273" s="311"/>
      <c r="AB273" s="311"/>
      <c r="AC273" s="311"/>
      <c r="AD273" s="311"/>
      <c r="AE273" s="311"/>
      <c r="AF273" s="311"/>
      <c r="AG273" s="311"/>
      <c r="AH273" s="311"/>
      <c r="AI273" s="311"/>
      <c r="AJ273" s="311"/>
      <c r="AK273" s="311"/>
      <c r="AL273" s="311"/>
      <c r="AM273" s="311"/>
      <c r="AN273" s="311"/>
      <c r="AO273" s="311"/>
      <c r="AP273" s="311"/>
      <c r="AQ273" s="311"/>
      <c r="AR273" s="311"/>
    </row>
    <row r="274">
      <c r="A274" s="311"/>
      <c r="B274" s="311"/>
      <c r="C274" s="311"/>
      <c r="D274" s="311"/>
      <c r="E274" s="311"/>
      <c r="F274" s="65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  <c r="AA274" s="311"/>
      <c r="AB274" s="311"/>
      <c r="AC274" s="311"/>
      <c r="AD274" s="311"/>
      <c r="AE274" s="311"/>
      <c r="AF274" s="311"/>
      <c r="AG274" s="311"/>
      <c r="AH274" s="311"/>
      <c r="AI274" s="311"/>
      <c r="AJ274" s="311"/>
      <c r="AK274" s="311"/>
      <c r="AL274" s="311"/>
      <c r="AM274" s="311"/>
      <c r="AN274" s="311"/>
      <c r="AO274" s="311"/>
      <c r="AP274" s="311"/>
      <c r="AQ274" s="311"/>
      <c r="AR274" s="311"/>
    </row>
    <row r="275">
      <c r="A275" s="311"/>
      <c r="B275" s="311"/>
      <c r="C275" s="311"/>
      <c r="D275" s="311"/>
      <c r="E275" s="311"/>
      <c r="F275" s="65"/>
      <c r="G275" s="311"/>
      <c r="H275" s="311"/>
      <c r="I275" s="311"/>
      <c r="J275" s="311"/>
      <c r="K275" s="311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  <c r="AA275" s="311"/>
      <c r="AB275" s="311"/>
      <c r="AC275" s="311"/>
      <c r="AD275" s="311"/>
      <c r="AE275" s="311"/>
      <c r="AF275" s="311"/>
      <c r="AG275" s="311"/>
      <c r="AH275" s="311"/>
      <c r="AI275" s="311"/>
      <c r="AJ275" s="311"/>
      <c r="AK275" s="311"/>
      <c r="AL275" s="311"/>
      <c r="AM275" s="311"/>
      <c r="AN275" s="311"/>
      <c r="AO275" s="311"/>
      <c r="AP275" s="311"/>
      <c r="AQ275" s="311"/>
      <c r="AR275" s="311"/>
    </row>
    <row r="276">
      <c r="A276" s="311"/>
      <c r="B276" s="311"/>
      <c r="C276" s="311"/>
      <c r="D276" s="311"/>
      <c r="E276" s="311"/>
      <c r="F276" s="65"/>
      <c r="G276" s="311"/>
      <c r="H276" s="311"/>
      <c r="I276" s="311"/>
      <c r="J276" s="311"/>
      <c r="K276" s="311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  <c r="AA276" s="311"/>
      <c r="AB276" s="311"/>
      <c r="AC276" s="311"/>
      <c r="AD276" s="311"/>
      <c r="AE276" s="311"/>
      <c r="AF276" s="311"/>
      <c r="AG276" s="311"/>
      <c r="AH276" s="311"/>
      <c r="AI276" s="311"/>
      <c r="AJ276" s="311"/>
      <c r="AK276" s="311"/>
      <c r="AL276" s="311"/>
      <c r="AM276" s="311"/>
      <c r="AN276" s="311"/>
      <c r="AO276" s="311"/>
      <c r="AP276" s="311"/>
      <c r="AQ276" s="311"/>
      <c r="AR276" s="311"/>
    </row>
    <row r="277">
      <c r="A277" s="311"/>
      <c r="B277" s="311"/>
      <c r="C277" s="311"/>
      <c r="D277" s="311"/>
      <c r="E277" s="311"/>
      <c r="F277" s="65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  <c r="AA277" s="311"/>
      <c r="AB277" s="311"/>
      <c r="AC277" s="311"/>
      <c r="AD277" s="311"/>
      <c r="AE277" s="311"/>
      <c r="AF277" s="311"/>
      <c r="AG277" s="311"/>
      <c r="AH277" s="311"/>
      <c r="AI277" s="311"/>
      <c r="AJ277" s="311"/>
      <c r="AK277" s="311"/>
      <c r="AL277" s="311"/>
      <c r="AM277" s="311"/>
      <c r="AN277" s="311"/>
      <c r="AO277" s="311"/>
      <c r="AP277" s="311"/>
      <c r="AQ277" s="311"/>
      <c r="AR277" s="311"/>
    </row>
    <row r="278">
      <c r="A278" s="311"/>
      <c r="B278" s="311"/>
      <c r="C278" s="311"/>
      <c r="D278" s="311"/>
      <c r="E278" s="311"/>
      <c r="F278" s="65"/>
      <c r="G278" s="311"/>
      <c r="H278" s="311"/>
      <c r="I278" s="311"/>
      <c r="J278" s="311"/>
      <c r="K278" s="311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  <c r="AA278" s="311"/>
      <c r="AB278" s="311"/>
      <c r="AC278" s="311"/>
      <c r="AD278" s="311"/>
      <c r="AE278" s="311"/>
      <c r="AF278" s="311"/>
      <c r="AG278" s="311"/>
      <c r="AH278" s="311"/>
      <c r="AI278" s="311"/>
      <c r="AJ278" s="311"/>
      <c r="AK278" s="311"/>
      <c r="AL278" s="311"/>
      <c r="AM278" s="311"/>
      <c r="AN278" s="311"/>
      <c r="AO278" s="311"/>
      <c r="AP278" s="311"/>
      <c r="AQ278" s="311"/>
      <c r="AR278" s="311"/>
    </row>
    <row r="279">
      <c r="A279" s="311"/>
      <c r="B279" s="311"/>
      <c r="C279" s="311"/>
      <c r="D279" s="311"/>
      <c r="E279" s="311"/>
      <c r="F279" s="65"/>
      <c r="G279" s="311"/>
      <c r="H279" s="311"/>
      <c r="I279" s="311"/>
      <c r="J279" s="311"/>
      <c r="K279" s="311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  <c r="AA279" s="311"/>
      <c r="AB279" s="311"/>
      <c r="AC279" s="311"/>
      <c r="AD279" s="311"/>
      <c r="AE279" s="311"/>
      <c r="AF279" s="311"/>
      <c r="AG279" s="311"/>
      <c r="AH279" s="311"/>
      <c r="AI279" s="311"/>
      <c r="AJ279" s="311"/>
      <c r="AK279" s="311"/>
      <c r="AL279" s="311"/>
      <c r="AM279" s="311"/>
      <c r="AN279" s="311"/>
      <c r="AO279" s="311"/>
      <c r="AP279" s="311"/>
      <c r="AQ279" s="311"/>
      <c r="AR279" s="311"/>
    </row>
    <row r="280">
      <c r="A280" s="311"/>
      <c r="B280" s="311"/>
      <c r="C280" s="311"/>
      <c r="D280" s="311"/>
      <c r="E280" s="311"/>
      <c r="F280" s="65"/>
      <c r="G280" s="311"/>
      <c r="H280" s="311"/>
      <c r="I280" s="311"/>
      <c r="J280" s="311"/>
      <c r="K280" s="311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  <c r="AA280" s="311"/>
      <c r="AB280" s="311"/>
      <c r="AC280" s="311"/>
      <c r="AD280" s="311"/>
      <c r="AE280" s="311"/>
      <c r="AF280" s="311"/>
      <c r="AG280" s="311"/>
      <c r="AH280" s="311"/>
      <c r="AI280" s="311"/>
      <c r="AJ280" s="311"/>
      <c r="AK280" s="311"/>
      <c r="AL280" s="311"/>
      <c r="AM280" s="311"/>
      <c r="AN280" s="311"/>
      <c r="AO280" s="311"/>
      <c r="AP280" s="311"/>
      <c r="AQ280" s="311"/>
      <c r="AR280" s="311"/>
    </row>
    <row r="281">
      <c r="A281" s="311"/>
      <c r="B281" s="311"/>
      <c r="C281" s="311"/>
      <c r="D281" s="311"/>
      <c r="E281" s="311"/>
      <c r="F281" s="65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  <c r="AA281" s="311"/>
      <c r="AB281" s="311"/>
      <c r="AC281" s="311"/>
      <c r="AD281" s="311"/>
      <c r="AE281" s="311"/>
      <c r="AF281" s="311"/>
      <c r="AG281" s="311"/>
      <c r="AH281" s="311"/>
      <c r="AI281" s="311"/>
      <c r="AJ281" s="311"/>
      <c r="AK281" s="311"/>
      <c r="AL281" s="311"/>
      <c r="AM281" s="311"/>
      <c r="AN281" s="311"/>
      <c r="AO281" s="311"/>
      <c r="AP281" s="311"/>
      <c r="AQ281" s="311"/>
      <c r="AR281" s="311"/>
    </row>
    <row r="282">
      <c r="A282" s="311"/>
      <c r="B282" s="311"/>
      <c r="C282" s="311"/>
      <c r="D282" s="311"/>
      <c r="E282" s="311"/>
      <c r="F282" s="65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  <c r="AA282" s="311"/>
      <c r="AB282" s="311"/>
      <c r="AC282" s="311"/>
      <c r="AD282" s="311"/>
      <c r="AE282" s="311"/>
      <c r="AF282" s="311"/>
      <c r="AG282" s="311"/>
      <c r="AH282" s="311"/>
      <c r="AI282" s="311"/>
      <c r="AJ282" s="311"/>
      <c r="AK282" s="311"/>
      <c r="AL282" s="311"/>
      <c r="AM282" s="311"/>
      <c r="AN282" s="311"/>
      <c r="AO282" s="311"/>
      <c r="AP282" s="311"/>
      <c r="AQ282" s="311"/>
      <c r="AR282" s="311"/>
    </row>
    <row r="283">
      <c r="A283" s="311"/>
      <c r="B283" s="311"/>
      <c r="C283" s="311"/>
      <c r="D283" s="311"/>
      <c r="E283" s="311"/>
      <c r="F283" s="65"/>
      <c r="G283" s="311"/>
      <c r="H283" s="311"/>
      <c r="I283" s="311"/>
      <c r="J283" s="311"/>
      <c r="K283" s="311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  <c r="AA283" s="311"/>
      <c r="AB283" s="311"/>
      <c r="AC283" s="311"/>
      <c r="AD283" s="311"/>
      <c r="AE283" s="311"/>
      <c r="AF283" s="311"/>
      <c r="AG283" s="311"/>
      <c r="AH283" s="311"/>
      <c r="AI283" s="311"/>
      <c r="AJ283" s="311"/>
      <c r="AK283" s="311"/>
      <c r="AL283" s="311"/>
      <c r="AM283" s="311"/>
      <c r="AN283" s="311"/>
      <c r="AO283" s="311"/>
      <c r="AP283" s="311"/>
      <c r="AQ283" s="311"/>
      <c r="AR283" s="311"/>
    </row>
    <row r="284">
      <c r="A284" s="311"/>
      <c r="B284" s="311"/>
      <c r="C284" s="311"/>
      <c r="D284" s="311"/>
      <c r="E284" s="311"/>
      <c r="F284" s="65"/>
      <c r="G284" s="311"/>
      <c r="H284" s="311"/>
      <c r="I284" s="311"/>
      <c r="J284" s="311"/>
      <c r="K284" s="311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  <c r="AA284" s="311"/>
      <c r="AB284" s="311"/>
      <c r="AC284" s="311"/>
      <c r="AD284" s="311"/>
      <c r="AE284" s="311"/>
      <c r="AF284" s="311"/>
      <c r="AG284" s="311"/>
      <c r="AH284" s="311"/>
      <c r="AI284" s="311"/>
      <c r="AJ284" s="311"/>
      <c r="AK284" s="311"/>
      <c r="AL284" s="311"/>
      <c r="AM284" s="311"/>
      <c r="AN284" s="311"/>
      <c r="AO284" s="311"/>
      <c r="AP284" s="311"/>
      <c r="AQ284" s="311"/>
      <c r="AR284" s="311"/>
    </row>
    <row r="285">
      <c r="A285" s="311"/>
      <c r="B285" s="311"/>
      <c r="C285" s="311"/>
      <c r="D285" s="311"/>
      <c r="E285" s="311"/>
      <c r="F285" s="65"/>
      <c r="G285" s="311"/>
      <c r="H285" s="311"/>
      <c r="I285" s="311"/>
      <c r="J285" s="311"/>
      <c r="K285" s="311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  <c r="AA285" s="311"/>
      <c r="AB285" s="311"/>
      <c r="AC285" s="311"/>
      <c r="AD285" s="311"/>
      <c r="AE285" s="311"/>
      <c r="AF285" s="311"/>
      <c r="AG285" s="311"/>
      <c r="AH285" s="311"/>
      <c r="AI285" s="311"/>
      <c r="AJ285" s="311"/>
      <c r="AK285" s="311"/>
      <c r="AL285" s="311"/>
      <c r="AM285" s="311"/>
      <c r="AN285" s="311"/>
      <c r="AO285" s="311"/>
      <c r="AP285" s="311"/>
      <c r="AQ285" s="311"/>
      <c r="AR285" s="311"/>
    </row>
    <row r="286">
      <c r="A286" s="311"/>
      <c r="B286" s="311"/>
      <c r="C286" s="311"/>
      <c r="D286" s="311"/>
      <c r="E286" s="311"/>
      <c r="F286" s="65"/>
      <c r="G286" s="311"/>
      <c r="H286" s="311"/>
      <c r="I286" s="311"/>
      <c r="J286" s="311"/>
      <c r="K286" s="311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  <c r="AF286" s="311"/>
      <c r="AG286" s="311"/>
      <c r="AH286" s="311"/>
      <c r="AI286" s="311"/>
      <c r="AJ286" s="311"/>
      <c r="AK286" s="311"/>
      <c r="AL286" s="311"/>
      <c r="AM286" s="311"/>
      <c r="AN286" s="311"/>
      <c r="AO286" s="311"/>
      <c r="AP286" s="311"/>
      <c r="AQ286" s="311"/>
      <c r="AR286" s="311"/>
    </row>
    <row r="287">
      <c r="A287" s="311"/>
      <c r="B287" s="311"/>
      <c r="C287" s="311"/>
      <c r="D287" s="311"/>
      <c r="E287" s="311"/>
      <c r="F287" s="65"/>
      <c r="G287" s="311"/>
      <c r="H287" s="311"/>
      <c r="I287" s="311"/>
      <c r="J287" s="311"/>
      <c r="K287" s="311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  <c r="AF287" s="311"/>
      <c r="AG287" s="311"/>
      <c r="AH287" s="311"/>
      <c r="AI287" s="311"/>
      <c r="AJ287" s="311"/>
      <c r="AK287" s="311"/>
      <c r="AL287" s="311"/>
      <c r="AM287" s="311"/>
      <c r="AN287" s="311"/>
      <c r="AO287" s="311"/>
      <c r="AP287" s="311"/>
      <c r="AQ287" s="311"/>
      <c r="AR287" s="311"/>
    </row>
    <row r="288">
      <c r="A288" s="311"/>
      <c r="B288" s="311"/>
      <c r="C288" s="311"/>
      <c r="D288" s="311"/>
      <c r="E288" s="311"/>
      <c r="F288" s="65"/>
      <c r="G288" s="311"/>
      <c r="H288" s="311"/>
      <c r="I288" s="311"/>
      <c r="J288" s="311"/>
      <c r="K288" s="311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  <c r="AF288" s="311"/>
      <c r="AG288" s="311"/>
      <c r="AH288" s="311"/>
      <c r="AI288" s="311"/>
      <c r="AJ288" s="311"/>
      <c r="AK288" s="311"/>
      <c r="AL288" s="311"/>
      <c r="AM288" s="311"/>
      <c r="AN288" s="311"/>
      <c r="AO288" s="311"/>
      <c r="AP288" s="311"/>
      <c r="AQ288" s="311"/>
      <c r="AR288" s="311"/>
    </row>
    <row r="289">
      <c r="A289" s="311"/>
      <c r="B289" s="311"/>
      <c r="C289" s="311"/>
      <c r="D289" s="311"/>
      <c r="E289" s="311"/>
      <c r="F289" s="65"/>
      <c r="G289" s="311"/>
      <c r="H289" s="311"/>
      <c r="I289" s="311"/>
      <c r="J289" s="311"/>
      <c r="K289" s="311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  <c r="AF289" s="311"/>
      <c r="AG289" s="311"/>
      <c r="AH289" s="311"/>
      <c r="AI289" s="311"/>
      <c r="AJ289" s="311"/>
      <c r="AK289" s="311"/>
      <c r="AL289" s="311"/>
      <c r="AM289" s="311"/>
      <c r="AN289" s="311"/>
      <c r="AO289" s="311"/>
      <c r="AP289" s="311"/>
      <c r="AQ289" s="311"/>
      <c r="AR289" s="311"/>
    </row>
    <row r="290">
      <c r="A290" s="311"/>
      <c r="B290" s="311"/>
      <c r="C290" s="311"/>
      <c r="D290" s="311"/>
      <c r="E290" s="311"/>
      <c r="F290" s="65"/>
      <c r="G290" s="311"/>
      <c r="H290" s="311"/>
      <c r="I290" s="311"/>
      <c r="J290" s="311"/>
      <c r="K290" s="311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  <c r="AF290" s="311"/>
      <c r="AG290" s="311"/>
      <c r="AH290" s="311"/>
      <c r="AI290" s="311"/>
      <c r="AJ290" s="311"/>
      <c r="AK290" s="311"/>
      <c r="AL290" s="311"/>
      <c r="AM290" s="311"/>
      <c r="AN290" s="311"/>
      <c r="AO290" s="311"/>
      <c r="AP290" s="311"/>
      <c r="AQ290" s="311"/>
      <c r="AR290" s="311"/>
    </row>
    <row r="291">
      <c r="A291" s="311"/>
      <c r="B291" s="311"/>
      <c r="C291" s="311"/>
      <c r="D291" s="311"/>
      <c r="E291" s="311"/>
      <c r="F291" s="65"/>
      <c r="G291" s="311"/>
      <c r="H291" s="311"/>
      <c r="I291" s="311"/>
      <c r="J291" s="311"/>
      <c r="K291" s="311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  <c r="AA291" s="311"/>
      <c r="AB291" s="311"/>
      <c r="AC291" s="311"/>
      <c r="AD291" s="311"/>
      <c r="AE291" s="311"/>
      <c r="AF291" s="311"/>
      <c r="AG291" s="311"/>
      <c r="AH291" s="311"/>
      <c r="AI291" s="311"/>
      <c r="AJ291" s="311"/>
      <c r="AK291" s="311"/>
      <c r="AL291" s="311"/>
      <c r="AM291" s="311"/>
      <c r="AN291" s="311"/>
      <c r="AO291" s="311"/>
      <c r="AP291" s="311"/>
      <c r="AQ291" s="311"/>
      <c r="AR291" s="311"/>
    </row>
    <row r="292">
      <c r="A292" s="311"/>
      <c r="B292" s="311"/>
      <c r="C292" s="311"/>
      <c r="D292" s="311"/>
      <c r="E292" s="311"/>
      <c r="F292" s="65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  <c r="AA292" s="311"/>
      <c r="AB292" s="311"/>
      <c r="AC292" s="311"/>
      <c r="AD292" s="311"/>
      <c r="AE292" s="311"/>
      <c r="AF292" s="311"/>
      <c r="AG292" s="311"/>
      <c r="AH292" s="311"/>
      <c r="AI292" s="311"/>
      <c r="AJ292" s="311"/>
      <c r="AK292" s="311"/>
      <c r="AL292" s="311"/>
      <c r="AM292" s="311"/>
      <c r="AN292" s="311"/>
      <c r="AO292" s="311"/>
      <c r="AP292" s="311"/>
      <c r="AQ292" s="311"/>
      <c r="AR292" s="311"/>
    </row>
    <row r="293">
      <c r="A293" s="311"/>
      <c r="B293" s="311"/>
      <c r="C293" s="311"/>
      <c r="D293" s="311"/>
      <c r="E293" s="311"/>
      <c r="F293" s="65"/>
      <c r="G293" s="311"/>
      <c r="H293" s="311"/>
      <c r="I293" s="311"/>
      <c r="J293" s="311"/>
      <c r="K293" s="311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  <c r="AA293" s="311"/>
      <c r="AB293" s="311"/>
      <c r="AC293" s="311"/>
      <c r="AD293" s="311"/>
      <c r="AE293" s="311"/>
      <c r="AF293" s="311"/>
      <c r="AG293" s="311"/>
      <c r="AH293" s="311"/>
      <c r="AI293" s="311"/>
      <c r="AJ293" s="311"/>
      <c r="AK293" s="311"/>
      <c r="AL293" s="311"/>
      <c r="AM293" s="311"/>
      <c r="AN293" s="311"/>
      <c r="AO293" s="311"/>
      <c r="AP293" s="311"/>
      <c r="AQ293" s="311"/>
      <c r="AR293" s="311"/>
    </row>
    <row r="294">
      <c r="A294" s="311"/>
      <c r="B294" s="311"/>
      <c r="C294" s="311"/>
      <c r="D294" s="311"/>
      <c r="E294" s="311"/>
      <c r="F294" s="65"/>
      <c r="G294" s="311"/>
      <c r="H294" s="311"/>
      <c r="I294" s="311"/>
      <c r="J294" s="311"/>
      <c r="K294" s="311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  <c r="AA294" s="311"/>
      <c r="AB294" s="311"/>
      <c r="AC294" s="311"/>
      <c r="AD294" s="311"/>
      <c r="AE294" s="311"/>
      <c r="AF294" s="311"/>
      <c r="AG294" s="311"/>
      <c r="AH294" s="311"/>
      <c r="AI294" s="311"/>
      <c r="AJ294" s="311"/>
      <c r="AK294" s="311"/>
      <c r="AL294" s="311"/>
      <c r="AM294" s="311"/>
      <c r="AN294" s="311"/>
      <c r="AO294" s="311"/>
      <c r="AP294" s="311"/>
      <c r="AQ294" s="311"/>
      <c r="AR294" s="311"/>
    </row>
    <row r="295">
      <c r="A295" s="311"/>
      <c r="B295" s="311"/>
      <c r="C295" s="311"/>
      <c r="D295" s="311"/>
      <c r="E295" s="311"/>
      <c r="F295" s="65"/>
      <c r="G295" s="311"/>
      <c r="H295" s="311"/>
      <c r="I295" s="311"/>
      <c r="J295" s="311"/>
      <c r="K295" s="311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  <c r="AA295" s="311"/>
      <c r="AB295" s="311"/>
      <c r="AC295" s="311"/>
      <c r="AD295" s="311"/>
      <c r="AE295" s="311"/>
      <c r="AF295" s="311"/>
      <c r="AG295" s="311"/>
      <c r="AH295" s="311"/>
      <c r="AI295" s="311"/>
      <c r="AJ295" s="311"/>
      <c r="AK295" s="311"/>
      <c r="AL295" s="311"/>
      <c r="AM295" s="311"/>
      <c r="AN295" s="311"/>
      <c r="AO295" s="311"/>
      <c r="AP295" s="311"/>
      <c r="AQ295" s="311"/>
      <c r="AR295" s="311"/>
    </row>
    <row r="296">
      <c r="A296" s="311"/>
      <c r="B296" s="311"/>
      <c r="C296" s="311"/>
      <c r="D296" s="311"/>
      <c r="E296" s="311"/>
      <c r="F296" s="65"/>
      <c r="G296" s="311"/>
      <c r="H296" s="311"/>
      <c r="I296" s="311"/>
      <c r="J296" s="311"/>
      <c r="K296" s="311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  <c r="AA296" s="311"/>
      <c r="AB296" s="311"/>
      <c r="AC296" s="311"/>
      <c r="AD296" s="311"/>
      <c r="AE296" s="311"/>
      <c r="AF296" s="311"/>
      <c r="AG296" s="311"/>
      <c r="AH296" s="311"/>
      <c r="AI296" s="311"/>
      <c r="AJ296" s="311"/>
      <c r="AK296" s="311"/>
      <c r="AL296" s="311"/>
      <c r="AM296" s="311"/>
      <c r="AN296" s="311"/>
      <c r="AO296" s="311"/>
      <c r="AP296" s="311"/>
      <c r="AQ296" s="311"/>
      <c r="AR296" s="311"/>
    </row>
    <row r="297">
      <c r="A297" s="311"/>
      <c r="B297" s="311"/>
      <c r="C297" s="311"/>
      <c r="D297" s="311"/>
      <c r="E297" s="311"/>
      <c r="F297" s="65"/>
      <c r="G297" s="311"/>
      <c r="H297" s="311"/>
      <c r="I297" s="311"/>
      <c r="J297" s="311"/>
      <c r="K297" s="311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  <c r="AA297" s="311"/>
      <c r="AB297" s="311"/>
      <c r="AC297" s="311"/>
      <c r="AD297" s="311"/>
      <c r="AE297" s="311"/>
      <c r="AF297" s="311"/>
      <c r="AG297" s="311"/>
      <c r="AH297" s="311"/>
      <c r="AI297" s="311"/>
      <c r="AJ297" s="311"/>
      <c r="AK297" s="311"/>
      <c r="AL297" s="311"/>
      <c r="AM297" s="311"/>
      <c r="AN297" s="311"/>
      <c r="AO297" s="311"/>
      <c r="AP297" s="311"/>
      <c r="AQ297" s="311"/>
      <c r="AR297" s="311"/>
    </row>
    <row r="298">
      <c r="A298" s="311"/>
      <c r="B298" s="311"/>
      <c r="C298" s="311"/>
      <c r="D298" s="311"/>
      <c r="E298" s="311"/>
      <c r="F298" s="65"/>
      <c r="G298" s="311"/>
      <c r="H298" s="311"/>
      <c r="I298" s="311"/>
      <c r="J298" s="311"/>
      <c r="K298" s="311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  <c r="AF298" s="311"/>
      <c r="AG298" s="311"/>
      <c r="AH298" s="311"/>
      <c r="AI298" s="311"/>
      <c r="AJ298" s="311"/>
      <c r="AK298" s="311"/>
      <c r="AL298" s="311"/>
      <c r="AM298" s="311"/>
      <c r="AN298" s="311"/>
      <c r="AO298" s="311"/>
      <c r="AP298" s="311"/>
      <c r="AQ298" s="311"/>
      <c r="AR298" s="311"/>
    </row>
    <row r="299">
      <c r="A299" s="311"/>
      <c r="B299" s="311"/>
      <c r="C299" s="311"/>
      <c r="D299" s="311"/>
      <c r="E299" s="311"/>
      <c r="F299" s="65"/>
      <c r="G299" s="311"/>
      <c r="H299" s="311"/>
      <c r="I299" s="311"/>
      <c r="J299" s="311"/>
      <c r="K299" s="311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  <c r="AA299" s="311"/>
      <c r="AB299" s="311"/>
      <c r="AC299" s="311"/>
      <c r="AD299" s="311"/>
      <c r="AE299" s="311"/>
      <c r="AF299" s="311"/>
      <c r="AG299" s="311"/>
      <c r="AH299" s="311"/>
      <c r="AI299" s="311"/>
      <c r="AJ299" s="311"/>
      <c r="AK299" s="311"/>
      <c r="AL299" s="311"/>
      <c r="AM299" s="311"/>
      <c r="AN299" s="311"/>
      <c r="AO299" s="311"/>
      <c r="AP299" s="311"/>
      <c r="AQ299" s="311"/>
      <c r="AR299" s="311"/>
    </row>
    <row r="300">
      <c r="A300" s="311"/>
      <c r="B300" s="311"/>
      <c r="C300" s="311"/>
      <c r="D300" s="311"/>
      <c r="E300" s="311"/>
      <c r="F300" s="65"/>
      <c r="G300" s="311"/>
      <c r="H300" s="311"/>
      <c r="I300" s="311"/>
      <c r="J300" s="311"/>
      <c r="K300" s="311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  <c r="AA300" s="311"/>
      <c r="AB300" s="311"/>
      <c r="AC300" s="311"/>
      <c r="AD300" s="311"/>
      <c r="AE300" s="311"/>
      <c r="AF300" s="311"/>
      <c r="AG300" s="311"/>
      <c r="AH300" s="311"/>
      <c r="AI300" s="311"/>
      <c r="AJ300" s="311"/>
      <c r="AK300" s="311"/>
      <c r="AL300" s="311"/>
      <c r="AM300" s="311"/>
      <c r="AN300" s="311"/>
      <c r="AO300" s="311"/>
      <c r="AP300" s="311"/>
      <c r="AQ300" s="311"/>
      <c r="AR300" s="311"/>
    </row>
    <row r="301">
      <c r="A301" s="311"/>
      <c r="B301" s="311"/>
      <c r="C301" s="311"/>
      <c r="D301" s="311"/>
      <c r="E301" s="311"/>
      <c r="F301" s="65"/>
      <c r="G301" s="311"/>
      <c r="H301" s="311"/>
      <c r="I301" s="311"/>
      <c r="J301" s="311"/>
      <c r="K301" s="311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  <c r="AF301" s="311"/>
      <c r="AG301" s="311"/>
      <c r="AH301" s="311"/>
      <c r="AI301" s="311"/>
      <c r="AJ301" s="311"/>
      <c r="AK301" s="311"/>
      <c r="AL301" s="311"/>
      <c r="AM301" s="311"/>
      <c r="AN301" s="311"/>
      <c r="AO301" s="311"/>
      <c r="AP301" s="311"/>
      <c r="AQ301" s="311"/>
      <c r="AR301" s="311"/>
    </row>
    <row r="302">
      <c r="A302" s="311"/>
      <c r="B302" s="311"/>
      <c r="C302" s="311"/>
      <c r="D302" s="311"/>
      <c r="E302" s="311"/>
      <c r="F302" s="65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311"/>
      <c r="AL302" s="311"/>
      <c r="AM302" s="311"/>
      <c r="AN302" s="311"/>
      <c r="AO302" s="311"/>
      <c r="AP302" s="311"/>
      <c r="AQ302" s="311"/>
      <c r="AR302" s="311"/>
    </row>
    <row r="303">
      <c r="A303" s="311"/>
      <c r="B303" s="311"/>
      <c r="C303" s="311"/>
      <c r="D303" s="311"/>
      <c r="E303" s="311"/>
      <c r="F303" s="65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  <c r="AA303" s="311"/>
      <c r="AB303" s="311"/>
      <c r="AC303" s="311"/>
      <c r="AD303" s="311"/>
      <c r="AE303" s="311"/>
      <c r="AF303" s="311"/>
      <c r="AG303" s="311"/>
      <c r="AH303" s="311"/>
      <c r="AI303" s="311"/>
      <c r="AJ303" s="311"/>
      <c r="AK303" s="311"/>
      <c r="AL303" s="311"/>
      <c r="AM303" s="311"/>
      <c r="AN303" s="311"/>
      <c r="AO303" s="311"/>
      <c r="AP303" s="311"/>
      <c r="AQ303" s="311"/>
      <c r="AR303" s="311"/>
    </row>
    <row r="304">
      <c r="A304" s="311"/>
      <c r="B304" s="311"/>
      <c r="C304" s="311"/>
      <c r="D304" s="311"/>
      <c r="E304" s="311"/>
      <c r="F304" s="65"/>
      <c r="G304" s="311"/>
      <c r="H304" s="311"/>
      <c r="I304" s="311"/>
      <c r="J304" s="311"/>
      <c r="K304" s="311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  <c r="AA304" s="311"/>
      <c r="AB304" s="311"/>
      <c r="AC304" s="311"/>
      <c r="AD304" s="311"/>
      <c r="AE304" s="311"/>
      <c r="AF304" s="311"/>
      <c r="AG304" s="311"/>
      <c r="AH304" s="311"/>
      <c r="AI304" s="311"/>
      <c r="AJ304" s="311"/>
      <c r="AK304" s="311"/>
      <c r="AL304" s="311"/>
      <c r="AM304" s="311"/>
      <c r="AN304" s="311"/>
      <c r="AO304" s="311"/>
      <c r="AP304" s="311"/>
      <c r="AQ304" s="311"/>
      <c r="AR304" s="311"/>
    </row>
    <row r="305">
      <c r="A305" s="311"/>
      <c r="B305" s="311"/>
      <c r="C305" s="311"/>
      <c r="D305" s="311"/>
      <c r="E305" s="311"/>
      <c r="F305" s="65"/>
      <c r="G305" s="311"/>
      <c r="H305" s="311"/>
      <c r="I305" s="311"/>
      <c r="J305" s="311"/>
      <c r="K305" s="311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  <c r="AA305" s="311"/>
      <c r="AB305" s="311"/>
      <c r="AC305" s="311"/>
      <c r="AD305" s="311"/>
      <c r="AE305" s="311"/>
      <c r="AF305" s="311"/>
      <c r="AG305" s="311"/>
      <c r="AH305" s="311"/>
      <c r="AI305" s="311"/>
      <c r="AJ305" s="311"/>
      <c r="AK305" s="311"/>
      <c r="AL305" s="311"/>
      <c r="AM305" s="311"/>
      <c r="AN305" s="311"/>
      <c r="AO305" s="311"/>
      <c r="AP305" s="311"/>
      <c r="AQ305" s="311"/>
      <c r="AR305" s="311"/>
    </row>
    <row r="306">
      <c r="A306" s="311"/>
      <c r="B306" s="311"/>
      <c r="C306" s="311"/>
      <c r="D306" s="311"/>
      <c r="E306" s="311"/>
      <c r="F306" s="65"/>
      <c r="G306" s="311"/>
      <c r="H306" s="311"/>
      <c r="I306" s="311"/>
      <c r="J306" s="311"/>
      <c r="K306" s="311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  <c r="AA306" s="311"/>
      <c r="AB306" s="311"/>
      <c r="AC306" s="311"/>
      <c r="AD306" s="311"/>
      <c r="AE306" s="311"/>
      <c r="AF306" s="311"/>
      <c r="AG306" s="311"/>
      <c r="AH306" s="311"/>
      <c r="AI306" s="311"/>
      <c r="AJ306" s="311"/>
      <c r="AK306" s="311"/>
      <c r="AL306" s="311"/>
      <c r="AM306" s="311"/>
      <c r="AN306" s="311"/>
      <c r="AO306" s="311"/>
      <c r="AP306" s="311"/>
      <c r="AQ306" s="311"/>
      <c r="AR306" s="311"/>
    </row>
    <row r="307">
      <c r="A307" s="311"/>
      <c r="B307" s="311"/>
      <c r="C307" s="311"/>
      <c r="D307" s="311"/>
      <c r="E307" s="311"/>
      <c r="F307" s="65"/>
      <c r="G307" s="311"/>
      <c r="H307" s="311"/>
      <c r="I307" s="311"/>
      <c r="J307" s="311"/>
      <c r="K307" s="311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  <c r="AA307" s="311"/>
      <c r="AB307" s="311"/>
      <c r="AC307" s="311"/>
      <c r="AD307" s="311"/>
      <c r="AE307" s="311"/>
      <c r="AF307" s="311"/>
      <c r="AG307" s="311"/>
      <c r="AH307" s="311"/>
      <c r="AI307" s="311"/>
      <c r="AJ307" s="311"/>
      <c r="AK307" s="311"/>
      <c r="AL307" s="311"/>
      <c r="AM307" s="311"/>
      <c r="AN307" s="311"/>
      <c r="AO307" s="311"/>
      <c r="AP307" s="311"/>
      <c r="AQ307" s="311"/>
      <c r="AR307" s="311"/>
    </row>
    <row r="308">
      <c r="A308" s="311"/>
      <c r="B308" s="311"/>
      <c r="C308" s="311"/>
      <c r="D308" s="311"/>
      <c r="E308" s="311"/>
      <c r="F308" s="65"/>
      <c r="G308" s="311"/>
      <c r="H308" s="311"/>
      <c r="I308" s="311"/>
      <c r="J308" s="311"/>
      <c r="K308" s="311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  <c r="AF308" s="311"/>
      <c r="AG308" s="311"/>
      <c r="AH308" s="311"/>
      <c r="AI308" s="311"/>
      <c r="AJ308" s="311"/>
      <c r="AK308" s="311"/>
      <c r="AL308" s="311"/>
      <c r="AM308" s="311"/>
      <c r="AN308" s="311"/>
      <c r="AO308" s="311"/>
      <c r="AP308" s="311"/>
      <c r="AQ308" s="311"/>
      <c r="AR308" s="311"/>
    </row>
    <row r="309">
      <c r="A309" s="311"/>
      <c r="B309" s="311"/>
      <c r="C309" s="311"/>
      <c r="D309" s="311"/>
      <c r="E309" s="311"/>
      <c r="F309" s="65"/>
      <c r="G309" s="311"/>
      <c r="H309" s="311"/>
      <c r="I309" s="311"/>
      <c r="J309" s="311"/>
      <c r="K309" s="311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  <c r="AF309" s="311"/>
      <c r="AG309" s="311"/>
      <c r="AH309" s="311"/>
      <c r="AI309" s="311"/>
      <c r="AJ309" s="311"/>
      <c r="AK309" s="311"/>
      <c r="AL309" s="311"/>
      <c r="AM309" s="311"/>
      <c r="AN309" s="311"/>
      <c r="AO309" s="311"/>
      <c r="AP309" s="311"/>
      <c r="AQ309" s="311"/>
      <c r="AR309" s="311"/>
    </row>
    <row r="310">
      <c r="A310" s="311"/>
      <c r="B310" s="311"/>
      <c r="C310" s="311"/>
      <c r="D310" s="311"/>
      <c r="E310" s="311"/>
      <c r="F310" s="65"/>
      <c r="G310" s="311"/>
      <c r="H310" s="311"/>
      <c r="I310" s="311"/>
      <c r="J310" s="311"/>
      <c r="K310" s="311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  <c r="AF310" s="311"/>
      <c r="AG310" s="311"/>
      <c r="AH310" s="311"/>
      <c r="AI310" s="311"/>
      <c r="AJ310" s="311"/>
      <c r="AK310" s="311"/>
      <c r="AL310" s="311"/>
      <c r="AM310" s="311"/>
      <c r="AN310" s="311"/>
      <c r="AO310" s="311"/>
      <c r="AP310" s="311"/>
      <c r="AQ310" s="311"/>
      <c r="AR310" s="311"/>
    </row>
    <row r="311">
      <c r="A311" s="311"/>
      <c r="B311" s="311"/>
      <c r="C311" s="311"/>
      <c r="D311" s="311"/>
      <c r="E311" s="311"/>
      <c r="F311" s="65"/>
      <c r="G311" s="311"/>
      <c r="H311" s="311"/>
      <c r="I311" s="311"/>
      <c r="J311" s="311"/>
      <c r="K311" s="311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  <c r="AF311" s="311"/>
      <c r="AG311" s="311"/>
      <c r="AH311" s="311"/>
      <c r="AI311" s="311"/>
      <c r="AJ311" s="311"/>
      <c r="AK311" s="311"/>
      <c r="AL311" s="311"/>
      <c r="AM311" s="311"/>
      <c r="AN311" s="311"/>
      <c r="AO311" s="311"/>
      <c r="AP311" s="311"/>
      <c r="AQ311" s="311"/>
      <c r="AR311" s="311"/>
    </row>
    <row r="312">
      <c r="A312" s="311"/>
      <c r="B312" s="311"/>
      <c r="C312" s="311"/>
      <c r="D312" s="311"/>
      <c r="E312" s="311"/>
      <c r="F312" s="65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  <c r="AA312" s="311"/>
      <c r="AB312" s="311"/>
      <c r="AC312" s="311"/>
      <c r="AD312" s="311"/>
      <c r="AE312" s="311"/>
      <c r="AF312" s="311"/>
      <c r="AG312" s="311"/>
      <c r="AH312" s="311"/>
      <c r="AI312" s="311"/>
      <c r="AJ312" s="311"/>
      <c r="AK312" s="311"/>
      <c r="AL312" s="311"/>
      <c r="AM312" s="311"/>
      <c r="AN312" s="311"/>
      <c r="AO312" s="311"/>
      <c r="AP312" s="311"/>
      <c r="AQ312" s="311"/>
      <c r="AR312" s="311"/>
    </row>
    <row r="313">
      <c r="A313" s="311"/>
      <c r="B313" s="311"/>
      <c r="C313" s="311"/>
      <c r="D313" s="311"/>
      <c r="E313" s="311"/>
      <c r="F313" s="65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  <c r="AF313" s="311"/>
      <c r="AG313" s="311"/>
      <c r="AH313" s="311"/>
      <c r="AI313" s="311"/>
      <c r="AJ313" s="311"/>
      <c r="AK313" s="311"/>
      <c r="AL313" s="311"/>
      <c r="AM313" s="311"/>
      <c r="AN313" s="311"/>
      <c r="AO313" s="311"/>
      <c r="AP313" s="311"/>
      <c r="AQ313" s="311"/>
      <c r="AR313" s="311"/>
    </row>
    <row r="314">
      <c r="A314" s="311"/>
      <c r="B314" s="311"/>
      <c r="C314" s="311"/>
      <c r="D314" s="311"/>
      <c r="E314" s="311"/>
      <c r="F314" s="65"/>
      <c r="G314" s="311"/>
      <c r="H314" s="311"/>
      <c r="I314" s="311"/>
      <c r="J314" s="311"/>
      <c r="K314" s="311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  <c r="AA314" s="311"/>
      <c r="AB314" s="311"/>
      <c r="AC314" s="311"/>
      <c r="AD314" s="311"/>
      <c r="AE314" s="311"/>
      <c r="AF314" s="311"/>
      <c r="AG314" s="311"/>
      <c r="AH314" s="311"/>
      <c r="AI314" s="311"/>
      <c r="AJ314" s="311"/>
      <c r="AK314" s="311"/>
      <c r="AL314" s="311"/>
      <c r="AM314" s="311"/>
      <c r="AN314" s="311"/>
      <c r="AO314" s="311"/>
      <c r="AP314" s="311"/>
      <c r="AQ314" s="311"/>
      <c r="AR314" s="311"/>
    </row>
    <row r="315">
      <c r="A315" s="311"/>
      <c r="B315" s="311"/>
      <c r="C315" s="311"/>
      <c r="D315" s="311"/>
      <c r="E315" s="311"/>
      <c r="F315" s="65"/>
      <c r="G315" s="311"/>
      <c r="H315" s="311"/>
      <c r="I315" s="311"/>
      <c r="J315" s="311"/>
      <c r="K315" s="311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  <c r="AF315" s="311"/>
      <c r="AG315" s="311"/>
      <c r="AH315" s="311"/>
      <c r="AI315" s="311"/>
      <c r="AJ315" s="311"/>
      <c r="AK315" s="311"/>
      <c r="AL315" s="311"/>
      <c r="AM315" s="311"/>
      <c r="AN315" s="311"/>
      <c r="AO315" s="311"/>
      <c r="AP315" s="311"/>
      <c r="AQ315" s="311"/>
      <c r="AR315" s="311"/>
    </row>
    <row r="316">
      <c r="A316" s="311"/>
      <c r="B316" s="311"/>
      <c r="C316" s="311"/>
      <c r="D316" s="311"/>
      <c r="E316" s="311"/>
      <c r="F316" s="65"/>
      <c r="G316" s="311"/>
      <c r="H316" s="311"/>
      <c r="I316" s="311"/>
      <c r="J316" s="311"/>
      <c r="K316" s="311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  <c r="AA316" s="311"/>
      <c r="AB316" s="311"/>
      <c r="AC316" s="311"/>
      <c r="AD316" s="311"/>
      <c r="AE316" s="311"/>
      <c r="AF316" s="311"/>
      <c r="AG316" s="311"/>
      <c r="AH316" s="311"/>
      <c r="AI316" s="311"/>
      <c r="AJ316" s="311"/>
      <c r="AK316" s="311"/>
      <c r="AL316" s="311"/>
      <c r="AM316" s="311"/>
      <c r="AN316" s="311"/>
      <c r="AO316" s="311"/>
      <c r="AP316" s="311"/>
      <c r="AQ316" s="311"/>
      <c r="AR316" s="311"/>
    </row>
    <row r="317">
      <c r="A317" s="311"/>
      <c r="B317" s="311"/>
      <c r="C317" s="311"/>
      <c r="D317" s="311"/>
      <c r="E317" s="311"/>
      <c r="F317" s="65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  <c r="AA317" s="311"/>
      <c r="AB317" s="311"/>
      <c r="AC317" s="311"/>
      <c r="AD317" s="311"/>
      <c r="AE317" s="311"/>
      <c r="AF317" s="311"/>
      <c r="AG317" s="311"/>
      <c r="AH317" s="311"/>
      <c r="AI317" s="311"/>
      <c r="AJ317" s="311"/>
      <c r="AK317" s="311"/>
      <c r="AL317" s="311"/>
      <c r="AM317" s="311"/>
      <c r="AN317" s="311"/>
      <c r="AO317" s="311"/>
      <c r="AP317" s="311"/>
      <c r="AQ317" s="311"/>
      <c r="AR317" s="311"/>
    </row>
    <row r="318">
      <c r="A318" s="311"/>
      <c r="B318" s="311"/>
      <c r="C318" s="311"/>
      <c r="D318" s="311"/>
      <c r="E318" s="311"/>
      <c r="F318" s="65"/>
      <c r="G318" s="311"/>
      <c r="H318" s="311"/>
      <c r="I318" s="311"/>
      <c r="J318" s="311"/>
      <c r="K318" s="311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  <c r="AA318" s="311"/>
      <c r="AB318" s="311"/>
      <c r="AC318" s="311"/>
      <c r="AD318" s="311"/>
      <c r="AE318" s="311"/>
      <c r="AF318" s="311"/>
      <c r="AG318" s="311"/>
      <c r="AH318" s="311"/>
      <c r="AI318" s="311"/>
      <c r="AJ318" s="311"/>
      <c r="AK318" s="311"/>
      <c r="AL318" s="311"/>
      <c r="AM318" s="311"/>
      <c r="AN318" s="311"/>
      <c r="AO318" s="311"/>
      <c r="AP318" s="311"/>
      <c r="AQ318" s="311"/>
      <c r="AR318" s="311"/>
    </row>
    <row r="319">
      <c r="A319" s="311"/>
      <c r="B319" s="311"/>
      <c r="C319" s="311"/>
      <c r="D319" s="311"/>
      <c r="E319" s="311"/>
      <c r="F319" s="65"/>
      <c r="G319" s="311"/>
      <c r="H319" s="311"/>
      <c r="I319" s="311"/>
      <c r="J319" s="311"/>
      <c r="K319" s="311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  <c r="AA319" s="311"/>
      <c r="AB319" s="311"/>
      <c r="AC319" s="311"/>
      <c r="AD319" s="311"/>
      <c r="AE319" s="311"/>
      <c r="AF319" s="311"/>
      <c r="AG319" s="311"/>
      <c r="AH319" s="311"/>
      <c r="AI319" s="311"/>
      <c r="AJ319" s="311"/>
      <c r="AK319" s="311"/>
      <c r="AL319" s="311"/>
      <c r="AM319" s="311"/>
      <c r="AN319" s="311"/>
      <c r="AO319" s="311"/>
      <c r="AP319" s="311"/>
      <c r="AQ319" s="311"/>
      <c r="AR319" s="311"/>
    </row>
    <row r="320">
      <c r="A320" s="311"/>
      <c r="B320" s="311"/>
      <c r="C320" s="311"/>
      <c r="D320" s="311"/>
      <c r="E320" s="311"/>
      <c r="F320" s="65"/>
      <c r="G320" s="311"/>
      <c r="H320" s="311"/>
      <c r="I320" s="311"/>
      <c r="J320" s="311"/>
      <c r="K320" s="311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  <c r="AA320" s="311"/>
      <c r="AB320" s="311"/>
      <c r="AC320" s="311"/>
      <c r="AD320" s="311"/>
      <c r="AE320" s="311"/>
      <c r="AF320" s="311"/>
      <c r="AG320" s="311"/>
      <c r="AH320" s="311"/>
      <c r="AI320" s="311"/>
      <c r="AJ320" s="311"/>
      <c r="AK320" s="311"/>
      <c r="AL320" s="311"/>
      <c r="AM320" s="311"/>
      <c r="AN320" s="311"/>
      <c r="AO320" s="311"/>
      <c r="AP320" s="311"/>
      <c r="AQ320" s="311"/>
      <c r="AR320" s="311"/>
    </row>
    <row r="321">
      <c r="A321" s="311"/>
      <c r="B321" s="311"/>
      <c r="C321" s="311"/>
      <c r="D321" s="311"/>
      <c r="E321" s="311"/>
      <c r="F321" s="65"/>
      <c r="G321" s="311"/>
      <c r="H321" s="311"/>
      <c r="I321" s="311"/>
      <c r="J321" s="311"/>
      <c r="K321" s="311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  <c r="AA321" s="311"/>
      <c r="AB321" s="311"/>
      <c r="AC321" s="311"/>
      <c r="AD321" s="311"/>
      <c r="AE321" s="311"/>
      <c r="AF321" s="311"/>
      <c r="AG321" s="311"/>
      <c r="AH321" s="311"/>
      <c r="AI321" s="311"/>
      <c r="AJ321" s="311"/>
      <c r="AK321" s="311"/>
      <c r="AL321" s="311"/>
      <c r="AM321" s="311"/>
      <c r="AN321" s="311"/>
      <c r="AO321" s="311"/>
      <c r="AP321" s="311"/>
      <c r="AQ321" s="311"/>
      <c r="AR321" s="311"/>
    </row>
    <row r="322">
      <c r="A322" s="311"/>
      <c r="B322" s="311"/>
      <c r="C322" s="311"/>
      <c r="D322" s="311"/>
      <c r="E322" s="311"/>
      <c r="F322" s="65"/>
      <c r="G322" s="311"/>
      <c r="H322" s="311"/>
      <c r="I322" s="311"/>
      <c r="J322" s="311"/>
      <c r="K322" s="311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  <c r="AA322" s="311"/>
      <c r="AB322" s="311"/>
      <c r="AC322" s="311"/>
      <c r="AD322" s="311"/>
      <c r="AE322" s="311"/>
      <c r="AF322" s="311"/>
      <c r="AG322" s="311"/>
      <c r="AH322" s="311"/>
      <c r="AI322" s="311"/>
      <c r="AJ322" s="311"/>
      <c r="AK322" s="311"/>
      <c r="AL322" s="311"/>
      <c r="AM322" s="311"/>
      <c r="AN322" s="311"/>
      <c r="AO322" s="311"/>
      <c r="AP322" s="311"/>
      <c r="AQ322" s="311"/>
      <c r="AR322" s="311"/>
    </row>
    <row r="323">
      <c r="A323" s="311"/>
      <c r="B323" s="311"/>
      <c r="C323" s="311"/>
      <c r="D323" s="311"/>
      <c r="E323" s="311"/>
      <c r="F323" s="65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311"/>
      <c r="AL323" s="311"/>
      <c r="AM323" s="311"/>
      <c r="AN323" s="311"/>
      <c r="AO323" s="311"/>
      <c r="AP323" s="311"/>
      <c r="AQ323" s="311"/>
      <c r="AR323" s="311"/>
    </row>
    <row r="324">
      <c r="A324" s="311"/>
      <c r="B324" s="311"/>
      <c r="C324" s="311"/>
      <c r="D324" s="311"/>
      <c r="E324" s="311"/>
      <c r="F324" s="65"/>
      <c r="G324" s="311"/>
      <c r="H324" s="311"/>
      <c r="I324" s="311"/>
      <c r="J324" s="311"/>
      <c r="K324" s="311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  <c r="AA324" s="311"/>
      <c r="AB324" s="311"/>
      <c r="AC324" s="311"/>
      <c r="AD324" s="311"/>
      <c r="AE324" s="311"/>
      <c r="AF324" s="311"/>
      <c r="AG324" s="311"/>
      <c r="AH324" s="311"/>
      <c r="AI324" s="311"/>
      <c r="AJ324" s="311"/>
      <c r="AK324" s="311"/>
      <c r="AL324" s="311"/>
      <c r="AM324" s="311"/>
      <c r="AN324" s="311"/>
      <c r="AO324" s="311"/>
      <c r="AP324" s="311"/>
      <c r="AQ324" s="311"/>
      <c r="AR324" s="311"/>
    </row>
    <row r="325">
      <c r="A325" s="311"/>
      <c r="B325" s="311"/>
      <c r="C325" s="311"/>
      <c r="D325" s="311"/>
      <c r="E325" s="311"/>
      <c r="F325" s="65"/>
      <c r="G325" s="311"/>
      <c r="H325" s="311"/>
      <c r="I325" s="311"/>
      <c r="J325" s="311"/>
      <c r="K325" s="311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  <c r="AA325" s="311"/>
      <c r="AB325" s="311"/>
      <c r="AC325" s="311"/>
      <c r="AD325" s="311"/>
      <c r="AE325" s="311"/>
      <c r="AF325" s="311"/>
      <c r="AG325" s="311"/>
      <c r="AH325" s="311"/>
      <c r="AI325" s="311"/>
      <c r="AJ325" s="311"/>
      <c r="AK325" s="311"/>
      <c r="AL325" s="311"/>
      <c r="AM325" s="311"/>
      <c r="AN325" s="311"/>
      <c r="AO325" s="311"/>
      <c r="AP325" s="311"/>
      <c r="AQ325" s="311"/>
      <c r="AR325" s="311"/>
    </row>
    <row r="326">
      <c r="A326" s="311"/>
      <c r="B326" s="311"/>
      <c r="C326" s="311"/>
      <c r="D326" s="311"/>
      <c r="E326" s="311"/>
      <c r="F326" s="65"/>
      <c r="G326" s="311"/>
      <c r="H326" s="311"/>
      <c r="I326" s="311"/>
      <c r="J326" s="311"/>
      <c r="K326" s="311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  <c r="AA326" s="311"/>
      <c r="AB326" s="311"/>
      <c r="AC326" s="311"/>
      <c r="AD326" s="311"/>
      <c r="AE326" s="311"/>
      <c r="AF326" s="311"/>
      <c r="AG326" s="311"/>
      <c r="AH326" s="311"/>
      <c r="AI326" s="311"/>
      <c r="AJ326" s="311"/>
      <c r="AK326" s="311"/>
      <c r="AL326" s="311"/>
      <c r="AM326" s="311"/>
      <c r="AN326" s="311"/>
      <c r="AO326" s="311"/>
      <c r="AP326" s="311"/>
      <c r="AQ326" s="311"/>
      <c r="AR326" s="311"/>
    </row>
    <row r="327">
      <c r="A327" s="311"/>
      <c r="B327" s="311"/>
      <c r="C327" s="311"/>
      <c r="D327" s="311"/>
      <c r="E327" s="311"/>
      <c r="F327" s="65"/>
      <c r="G327" s="311"/>
      <c r="H327" s="311"/>
      <c r="I327" s="311"/>
      <c r="J327" s="311"/>
      <c r="K327" s="311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  <c r="AA327" s="311"/>
      <c r="AB327" s="311"/>
      <c r="AC327" s="311"/>
      <c r="AD327" s="311"/>
      <c r="AE327" s="311"/>
      <c r="AF327" s="311"/>
      <c r="AG327" s="311"/>
      <c r="AH327" s="311"/>
      <c r="AI327" s="311"/>
      <c r="AJ327" s="311"/>
      <c r="AK327" s="311"/>
      <c r="AL327" s="311"/>
      <c r="AM327" s="311"/>
      <c r="AN327" s="311"/>
      <c r="AO327" s="311"/>
      <c r="AP327" s="311"/>
      <c r="AQ327" s="311"/>
      <c r="AR327" s="311"/>
    </row>
    <row r="328">
      <c r="A328" s="311"/>
      <c r="B328" s="311"/>
      <c r="C328" s="311"/>
      <c r="D328" s="311"/>
      <c r="E328" s="311"/>
      <c r="F328" s="65"/>
      <c r="G328" s="311"/>
      <c r="H328" s="311"/>
      <c r="I328" s="311"/>
      <c r="J328" s="311"/>
      <c r="K328" s="311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  <c r="AA328" s="311"/>
      <c r="AB328" s="311"/>
      <c r="AC328" s="311"/>
      <c r="AD328" s="311"/>
      <c r="AE328" s="311"/>
      <c r="AF328" s="311"/>
      <c r="AG328" s="311"/>
      <c r="AH328" s="311"/>
      <c r="AI328" s="311"/>
      <c r="AJ328" s="311"/>
      <c r="AK328" s="311"/>
      <c r="AL328" s="311"/>
      <c r="AM328" s="311"/>
      <c r="AN328" s="311"/>
      <c r="AO328" s="311"/>
      <c r="AP328" s="311"/>
      <c r="AQ328" s="311"/>
      <c r="AR328" s="311"/>
    </row>
    <row r="329">
      <c r="A329" s="311"/>
      <c r="B329" s="311"/>
      <c r="C329" s="311"/>
      <c r="D329" s="311"/>
      <c r="E329" s="311"/>
      <c r="F329" s="65"/>
      <c r="G329" s="311"/>
      <c r="H329" s="311"/>
      <c r="I329" s="311"/>
      <c r="J329" s="311"/>
      <c r="K329" s="311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  <c r="AA329" s="311"/>
      <c r="AB329" s="311"/>
      <c r="AC329" s="311"/>
      <c r="AD329" s="311"/>
      <c r="AE329" s="311"/>
      <c r="AF329" s="311"/>
      <c r="AG329" s="311"/>
      <c r="AH329" s="311"/>
      <c r="AI329" s="311"/>
      <c r="AJ329" s="311"/>
      <c r="AK329" s="311"/>
      <c r="AL329" s="311"/>
      <c r="AM329" s="311"/>
      <c r="AN329" s="311"/>
      <c r="AO329" s="311"/>
      <c r="AP329" s="311"/>
      <c r="AQ329" s="311"/>
      <c r="AR329" s="311"/>
    </row>
    <row r="330">
      <c r="A330" s="311"/>
      <c r="B330" s="311"/>
      <c r="C330" s="311"/>
      <c r="D330" s="311"/>
      <c r="E330" s="311"/>
      <c r="F330" s="65"/>
      <c r="G330" s="311"/>
      <c r="H330" s="311"/>
      <c r="I330" s="311"/>
      <c r="J330" s="311"/>
      <c r="K330" s="311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  <c r="AA330" s="311"/>
      <c r="AB330" s="311"/>
      <c r="AC330" s="311"/>
      <c r="AD330" s="311"/>
      <c r="AE330" s="311"/>
      <c r="AF330" s="311"/>
      <c r="AG330" s="311"/>
      <c r="AH330" s="311"/>
      <c r="AI330" s="311"/>
      <c r="AJ330" s="311"/>
      <c r="AK330" s="311"/>
      <c r="AL330" s="311"/>
      <c r="AM330" s="311"/>
      <c r="AN330" s="311"/>
      <c r="AO330" s="311"/>
      <c r="AP330" s="311"/>
      <c r="AQ330" s="311"/>
      <c r="AR330" s="311"/>
    </row>
    <row r="331">
      <c r="A331" s="311"/>
      <c r="B331" s="311"/>
      <c r="C331" s="311"/>
      <c r="D331" s="311"/>
      <c r="E331" s="311"/>
      <c r="F331" s="65"/>
      <c r="G331" s="311"/>
      <c r="H331" s="311"/>
      <c r="I331" s="311"/>
      <c r="J331" s="311"/>
      <c r="K331" s="311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  <c r="AA331" s="311"/>
      <c r="AB331" s="311"/>
      <c r="AC331" s="311"/>
      <c r="AD331" s="311"/>
      <c r="AE331" s="311"/>
      <c r="AF331" s="311"/>
      <c r="AG331" s="311"/>
      <c r="AH331" s="311"/>
      <c r="AI331" s="311"/>
      <c r="AJ331" s="311"/>
      <c r="AK331" s="311"/>
      <c r="AL331" s="311"/>
      <c r="AM331" s="311"/>
      <c r="AN331" s="311"/>
      <c r="AO331" s="311"/>
      <c r="AP331" s="311"/>
      <c r="AQ331" s="311"/>
      <c r="AR331" s="311"/>
    </row>
    <row r="332">
      <c r="A332" s="311"/>
      <c r="B332" s="311"/>
      <c r="C332" s="311"/>
      <c r="D332" s="311"/>
      <c r="E332" s="311"/>
      <c r="F332" s="65"/>
      <c r="G332" s="311"/>
      <c r="H332" s="311"/>
      <c r="I332" s="311"/>
      <c r="J332" s="311"/>
      <c r="K332" s="311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  <c r="AA332" s="311"/>
      <c r="AB332" s="311"/>
      <c r="AC332" s="311"/>
      <c r="AD332" s="311"/>
      <c r="AE332" s="311"/>
      <c r="AF332" s="311"/>
      <c r="AG332" s="311"/>
      <c r="AH332" s="311"/>
      <c r="AI332" s="311"/>
      <c r="AJ332" s="311"/>
      <c r="AK332" s="311"/>
      <c r="AL332" s="311"/>
      <c r="AM332" s="311"/>
      <c r="AN332" s="311"/>
      <c r="AO332" s="311"/>
      <c r="AP332" s="311"/>
      <c r="AQ332" s="311"/>
      <c r="AR332" s="311"/>
    </row>
    <row r="333">
      <c r="A333" s="311"/>
      <c r="B333" s="311"/>
      <c r="C333" s="311"/>
      <c r="D333" s="311"/>
      <c r="E333" s="311"/>
      <c r="F333" s="65"/>
      <c r="G333" s="311"/>
      <c r="H333" s="311"/>
      <c r="I333" s="311"/>
      <c r="J333" s="311"/>
      <c r="K333" s="311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  <c r="AA333" s="311"/>
      <c r="AB333" s="311"/>
      <c r="AC333" s="311"/>
      <c r="AD333" s="311"/>
      <c r="AE333" s="311"/>
      <c r="AF333" s="311"/>
      <c r="AG333" s="311"/>
      <c r="AH333" s="311"/>
      <c r="AI333" s="311"/>
      <c r="AJ333" s="311"/>
      <c r="AK333" s="311"/>
      <c r="AL333" s="311"/>
      <c r="AM333" s="311"/>
      <c r="AN333" s="311"/>
      <c r="AO333" s="311"/>
      <c r="AP333" s="311"/>
      <c r="AQ333" s="311"/>
      <c r="AR333" s="311"/>
    </row>
    <row r="334">
      <c r="A334" s="311"/>
      <c r="B334" s="311"/>
      <c r="C334" s="311"/>
      <c r="D334" s="311"/>
      <c r="E334" s="311"/>
      <c r="F334" s="65"/>
      <c r="G334" s="311"/>
      <c r="H334" s="311"/>
      <c r="I334" s="311"/>
      <c r="J334" s="311"/>
      <c r="K334" s="311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  <c r="AA334" s="311"/>
      <c r="AB334" s="311"/>
      <c r="AC334" s="311"/>
      <c r="AD334" s="311"/>
      <c r="AE334" s="311"/>
      <c r="AF334" s="311"/>
      <c r="AG334" s="311"/>
      <c r="AH334" s="311"/>
      <c r="AI334" s="311"/>
      <c r="AJ334" s="311"/>
      <c r="AK334" s="311"/>
      <c r="AL334" s="311"/>
      <c r="AM334" s="311"/>
      <c r="AN334" s="311"/>
      <c r="AO334" s="311"/>
      <c r="AP334" s="311"/>
      <c r="AQ334" s="311"/>
      <c r="AR334" s="311"/>
    </row>
    <row r="335">
      <c r="A335" s="311"/>
      <c r="B335" s="311"/>
      <c r="C335" s="311"/>
      <c r="D335" s="311"/>
      <c r="E335" s="311"/>
      <c r="F335" s="65"/>
      <c r="G335" s="311"/>
      <c r="H335" s="311"/>
      <c r="I335" s="311"/>
      <c r="J335" s="311"/>
      <c r="K335" s="311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  <c r="AA335" s="311"/>
      <c r="AB335" s="311"/>
      <c r="AC335" s="311"/>
      <c r="AD335" s="311"/>
      <c r="AE335" s="311"/>
      <c r="AF335" s="311"/>
      <c r="AG335" s="311"/>
      <c r="AH335" s="311"/>
      <c r="AI335" s="311"/>
      <c r="AJ335" s="311"/>
      <c r="AK335" s="311"/>
      <c r="AL335" s="311"/>
      <c r="AM335" s="311"/>
      <c r="AN335" s="311"/>
      <c r="AO335" s="311"/>
      <c r="AP335" s="311"/>
      <c r="AQ335" s="311"/>
      <c r="AR335" s="311"/>
    </row>
    <row r="336">
      <c r="A336" s="311"/>
      <c r="B336" s="311"/>
      <c r="C336" s="311"/>
      <c r="D336" s="311"/>
      <c r="E336" s="311"/>
      <c r="F336" s="65"/>
      <c r="G336" s="311"/>
      <c r="H336" s="311"/>
      <c r="I336" s="311"/>
      <c r="J336" s="311"/>
      <c r="K336" s="311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  <c r="AA336" s="311"/>
      <c r="AB336" s="311"/>
      <c r="AC336" s="311"/>
      <c r="AD336" s="311"/>
      <c r="AE336" s="311"/>
      <c r="AF336" s="311"/>
      <c r="AG336" s="311"/>
      <c r="AH336" s="311"/>
      <c r="AI336" s="311"/>
      <c r="AJ336" s="311"/>
      <c r="AK336" s="311"/>
      <c r="AL336" s="311"/>
      <c r="AM336" s="311"/>
      <c r="AN336" s="311"/>
      <c r="AO336" s="311"/>
      <c r="AP336" s="311"/>
      <c r="AQ336" s="311"/>
      <c r="AR336" s="311"/>
    </row>
    <row r="337">
      <c r="A337" s="311"/>
      <c r="B337" s="311"/>
      <c r="C337" s="311"/>
      <c r="D337" s="311"/>
      <c r="E337" s="311"/>
      <c r="F337" s="65"/>
      <c r="G337" s="311"/>
      <c r="H337" s="311"/>
      <c r="I337" s="311"/>
      <c r="J337" s="311"/>
      <c r="K337" s="311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  <c r="AA337" s="311"/>
      <c r="AB337" s="311"/>
      <c r="AC337" s="311"/>
      <c r="AD337" s="311"/>
      <c r="AE337" s="311"/>
      <c r="AF337" s="311"/>
      <c r="AG337" s="311"/>
      <c r="AH337" s="311"/>
      <c r="AI337" s="311"/>
      <c r="AJ337" s="311"/>
      <c r="AK337" s="311"/>
      <c r="AL337" s="311"/>
      <c r="AM337" s="311"/>
      <c r="AN337" s="311"/>
      <c r="AO337" s="311"/>
      <c r="AP337" s="311"/>
      <c r="AQ337" s="311"/>
      <c r="AR337" s="311"/>
    </row>
    <row r="338">
      <c r="A338" s="311"/>
      <c r="B338" s="311"/>
      <c r="C338" s="311"/>
      <c r="D338" s="311"/>
      <c r="E338" s="311"/>
      <c r="F338" s="65"/>
      <c r="G338" s="311"/>
      <c r="H338" s="311"/>
      <c r="I338" s="311"/>
      <c r="J338" s="311"/>
      <c r="K338" s="311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  <c r="AA338" s="311"/>
      <c r="AB338" s="311"/>
      <c r="AC338" s="311"/>
      <c r="AD338" s="311"/>
      <c r="AE338" s="311"/>
      <c r="AF338" s="311"/>
      <c r="AG338" s="311"/>
      <c r="AH338" s="311"/>
      <c r="AI338" s="311"/>
      <c r="AJ338" s="311"/>
      <c r="AK338" s="311"/>
      <c r="AL338" s="311"/>
      <c r="AM338" s="311"/>
      <c r="AN338" s="311"/>
      <c r="AO338" s="311"/>
      <c r="AP338" s="311"/>
      <c r="AQ338" s="311"/>
      <c r="AR338" s="311"/>
    </row>
    <row r="339">
      <c r="A339" s="311"/>
      <c r="B339" s="311"/>
      <c r="C339" s="311"/>
      <c r="D339" s="311"/>
      <c r="E339" s="311"/>
      <c r="F339" s="65"/>
      <c r="G339" s="311"/>
      <c r="H339" s="311"/>
      <c r="I339" s="311"/>
      <c r="J339" s="311"/>
      <c r="K339" s="311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  <c r="AA339" s="311"/>
      <c r="AB339" s="311"/>
      <c r="AC339" s="311"/>
      <c r="AD339" s="311"/>
      <c r="AE339" s="311"/>
      <c r="AF339" s="311"/>
      <c r="AG339" s="311"/>
      <c r="AH339" s="311"/>
      <c r="AI339" s="311"/>
      <c r="AJ339" s="311"/>
      <c r="AK339" s="311"/>
      <c r="AL339" s="311"/>
      <c r="AM339" s="311"/>
      <c r="AN339" s="311"/>
      <c r="AO339" s="311"/>
      <c r="AP339" s="311"/>
      <c r="AQ339" s="311"/>
      <c r="AR339" s="311"/>
    </row>
    <row r="340">
      <c r="A340" s="311"/>
      <c r="B340" s="311"/>
      <c r="C340" s="311"/>
      <c r="D340" s="311"/>
      <c r="E340" s="311"/>
      <c r="F340" s="65"/>
      <c r="G340" s="311"/>
      <c r="H340" s="311"/>
      <c r="I340" s="311"/>
      <c r="J340" s="311"/>
      <c r="K340" s="311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  <c r="AA340" s="311"/>
      <c r="AB340" s="311"/>
      <c r="AC340" s="311"/>
      <c r="AD340" s="311"/>
      <c r="AE340" s="311"/>
      <c r="AF340" s="311"/>
      <c r="AG340" s="311"/>
      <c r="AH340" s="311"/>
      <c r="AI340" s="311"/>
      <c r="AJ340" s="311"/>
      <c r="AK340" s="311"/>
      <c r="AL340" s="311"/>
      <c r="AM340" s="311"/>
      <c r="AN340" s="311"/>
      <c r="AO340" s="311"/>
      <c r="AP340" s="311"/>
      <c r="AQ340" s="311"/>
      <c r="AR340" s="311"/>
    </row>
    <row r="341">
      <c r="A341" s="311"/>
      <c r="B341" s="311"/>
      <c r="C341" s="311"/>
      <c r="D341" s="311"/>
      <c r="E341" s="311"/>
      <c r="F341" s="65"/>
      <c r="G341" s="311"/>
      <c r="H341" s="311"/>
      <c r="I341" s="311"/>
      <c r="J341" s="311"/>
      <c r="K341" s="311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  <c r="AA341" s="311"/>
      <c r="AB341" s="311"/>
      <c r="AC341" s="311"/>
      <c r="AD341" s="311"/>
      <c r="AE341" s="311"/>
      <c r="AF341" s="311"/>
      <c r="AG341" s="311"/>
      <c r="AH341" s="311"/>
      <c r="AI341" s="311"/>
      <c r="AJ341" s="311"/>
      <c r="AK341" s="311"/>
      <c r="AL341" s="311"/>
      <c r="AM341" s="311"/>
      <c r="AN341" s="311"/>
      <c r="AO341" s="311"/>
      <c r="AP341" s="311"/>
      <c r="AQ341" s="311"/>
      <c r="AR341" s="311"/>
    </row>
    <row r="342">
      <c r="A342" s="311"/>
      <c r="B342" s="311"/>
      <c r="C342" s="311"/>
      <c r="D342" s="311"/>
      <c r="E342" s="311"/>
      <c r="F342" s="65"/>
      <c r="G342" s="311"/>
      <c r="H342" s="311"/>
      <c r="I342" s="311"/>
      <c r="J342" s="311"/>
      <c r="K342" s="311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  <c r="AA342" s="311"/>
      <c r="AB342" s="311"/>
      <c r="AC342" s="311"/>
      <c r="AD342" s="311"/>
      <c r="AE342" s="311"/>
      <c r="AF342" s="311"/>
      <c r="AG342" s="311"/>
      <c r="AH342" s="311"/>
      <c r="AI342" s="311"/>
      <c r="AJ342" s="311"/>
      <c r="AK342" s="311"/>
      <c r="AL342" s="311"/>
      <c r="AM342" s="311"/>
      <c r="AN342" s="311"/>
      <c r="AO342" s="311"/>
      <c r="AP342" s="311"/>
      <c r="AQ342" s="311"/>
      <c r="AR342" s="311"/>
    </row>
    <row r="343">
      <c r="A343" s="311"/>
      <c r="B343" s="311"/>
      <c r="C343" s="311"/>
      <c r="D343" s="311"/>
      <c r="E343" s="311"/>
      <c r="F343" s="65"/>
      <c r="G343" s="311"/>
      <c r="H343" s="311"/>
      <c r="I343" s="311"/>
      <c r="J343" s="311"/>
      <c r="K343" s="311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  <c r="AA343" s="311"/>
      <c r="AB343" s="311"/>
      <c r="AC343" s="311"/>
      <c r="AD343" s="311"/>
      <c r="AE343" s="311"/>
      <c r="AF343" s="311"/>
      <c r="AG343" s="311"/>
      <c r="AH343" s="311"/>
      <c r="AI343" s="311"/>
      <c r="AJ343" s="311"/>
      <c r="AK343" s="311"/>
      <c r="AL343" s="311"/>
      <c r="AM343" s="311"/>
      <c r="AN343" s="311"/>
      <c r="AO343" s="311"/>
      <c r="AP343" s="311"/>
      <c r="AQ343" s="311"/>
      <c r="AR343" s="311"/>
    </row>
    <row r="344">
      <c r="A344" s="311"/>
      <c r="B344" s="311"/>
      <c r="C344" s="311"/>
      <c r="D344" s="311"/>
      <c r="E344" s="311"/>
      <c r="F344" s="65"/>
      <c r="G344" s="311"/>
      <c r="H344" s="311"/>
      <c r="I344" s="311"/>
      <c r="J344" s="311"/>
      <c r="K344" s="311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  <c r="AA344" s="311"/>
      <c r="AB344" s="311"/>
      <c r="AC344" s="311"/>
      <c r="AD344" s="311"/>
      <c r="AE344" s="311"/>
      <c r="AF344" s="311"/>
      <c r="AG344" s="311"/>
      <c r="AH344" s="311"/>
      <c r="AI344" s="311"/>
      <c r="AJ344" s="311"/>
      <c r="AK344" s="311"/>
      <c r="AL344" s="311"/>
      <c r="AM344" s="311"/>
      <c r="AN344" s="311"/>
      <c r="AO344" s="311"/>
      <c r="AP344" s="311"/>
      <c r="AQ344" s="311"/>
      <c r="AR344" s="311"/>
    </row>
    <row r="345">
      <c r="A345" s="311"/>
      <c r="B345" s="311"/>
      <c r="C345" s="311"/>
      <c r="D345" s="311"/>
      <c r="E345" s="311"/>
      <c r="F345" s="65"/>
      <c r="G345" s="311"/>
      <c r="H345" s="311"/>
      <c r="I345" s="311"/>
      <c r="J345" s="311"/>
      <c r="K345" s="311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  <c r="AA345" s="311"/>
      <c r="AB345" s="311"/>
      <c r="AC345" s="311"/>
      <c r="AD345" s="311"/>
      <c r="AE345" s="311"/>
      <c r="AF345" s="311"/>
      <c r="AG345" s="311"/>
      <c r="AH345" s="311"/>
      <c r="AI345" s="311"/>
      <c r="AJ345" s="311"/>
      <c r="AK345" s="311"/>
      <c r="AL345" s="311"/>
      <c r="AM345" s="311"/>
      <c r="AN345" s="311"/>
      <c r="AO345" s="311"/>
      <c r="AP345" s="311"/>
      <c r="AQ345" s="311"/>
      <c r="AR345" s="311"/>
    </row>
    <row r="346">
      <c r="A346" s="311"/>
      <c r="B346" s="311"/>
      <c r="C346" s="311"/>
      <c r="D346" s="311"/>
      <c r="E346" s="311"/>
      <c r="F346" s="65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  <c r="AA346" s="311"/>
      <c r="AB346" s="311"/>
      <c r="AC346" s="311"/>
      <c r="AD346" s="311"/>
      <c r="AE346" s="311"/>
      <c r="AF346" s="311"/>
      <c r="AG346" s="311"/>
      <c r="AH346" s="311"/>
      <c r="AI346" s="311"/>
      <c r="AJ346" s="311"/>
      <c r="AK346" s="311"/>
      <c r="AL346" s="311"/>
      <c r="AM346" s="311"/>
      <c r="AN346" s="311"/>
      <c r="AO346" s="311"/>
      <c r="AP346" s="311"/>
      <c r="AQ346" s="311"/>
      <c r="AR346" s="311"/>
    </row>
    <row r="347">
      <c r="A347" s="311"/>
      <c r="B347" s="311"/>
      <c r="C347" s="311"/>
      <c r="D347" s="311"/>
      <c r="E347" s="311"/>
      <c r="F347" s="65"/>
      <c r="G347" s="311"/>
      <c r="H347" s="311"/>
      <c r="I347" s="311"/>
      <c r="J347" s="311"/>
      <c r="K347" s="311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  <c r="AA347" s="311"/>
      <c r="AB347" s="311"/>
      <c r="AC347" s="311"/>
      <c r="AD347" s="311"/>
      <c r="AE347" s="311"/>
      <c r="AF347" s="311"/>
      <c r="AG347" s="311"/>
      <c r="AH347" s="311"/>
      <c r="AI347" s="311"/>
      <c r="AJ347" s="311"/>
      <c r="AK347" s="311"/>
      <c r="AL347" s="311"/>
      <c r="AM347" s="311"/>
      <c r="AN347" s="311"/>
      <c r="AO347" s="311"/>
      <c r="AP347" s="311"/>
      <c r="AQ347" s="311"/>
      <c r="AR347" s="311"/>
    </row>
    <row r="348">
      <c r="A348" s="311"/>
      <c r="B348" s="311"/>
      <c r="C348" s="311"/>
      <c r="D348" s="311"/>
      <c r="E348" s="311"/>
      <c r="F348" s="65"/>
      <c r="G348" s="311"/>
      <c r="H348" s="311"/>
      <c r="I348" s="311"/>
      <c r="J348" s="311"/>
      <c r="K348" s="311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  <c r="AA348" s="311"/>
      <c r="AB348" s="311"/>
      <c r="AC348" s="311"/>
      <c r="AD348" s="311"/>
      <c r="AE348" s="311"/>
      <c r="AF348" s="311"/>
      <c r="AG348" s="311"/>
      <c r="AH348" s="311"/>
      <c r="AI348" s="311"/>
      <c r="AJ348" s="311"/>
      <c r="AK348" s="311"/>
      <c r="AL348" s="311"/>
      <c r="AM348" s="311"/>
      <c r="AN348" s="311"/>
      <c r="AO348" s="311"/>
      <c r="AP348" s="311"/>
      <c r="AQ348" s="311"/>
      <c r="AR348" s="311"/>
    </row>
    <row r="349">
      <c r="A349" s="311"/>
      <c r="B349" s="311"/>
      <c r="C349" s="311"/>
      <c r="D349" s="311"/>
      <c r="E349" s="311"/>
      <c r="F349" s="65"/>
      <c r="G349" s="311"/>
      <c r="H349" s="311"/>
      <c r="I349" s="311"/>
      <c r="J349" s="311"/>
      <c r="K349" s="311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  <c r="AA349" s="311"/>
      <c r="AB349" s="311"/>
      <c r="AC349" s="311"/>
      <c r="AD349" s="311"/>
      <c r="AE349" s="311"/>
      <c r="AF349" s="311"/>
      <c r="AG349" s="311"/>
      <c r="AH349" s="311"/>
      <c r="AI349" s="311"/>
      <c r="AJ349" s="311"/>
      <c r="AK349" s="311"/>
      <c r="AL349" s="311"/>
      <c r="AM349" s="311"/>
      <c r="AN349" s="311"/>
      <c r="AO349" s="311"/>
      <c r="AP349" s="311"/>
      <c r="AQ349" s="311"/>
      <c r="AR349" s="311"/>
    </row>
    <row r="350">
      <c r="A350" s="311"/>
      <c r="B350" s="311"/>
      <c r="C350" s="311"/>
      <c r="D350" s="311"/>
      <c r="E350" s="311"/>
      <c r="F350" s="65"/>
      <c r="G350" s="311"/>
      <c r="H350" s="311"/>
      <c r="I350" s="311"/>
      <c r="J350" s="311"/>
      <c r="K350" s="311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  <c r="AA350" s="311"/>
      <c r="AB350" s="311"/>
      <c r="AC350" s="311"/>
      <c r="AD350" s="311"/>
      <c r="AE350" s="311"/>
      <c r="AF350" s="311"/>
      <c r="AG350" s="311"/>
      <c r="AH350" s="311"/>
      <c r="AI350" s="311"/>
      <c r="AJ350" s="311"/>
      <c r="AK350" s="311"/>
      <c r="AL350" s="311"/>
      <c r="AM350" s="311"/>
      <c r="AN350" s="311"/>
      <c r="AO350" s="311"/>
      <c r="AP350" s="311"/>
      <c r="AQ350" s="311"/>
      <c r="AR350" s="311"/>
    </row>
    <row r="351">
      <c r="A351" s="311"/>
      <c r="B351" s="311"/>
      <c r="C351" s="311"/>
      <c r="D351" s="311"/>
      <c r="E351" s="311"/>
      <c r="F351" s="65"/>
      <c r="G351" s="311"/>
      <c r="H351" s="311"/>
      <c r="I351" s="311"/>
      <c r="J351" s="311"/>
      <c r="K351" s="311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  <c r="AA351" s="311"/>
      <c r="AB351" s="311"/>
      <c r="AC351" s="311"/>
      <c r="AD351" s="311"/>
      <c r="AE351" s="311"/>
      <c r="AF351" s="311"/>
      <c r="AG351" s="311"/>
      <c r="AH351" s="311"/>
      <c r="AI351" s="311"/>
      <c r="AJ351" s="311"/>
      <c r="AK351" s="311"/>
      <c r="AL351" s="311"/>
      <c r="AM351" s="311"/>
      <c r="AN351" s="311"/>
      <c r="AO351" s="311"/>
      <c r="AP351" s="311"/>
      <c r="AQ351" s="311"/>
      <c r="AR351" s="311"/>
    </row>
    <row r="352">
      <c r="A352" s="311"/>
      <c r="B352" s="311"/>
      <c r="C352" s="311"/>
      <c r="D352" s="311"/>
      <c r="E352" s="311"/>
      <c r="F352" s="65"/>
      <c r="G352" s="311"/>
      <c r="H352" s="311"/>
      <c r="I352" s="311"/>
      <c r="J352" s="311"/>
      <c r="K352" s="311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  <c r="AA352" s="311"/>
      <c r="AB352" s="311"/>
      <c r="AC352" s="311"/>
      <c r="AD352" s="311"/>
      <c r="AE352" s="311"/>
      <c r="AF352" s="311"/>
      <c r="AG352" s="311"/>
      <c r="AH352" s="311"/>
      <c r="AI352" s="311"/>
      <c r="AJ352" s="311"/>
      <c r="AK352" s="311"/>
      <c r="AL352" s="311"/>
      <c r="AM352" s="311"/>
      <c r="AN352" s="311"/>
      <c r="AO352" s="311"/>
      <c r="AP352" s="311"/>
      <c r="AQ352" s="311"/>
      <c r="AR352" s="311"/>
    </row>
    <row r="353">
      <c r="A353" s="311"/>
      <c r="B353" s="311"/>
      <c r="C353" s="311"/>
      <c r="D353" s="311"/>
      <c r="E353" s="311"/>
      <c r="F353" s="65"/>
      <c r="G353" s="311"/>
      <c r="H353" s="311"/>
      <c r="I353" s="311"/>
      <c r="J353" s="311"/>
      <c r="K353" s="311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  <c r="AA353" s="311"/>
      <c r="AB353" s="311"/>
      <c r="AC353" s="311"/>
      <c r="AD353" s="311"/>
      <c r="AE353" s="311"/>
      <c r="AF353" s="311"/>
      <c r="AG353" s="311"/>
      <c r="AH353" s="311"/>
      <c r="AI353" s="311"/>
      <c r="AJ353" s="311"/>
      <c r="AK353" s="311"/>
      <c r="AL353" s="311"/>
      <c r="AM353" s="311"/>
      <c r="AN353" s="311"/>
      <c r="AO353" s="311"/>
      <c r="AP353" s="311"/>
      <c r="AQ353" s="311"/>
      <c r="AR353" s="311"/>
    </row>
    <row r="354">
      <c r="A354" s="311"/>
      <c r="B354" s="311"/>
      <c r="C354" s="311"/>
      <c r="D354" s="311"/>
      <c r="E354" s="311"/>
      <c r="F354" s="65"/>
      <c r="G354" s="311"/>
      <c r="H354" s="311"/>
      <c r="I354" s="311"/>
      <c r="J354" s="311"/>
      <c r="K354" s="311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  <c r="AA354" s="311"/>
      <c r="AB354" s="311"/>
      <c r="AC354" s="311"/>
      <c r="AD354" s="311"/>
      <c r="AE354" s="311"/>
      <c r="AF354" s="311"/>
      <c r="AG354" s="311"/>
      <c r="AH354" s="311"/>
      <c r="AI354" s="311"/>
      <c r="AJ354" s="311"/>
      <c r="AK354" s="311"/>
      <c r="AL354" s="311"/>
      <c r="AM354" s="311"/>
      <c r="AN354" s="311"/>
      <c r="AO354" s="311"/>
      <c r="AP354" s="311"/>
      <c r="AQ354" s="311"/>
      <c r="AR354" s="311"/>
    </row>
    <row r="355">
      <c r="A355" s="311"/>
      <c r="B355" s="311"/>
      <c r="C355" s="311"/>
      <c r="D355" s="311"/>
      <c r="E355" s="311"/>
      <c r="F355" s="65"/>
      <c r="G355" s="311"/>
      <c r="H355" s="311"/>
      <c r="I355" s="311"/>
      <c r="J355" s="311"/>
      <c r="K355" s="311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  <c r="AA355" s="311"/>
      <c r="AB355" s="311"/>
      <c r="AC355" s="311"/>
      <c r="AD355" s="311"/>
      <c r="AE355" s="311"/>
      <c r="AF355" s="311"/>
      <c r="AG355" s="311"/>
      <c r="AH355" s="311"/>
      <c r="AI355" s="311"/>
      <c r="AJ355" s="311"/>
      <c r="AK355" s="311"/>
      <c r="AL355" s="311"/>
      <c r="AM355" s="311"/>
      <c r="AN355" s="311"/>
      <c r="AO355" s="311"/>
      <c r="AP355" s="311"/>
      <c r="AQ355" s="311"/>
      <c r="AR355" s="311"/>
    </row>
    <row r="356">
      <c r="A356" s="311"/>
      <c r="B356" s="311"/>
      <c r="C356" s="311"/>
      <c r="D356" s="311"/>
      <c r="E356" s="311"/>
      <c r="F356" s="65"/>
      <c r="G356" s="311"/>
      <c r="H356" s="311"/>
      <c r="I356" s="311"/>
      <c r="J356" s="311"/>
      <c r="K356" s="311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  <c r="AA356" s="311"/>
      <c r="AB356" s="311"/>
      <c r="AC356" s="311"/>
      <c r="AD356" s="311"/>
      <c r="AE356" s="311"/>
      <c r="AF356" s="311"/>
      <c r="AG356" s="311"/>
      <c r="AH356" s="311"/>
      <c r="AI356" s="311"/>
      <c r="AJ356" s="311"/>
      <c r="AK356" s="311"/>
      <c r="AL356" s="311"/>
      <c r="AM356" s="311"/>
      <c r="AN356" s="311"/>
      <c r="AO356" s="311"/>
      <c r="AP356" s="311"/>
      <c r="AQ356" s="311"/>
      <c r="AR356" s="311"/>
    </row>
    <row r="357">
      <c r="A357" s="311"/>
      <c r="B357" s="311"/>
      <c r="C357" s="311"/>
      <c r="D357" s="311"/>
      <c r="E357" s="311"/>
      <c r="F357" s="65"/>
      <c r="G357" s="311"/>
      <c r="H357" s="311"/>
      <c r="I357" s="311"/>
      <c r="J357" s="311"/>
      <c r="K357" s="311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  <c r="AA357" s="311"/>
      <c r="AB357" s="311"/>
      <c r="AC357" s="311"/>
      <c r="AD357" s="311"/>
      <c r="AE357" s="311"/>
      <c r="AF357" s="311"/>
      <c r="AG357" s="311"/>
      <c r="AH357" s="311"/>
      <c r="AI357" s="311"/>
      <c r="AJ357" s="311"/>
      <c r="AK357" s="311"/>
      <c r="AL357" s="311"/>
      <c r="AM357" s="311"/>
      <c r="AN357" s="311"/>
      <c r="AO357" s="311"/>
      <c r="AP357" s="311"/>
      <c r="AQ357" s="311"/>
      <c r="AR357" s="311"/>
    </row>
    <row r="358">
      <c r="A358" s="311"/>
      <c r="B358" s="311"/>
      <c r="C358" s="311"/>
      <c r="D358" s="311"/>
      <c r="E358" s="311"/>
      <c r="F358" s="65"/>
      <c r="G358" s="311"/>
      <c r="H358" s="311"/>
      <c r="I358" s="311"/>
      <c r="J358" s="311"/>
      <c r="K358" s="311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  <c r="AA358" s="311"/>
      <c r="AB358" s="311"/>
      <c r="AC358" s="311"/>
      <c r="AD358" s="311"/>
      <c r="AE358" s="311"/>
      <c r="AF358" s="311"/>
      <c r="AG358" s="311"/>
      <c r="AH358" s="311"/>
      <c r="AI358" s="311"/>
      <c r="AJ358" s="311"/>
      <c r="AK358" s="311"/>
      <c r="AL358" s="311"/>
      <c r="AM358" s="311"/>
      <c r="AN358" s="311"/>
      <c r="AO358" s="311"/>
      <c r="AP358" s="311"/>
      <c r="AQ358" s="311"/>
      <c r="AR358" s="311"/>
    </row>
    <row r="359">
      <c r="A359" s="311"/>
      <c r="B359" s="311"/>
      <c r="C359" s="311"/>
      <c r="D359" s="311"/>
      <c r="E359" s="311"/>
      <c r="F359" s="65"/>
      <c r="G359" s="311"/>
      <c r="H359" s="311"/>
      <c r="I359" s="311"/>
      <c r="J359" s="311"/>
      <c r="K359" s="311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  <c r="AA359" s="311"/>
      <c r="AB359" s="311"/>
      <c r="AC359" s="311"/>
      <c r="AD359" s="311"/>
      <c r="AE359" s="311"/>
      <c r="AF359" s="311"/>
      <c r="AG359" s="311"/>
      <c r="AH359" s="311"/>
      <c r="AI359" s="311"/>
      <c r="AJ359" s="311"/>
      <c r="AK359" s="311"/>
      <c r="AL359" s="311"/>
      <c r="AM359" s="311"/>
      <c r="AN359" s="311"/>
      <c r="AO359" s="311"/>
      <c r="AP359" s="311"/>
      <c r="AQ359" s="311"/>
      <c r="AR359" s="311"/>
    </row>
    <row r="360">
      <c r="A360" s="311"/>
      <c r="B360" s="311"/>
      <c r="C360" s="311"/>
      <c r="D360" s="311"/>
      <c r="E360" s="311"/>
      <c r="F360" s="65"/>
      <c r="G360" s="311"/>
      <c r="H360" s="311"/>
      <c r="I360" s="311"/>
      <c r="J360" s="311"/>
      <c r="K360" s="311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  <c r="AA360" s="311"/>
      <c r="AB360" s="311"/>
      <c r="AC360" s="311"/>
      <c r="AD360" s="311"/>
      <c r="AE360" s="311"/>
      <c r="AF360" s="311"/>
      <c r="AG360" s="311"/>
      <c r="AH360" s="311"/>
      <c r="AI360" s="311"/>
      <c r="AJ360" s="311"/>
      <c r="AK360" s="311"/>
      <c r="AL360" s="311"/>
      <c r="AM360" s="311"/>
      <c r="AN360" s="311"/>
      <c r="AO360" s="311"/>
      <c r="AP360" s="311"/>
      <c r="AQ360" s="311"/>
      <c r="AR360" s="311"/>
    </row>
    <row r="361">
      <c r="A361" s="311"/>
      <c r="B361" s="311"/>
      <c r="C361" s="311"/>
      <c r="D361" s="311"/>
      <c r="E361" s="311"/>
      <c r="F361" s="65"/>
      <c r="G361" s="311"/>
      <c r="H361" s="311"/>
      <c r="I361" s="311"/>
      <c r="J361" s="311"/>
      <c r="K361" s="311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  <c r="AA361" s="311"/>
      <c r="AB361" s="311"/>
      <c r="AC361" s="311"/>
      <c r="AD361" s="311"/>
      <c r="AE361" s="311"/>
      <c r="AF361" s="311"/>
      <c r="AG361" s="311"/>
      <c r="AH361" s="311"/>
      <c r="AI361" s="311"/>
      <c r="AJ361" s="311"/>
      <c r="AK361" s="311"/>
      <c r="AL361" s="311"/>
      <c r="AM361" s="311"/>
      <c r="AN361" s="311"/>
      <c r="AO361" s="311"/>
      <c r="AP361" s="311"/>
      <c r="AQ361" s="311"/>
      <c r="AR361" s="311"/>
    </row>
    <row r="362">
      <c r="A362" s="311"/>
      <c r="B362" s="311"/>
      <c r="C362" s="311"/>
      <c r="D362" s="311"/>
      <c r="E362" s="311"/>
      <c r="F362" s="65"/>
      <c r="G362" s="311"/>
      <c r="H362" s="311"/>
      <c r="I362" s="311"/>
      <c r="J362" s="311"/>
      <c r="K362" s="311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  <c r="AA362" s="311"/>
      <c r="AB362" s="311"/>
      <c r="AC362" s="311"/>
      <c r="AD362" s="311"/>
      <c r="AE362" s="311"/>
      <c r="AF362" s="311"/>
      <c r="AG362" s="311"/>
      <c r="AH362" s="311"/>
      <c r="AI362" s="311"/>
      <c r="AJ362" s="311"/>
      <c r="AK362" s="311"/>
      <c r="AL362" s="311"/>
      <c r="AM362" s="311"/>
      <c r="AN362" s="311"/>
      <c r="AO362" s="311"/>
      <c r="AP362" s="311"/>
      <c r="AQ362" s="311"/>
      <c r="AR362" s="311"/>
    </row>
    <row r="363">
      <c r="A363" s="311"/>
      <c r="B363" s="311"/>
      <c r="C363" s="311"/>
      <c r="D363" s="311"/>
      <c r="E363" s="311"/>
      <c r="F363" s="65"/>
      <c r="G363" s="311"/>
      <c r="H363" s="311"/>
      <c r="I363" s="311"/>
      <c r="J363" s="311"/>
      <c r="K363" s="311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  <c r="AA363" s="311"/>
      <c r="AB363" s="311"/>
      <c r="AC363" s="311"/>
      <c r="AD363" s="311"/>
      <c r="AE363" s="311"/>
      <c r="AF363" s="311"/>
      <c r="AG363" s="311"/>
      <c r="AH363" s="311"/>
      <c r="AI363" s="311"/>
      <c r="AJ363" s="311"/>
      <c r="AK363" s="311"/>
      <c r="AL363" s="311"/>
      <c r="AM363" s="311"/>
      <c r="AN363" s="311"/>
      <c r="AO363" s="311"/>
      <c r="AP363" s="311"/>
      <c r="AQ363" s="311"/>
      <c r="AR363" s="311"/>
    </row>
    <row r="364">
      <c r="A364" s="311"/>
      <c r="B364" s="311"/>
      <c r="C364" s="311"/>
      <c r="D364" s="311"/>
      <c r="E364" s="311"/>
      <c r="F364" s="65"/>
      <c r="G364" s="311"/>
      <c r="H364" s="311"/>
      <c r="I364" s="311"/>
      <c r="J364" s="311"/>
      <c r="K364" s="311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  <c r="AA364" s="311"/>
      <c r="AB364" s="311"/>
      <c r="AC364" s="311"/>
      <c r="AD364" s="311"/>
      <c r="AE364" s="311"/>
      <c r="AF364" s="311"/>
      <c r="AG364" s="311"/>
      <c r="AH364" s="311"/>
      <c r="AI364" s="311"/>
      <c r="AJ364" s="311"/>
      <c r="AK364" s="311"/>
      <c r="AL364" s="311"/>
      <c r="AM364" s="311"/>
      <c r="AN364" s="311"/>
      <c r="AO364" s="311"/>
      <c r="AP364" s="311"/>
      <c r="AQ364" s="311"/>
      <c r="AR364" s="311"/>
    </row>
    <row r="365">
      <c r="A365" s="311"/>
      <c r="B365" s="311"/>
      <c r="C365" s="311"/>
      <c r="D365" s="311"/>
      <c r="E365" s="311"/>
      <c r="F365" s="65"/>
      <c r="G365" s="311"/>
      <c r="H365" s="311"/>
      <c r="I365" s="311"/>
      <c r="J365" s="311"/>
      <c r="K365" s="311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  <c r="AA365" s="311"/>
      <c r="AB365" s="311"/>
      <c r="AC365" s="311"/>
      <c r="AD365" s="311"/>
      <c r="AE365" s="311"/>
      <c r="AF365" s="311"/>
      <c r="AG365" s="311"/>
      <c r="AH365" s="311"/>
      <c r="AI365" s="311"/>
      <c r="AJ365" s="311"/>
      <c r="AK365" s="311"/>
      <c r="AL365" s="311"/>
      <c r="AM365" s="311"/>
      <c r="AN365" s="311"/>
      <c r="AO365" s="311"/>
      <c r="AP365" s="311"/>
      <c r="AQ365" s="311"/>
      <c r="AR365" s="311"/>
    </row>
    <row r="366">
      <c r="A366" s="311"/>
      <c r="B366" s="311"/>
      <c r="C366" s="311"/>
      <c r="D366" s="311"/>
      <c r="E366" s="311"/>
      <c r="F366" s="65"/>
      <c r="G366" s="311"/>
      <c r="H366" s="311"/>
      <c r="I366" s="311"/>
      <c r="J366" s="311"/>
      <c r="K366" s="311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  <c r="AA366" s="311"/>
      <c r="AB366" s="311"/>
      <c r="AC366" s="311"/>
      <c r="AD366" s="311"/>
      <c r="AE366" s="311"/>
      <c r="AF366" s="311"/>
      <c r="AG366" s="311"/>
      <c r="AH366" s="311"/>
      <c r="AI366" s="311"/>
      <c r="AJ366" s="311"/>
      <c r="AK366" s="311"/>
      <c r="AL366" s="311"/>
      <c r="AM366" s="311"/>
      <c r="AN366" s="311"/>
      <c r="AO366" s="311"/>
      <c r="AP366" s="311"/>
      <c r="AQ366" s="311"/>
      <c r="AR366" s="311"/>
    </row>
    <row r="367">
      <c r="A367" s="311"/>
      <c r="B367" s="311"/>
      <c r="C367" s="311"/>
      <c r="D367" s="311"/>
      <c r="E367" s="311"/>
      <c r="F367" s="65"/>
      <c r="G367" s="311"/>
      <c r="H367" s="311"/>
      <c r="I367" s="311"/>
      <c r="J367" s="311"/>
      <c r="K367" s="311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  <c r="AA367" s="311"/>
      <c r="AB367" s="311"/>
      <c r="AC367" s="311"/>
      <c r="AD367" s="311"/>
      <c r="AE367" s="311"/>
      <c r="AF367" s="311"/>
      <c r="AG367" s="311"/>
      <c r="AH367" s="311"/>
      <c r="AI367" s="311"/>
      <c r="AJ367" s="311"/>
      <c r="AK367" s="311"/>
      <c r="AL367" s="311"/>
      <c r="AM367" s="311"/>
      <c r="AN367" s="311"/>
      <c r="AO367" s="311"/>
      <c r="AP367" s="311"/>
      <c r="AQ367" s="311"/>
      <c r="AR367" s="311"/>
    </row>
    <row r="368">
      <c r="A368" s="311"/>
      <c r="B368" s="311"/>
      <c r="C368" s="311"/>
      <c r="D368" s="311"/>
      <c r="E368" s="311"/>
      <c r="F368" s="65"/>
      <c r="G368" s="311"/>
      <c r="H368" s="311"/>
      <c r="I368" s="311"/>
      <c r="J368" s="311"/>
      <c r="K368" s="311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  <c r="AA368" s="311"/>
      <c r="AB368" s="311"/>
      <c r="AC368" s="311"/>
      <c r="AD368" s="311"/>
      <c r="AE368" s="311"/>
      <c r="AF368" s="311"/>
      <c r="AG368" s="311"/>
      <c r="AH368" s="311"/>
      <c r="AI368" s="311"/>
      <c r="AJ368" s="311"/>
      <c r="AK368" s="311"/>
      <c r="AL368" s="311"/>
      <c r="AM368" s="311"/>
      <c r="AN368" s="311"/>
      <c r="AO368" s="311"/>
      <c r="AP368" s="311"/>
      <c r="AQ368" s="311"/>
      <c r="AR368" s="311"/>
    </row>
    <row r="369">
      <c r="A369" s="311"/>
      <c r="B369" s="311"/>
      <c r="C369" s="311"/>
      <c r="D369" s="311"/>
      <c r="E369" s="311"/>
      <c r="F369" s="65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  <c r="AA369" s="311"/>
      <c r="AB369" s="311"/>
      <c r="AC369" s="311"/>
      <c r="AD369" s="311"/>
      <c r="AE369" s="311"/>
      <c r="AF369" s="311"/>
      <c r="AG369" s="311"/>
      <c r="AH369" s="311"/>
      <c r="AI369" s="311"/>
      <c r="AJ369" s="311"/>
      <c r="AK369" s="311"/>
      <c r="AL369" s="311"/>
      <c r="AM369" s="311"/>
      <c r="AN369" s="311"/>
      <c r="AO369" s="311"/>
      <c r="AP369" s="311"/>
      <c r="AQ369" s="311"/>
      <c r="AR369" s="311"/>
    </row>
    <row r="370">
      <c r="A370" s="311"/>
      <c r="B370" s="311"/>
      <c r="C370" s="311"/>
      <c r="D370" s="311"/>
      <c r="E370" s="311"/>
      <c r="F370" s="65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  <c r="AA370" s="311"/>
      <c r="AB370" s="311"/>
      <c r="AC370" s="311"/>
      <c r="AD370" s="311"/>
      <c r="AE370" s="311"/>
      <c r="AF370" s="311"/>
      <c r="AG370" s="311"/>
      <c r="AH370" s="311"/>
      <c r="AI370" s="311"/>
      <c r="AJ370" s="311"/>
      <c r="AK370" s="311"/>
      <c r="AL370" s="311"/>
      <c r="AM370" s="311"/>
      <c r="AN370" s="311"/>
      <c r="AO370" s="311"/>
      <c r="AP370" s="311"/>
      <c r="AQ370" s="311"/>
      <c r="AR370" s="311"/>
    </row>
    <row r="371">
      <c r="A371" s="311"/>
      <c r="B371" s="311"/>
      <c r="C371" s="311"/>
      <c r="D371" s="311"/>
      <c r="E371" s="311"/>
      <c r="F371" s="65"/>
      <c r="G371" s="311"/>
      <c r="H371" s="311"/>
      <c r="I371" s="311"/>
      <c r="J371" s="311"/>
      <c r="K371" s="311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  <c r="AA371" s="311"/>
      <c r="AB371" s="311"/>
      <c r="AC371" s="311"/>
      <c r="AD371" s="311"/>
      <c r="AE371" s="311"/>
      <c r="AF371" s="311"/>
      <c r="AG371" s="311"/>
      <c r="AH371" s="311"/>
      <c r="AI371" s="311"/>
      <c r="AJ371" s="311"/>
      <c r="AK371" s="311"/>
      <c r="AL371" s="311"/>
      <c r="AM371" s="311"/>
      <c r="AN371" s="311"/>
      <c r="AO371" s="311"/>
      <c r="AP371" s="311"/>
      <c r="AQ371" s="311"/>
      <c r="AR371" s="311"/>
    </row>
    <row r="372">
      <c r="A372" s="311"/>
      <c r="B372" s="311"/>
      <c r="C372" s="311"/>
      <c r="D372" s="311"/>
      <c r="E372" s="311"/>
      <c r="F372" s="65"/>
      <c r="G372" s="311"/>
      <c r="H372" s="311"/>
      <c r="I372" s="311"/>
      <c r="J372" s="311"/>
      <c r="K372" s="311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  <c r="AA372" s="311"/>
      <c r="AB372" s="311"/>
      <c r="AC372" s="311"/>
      <c r="AD372" s="311"/>
      <c r="AE372" s="311"/>
      <c r="AF372" s="311"/>
      <c r="AG372" s="311"/>
      <c r="AH372" s="311"/>
      <c r="AI372" s="311"/>
      <c r="AJ372" s="311"/>
      <c r="AK372" s="311"/>
      <c r="AL372" s="311"/>
      <c r="AM372" s="311"/>
      <c r="AN372" s="311"/>
      <c r="AO372" s="311"/>
      <c r="AP372" s="311"/>
      <c r="AQ372" s="311"/>
      <c r="AR372" s="311"/>
    </row>
    <row r="373">
      <c r="A373" s="311"/>
      <c r="B373" s="311"/>
      <c r="C373" s="311"/>
      <c r="D373" s="311"/>
      <c r="E373" s="311"/>
      <c r="F373" s="65"/>
      <c r="G373" s="311"/>
      <c r="H373" s="311"/>
      <c r="I373" s="311"/>
      <c r="J373" s="311"/>
      <c r="K373" s="311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  <c r="AA373" s="311"/>
      <c r="AB373" s="311"/>
      <c r="AC373" s="311"/>
      <c r="AD373" s="311"/>
      <c r="AE373" s="311"/>
      <c r="AF373" s="311"/>
      <c r="AG373" s="311"/>
      <c r="AH373" s="311"/>
      <c r="AI373" s="311"/>
      <c r="AJ373" s="311"/>
      <c r="AK373" s="311"/>
      <c r="AL373" s="311"/>
      <c r="AM373" s="311"/>
      <c r="AN373" s="311"/>
      <c r="AO373" s="311"/>
      <c r="AP373" s="311"/>
      <c r="AQ373" s="311"/>
      <c r="AR373" s="311"/>
    </row>
    <row r="374">
      <c r="A374" s="311"/>
      <c r="B374" s="311"/>
      <c r="C374" s="311"/>
      <c r="D374" s="311"/>
      <c r="E374" s="311"/>
      <c r="F374" s="65"/>
      <c r="G374" s="311"/>
      <c r="H374" s="311"/>
      <c r="I374" s="311"/>
      <c r="J374" s="311"/>
      <c r="K374" s="311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  <c r="AA374" s="311"/>
      <c r="AB374" s="311"/>
      <c r="AC374" s="311"/>
      <c r="AD374" s="311"/>
      <c r="AE374" s="311"/>
      <c r="AF374" s="311"/>
      <c r="AG374" s="311"/>
      <c r="AH374" s="311"/>
      <c r="AI374" s="311"/>
      <c r="AJ374" s="311"/>
      <c r="AK374" s="311"/>
      <c r="AL374" s="311"/>
      <c r="AM374" s="311"/>
      <c r="AN374" s="311"/>
      <c r="AO374" s="311"/>
      <c r="AP374" s="311"/>
      <c r="AQ374" s="311"/>
      <c r="AR374" s="311"/>
    </row>
    <row r="375">
      <c r="A375" s="311"/>
      <c r="B375" s="311"/>
      <c r="C375" s="311"/>
      <c r="D375" s="311"/>
      <c r="E375" s="311"/>
      <c r="F375" s="65"/>
      <c r="G375" s="311"/>
      <c r="H375" s="311"/>
      <c r="I375" s="311"/>
      <c r="J375" s="311"/>
      <c r="K375" s="311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  <c r="AA375" s="311"/>
      <c r="AB375" s="311"/>
      <c r="AC375" s="311"/>
      <c r="AD375" s="311"/>
      <c r="AE375" s="311"/>
      <c r="AF375" s="311"/>
      <c r="AG375" s="311"/>
      <c r="AH375" s="311"/>
      <c r="AI375" s="311"/>
      <c r="AJ375" s="311"/>
      <c r="AK375" s="311"/>
      <c r="AL375" s="311"/>
      <c r="AM375" s="311"/>
      <c r="AN375" s="311"/>
      <c r="AO375" s="311"/>
      <c r="AP375" s="311"/>
      <c r="AQ375" s="311"/>
      <c r="AR375" s="311"/>
    </row>
    <row r="376">
      <c r="A376" s="311"/>
      <c r="B376" s="311"/>
      <c r="C376" s="311"/>
      <c r="D376" s="311"/>
      <c r="E376" s="311"/>
      <c r="F376" s="65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  <c r="AA376" s="311"/>
      <c r="AB376" s="311"/>
      <c r="AC376" s="311"/>
      <c r="AD376" s="311"/>
      <c r="AE376" s="311"/>
      <c r="AF376" s="311"/>
      <c r="AG376" s="311"/>
      <c r="AH376" s="311"/>
      <c r="AI376" s="311"/>
      <c r="AJ376" s="311"/>
      <c r="AK376" s="311"/>
      <c r="AL376" s="311"/>
      <c r="AM376" s="311"/>
      <c r="AN376" s="311"/>
      <c r="AO376" s="311"/>
      <c r="AP376" s="311"/>
      <c r="AQ376" s="311"/>
      <c r="AR376" s="311"/>
    </row>
    <row r="377">
      <c r="A377" s="311"/>
      <c r="B377" s="311"/>
      <c r="C377" s="311"/>
      <c r="D377" s="311"/>
      <c r="E377" s="311"/>
      <c r="F377" s="65"/>
      <c r="G377" s="311"/>
      <c r="H377" s="311"/>
      <c r="I377" s="311"/>
      <c r="J377" s="311"/>
      <c r="K377" s="311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  <c r="AA377" s="311"/>
      <c r="AB377" s="311"/>
      <c r="AC377" s="311"/>
      <c r="AD377" s="311"/>
      <c r="AE377" s="311"/>
      <c r="AF377" s="311"/>
      <c r="AG377" s="311"/>
      <c r="AH377" s="311"/>
      <c r="AI377" s="311"/>
      <c r="AJ377" s="311"/>
      <c r="AK377" s="311"/>
      <c r="AL377" s="311"/>
      <c r="AM377" s="311"/>
      <c r="AN377" s="311"/>
      <c r="AO377" s="311"/>
      <c r="AP377" s="311"/>
      <c r="AQ377" s="311"/>
      <c r="AR377" s="311"/>
    </row>
    <row r="378">
      <c r="A378" s="311"/>
      <c r="B378" s="311"/>
      <c r="C378" s="311"/>
      <c r="D378" s="311"/>
      <c r="E378" s="311"/>
      <c r="F378" s="65"/>
      <c r="G378" s="311"/>
      <c r="H378" s="311"/>
      <c r="I378" s="311"/>
      <c r="J378" s="311"/>
      <c r="K378" s="311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  <c r="AA378" s="311"/>
      <c r="AB378" s="311"/>
      <c r="AC378" s="311"/>
      <c r="AD378" s="311"/>
      <c r="AE378" s="311"/>
      <c r="AF378" s="311"/>
      <c r="AG378" s="311"/>
      <c r="AH378" s="311"/>
      <c r="AI378" s="311"/>
      <c r="AJ378" s="311"/>
      <c r="AK378" s="311"/>
      <c r="AL378" s="311"/>
      <c r="AM378" s="311"/>
      <c r="AN378" s="311"/>
      <c r="AO378" s="311"/>
      <c r="AP378" s="311"/>
      <c r="AQ378" s="311"/>
      <c r="AR378" s="311"/>
    </row>
    <row r="379">
      <c r="A379" s="311"/>
      <c r="B379" s="311"/>
      <c r="C379" s="311"/>
      <c r="D379" s="311"/>
      <c r="E379" s="311"/>
      <c r="F379" s="65"/>
      <c r="G379" s="311"/>
      <c r="H379" s="311"/>
      <c r="I379" s="311"/>
      <c r="J379" s="311"/>
      <c r="K379" s="311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  <c r="AA379" s="311"/>
      <c r="AB379" s="311"/>
      <c r="AC379" s="311"/>
      <c r="AD379" s="311"/>
      <c r="AE379" s="311"/>
      <c r="AF379" s="311"/>
      <c r="AG379" s="311"/>
      <c r="AH379" s="311"/>
      <c r="AI379" s="311"/>
      <c r="AJ379" s="311"/>
      <c r="AK379" s="311"/>
      <c r="AL379" s="311"/>
      <c r="AM379" s="311"/>
      <c r="AN379" s="311"/>
      <c r="AO379" s="311"/>
      <c r="AP379" s="311"/>
      <c r="AQ379" s="311"/>
      <c r="AR379" s="311"/>
    </row>
    <row r="380">
      <c r="A380" s="311"/>
      <c r="B380" s="311"/>
      <c r="C380" s="311"/>
      <c r="D380" s="311"/>
      <c r="E380" s="311"/>
      <c r="F380" s="65"/>
      <c r="G380" s="311"/>
      <c r="H380" s="311"/>
      <c r="I380" s="311"/>
      <c r="J380" s="311"/>
      <c r="K380" s="311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  <c r="AA380" s="311"/>
      <c r="AB380" s="311"/>
      <c r="AC380" s="311"/>
      <c r="AD380" s="311"/>
      <c r="AE380" s="311"/>
      <c r="AF380" s="311"/>
      <c r="AG380" s="311"/>
      <c r="AH380" s="311"/>
      <c r="AI380" s="311"/>
      <c r="AJ380" s="311"/>
      <c r="AK380" s="311"/>
      <c r="AL380" s="311"/>
      <c r="AM380" s="311"/>
      <c r="AN380" s="311"/>
      <c r="AO380" s="311"/>
      <c r="AP380" s="311"/>
      <c r="AQ380" s="311"/>
      <c r="AR380" s="311"/>
    </row>
    <row r="381">
      <c r="A381" s="311"/>
      <c r="B381" s="311"/>
      <c r="C381" s="311"/>
      <c r="D381" s="311"/>
      <c r="E381" s="311"/>
      <c r="F381" s="65"/>
      <c r="G381" s="311"/>
      <c r="H381" s="311"/>
      <c r="I381" s="311"/>
      <c r="J381" s="311"/>
      <c r="K381" s="311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  <c r="AA381" s="311"/>
      <c r="AB381" s="311"/>
      <c r="AC381" s="311"/>
      <c r="AD381" s="311"/>
      <c r="AE381" s="311"/>
      <c r="AF381" s="311"/>
      <c r="AG381" s="311"/>
      <c r="AH381" s="311"/>
      <c r="AI381" s="311"/>
      <c r="AJ381" s="311"/>
      <c r="AK381" s="311"/>
      <c r="AL381" s="311"/>
      <c r="AM381" s="311"/>
      <c r="AN381" s="311"/>
      <c r="AO381" s="311"/>
      <c r="AP381" s="311"/>
      <c r="AQ381" s="311"/>
      <c r="AR381" s="311"/>
    </row>
    <row r="382">
      <c r="A382" s="311"/>
      <c r="B382" s="311"/>
      <c r="C382" s="311"/>
      <c r="D382" s="311"/>
      <c r="E382" s="311"/>
      <c r="F382" s="65"/>
      <c r="G382" s="311"/>
      <c r="H382" s="311"/>
      <c r="I382" s="311"/>
      <c r="J382" s="311"/>
      <c r="K382" s="311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  <c r="AA382" s="311"/>
      <c r="AB382" s="311"/>
      <c r="AC382" s="311"/>
      <c r="AD382" s="311"/>
      <c r="AE382" s="311"/>
      <c r="AF382" s="311"/>
      <c r="AG382" s="311"/>
      <c r="AH382" s="311"/>
      <c r="AI382" s="311"/>
      <c r="AJ382" s="311"/>
      <c r="AK382" s="311"/>
      <c r="AL382" s="311"/>
      <c r="AM382" s="311"/>
      <c r="AN382" s="311"/>
      <c r="AO382" s="311"/>
      <c r="AP382" s="311"/>
      <c r="AQ382" s="311"/>
      <c r="AR382" s="311"/>
    </row>
    <row r="383">
      <c r="A383" s="311"/>
      <c r="B383" s="311"/>
      <c r="C383" s="311"/>
      <c r="D383" s="311"/>
      <c r="E383" s="311"/>
      <c r="F383" s="65"/>
      <c r="G383" s="311"/>
      <c r="H383" s="311"/>
      <c r="I383" s="311"/>
      <c r="J383" s="311"/>
      <c r="K383" s="311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  <c r="AA383" s="311"/>
      <c r="AB383" s="311"/>
      <c r="AC383" s="311"/>
      <c r="AD383" s="311"/>
      <c r="AE383" s="311"/>
      <c r="AF383" s="311"/>
      <c r="AG383" s="311"/>
      <c r="AH383" s="311"/>
      <c r="AI383" s="311"/>
      <c r="AJ383" s="311"/>
      <c r="AK383" s="311"/>
      <c r="AL383" s="311"/>
      <c r="AM383" s="311"/>
      <c r="AN383" s="311"/>
      <c r="AO383" s="311"/>
      <c r="AP383" s="311"/>
      <c r="AQ383" s="311"/>
      <c r="AR383" s="311"/>
    </row>
    <row r="384">
      <c r="A384" s="311"/>
      <c r="B384" s="311"/>
      <c r="C384" s="311"/>
      <c r="D384" s="311"/>
      <c r="E384" s="311"/>
      <c r="F384" s="65"/>
      <c r="G384" s="311"/>
      <c r="H384" s="311"/>
      <c r="I384" s="311"/>
      <c r="J384" s="311"/>
      <c r="K384" s="311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  <c r="AA384" s="311"/>
      <c r="AB384" s="311"/>
      <c r="AC384" s="311"/>
      <c r="AD384" s="311"/>
      <c r="AE384" s="311"/>
      <c r="AF384" s="311"/>
      <c r="AG384" s="311"/>
      <c r="AH384" s="311"/>
      <c r="AI384" s="311"/>
      <c r="AJ384" s="311"/>
      <c r="AK384" s="311"/>
      <c r="AL384" s="311"/>
      <c r="AM384" s="311"/>
      <c r="AN384" s="311"/>
      <c r="AO384" s="311"/>
      <c r="AP384" s="311"/>
      <c r="AQ384" s="311"/>
      <c r="AR384" s="311"/>
    </row>
    <row r="385">
      <c r="A385" s="311"/>
      <c r="B385" s="311"/>
      <c r="C385" s="311"/>
      <c r="D385" s="311"/>
      <c r="E385" s="311"/>
      <c r="F385" s="65"/>
      <c r="G385" s="311"/>
      <c r="H385" s="311"/>
      <c r="I385" s="311"/>
      <c r="J385" s="311"/>
      <c r="K385" s="311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  <c r="AA385" s="311"/>
      <c r="AB385" s="311"/>
      <c r="AC385" s="311"/>
      <c r="AD385" s="311"/>
      <c r="AE385" s="311"/>
      <c r="AF385" s="311"/>
      <c r="AG385" s="311"/>
      <c r="AH385" s="311"/>
      <c r="AI385" s="311"/>
      <c r="AJ385" s="311"/>
      <c r="AK385" s="311"/>
      <c r="AL385" s="311"/>
      <c r="AM385" s="311"/>
      <c r="AN385" s="311"/>
      <c r="AO385" s="311"/>
      <c r="AP385" s="311"/>
      <c r="AQ385" s="311"/>
      <c r="AR385" s="311"/>
    </row>
    <row r="386">
      <c r="A386" s="311"/>
      <c r="B386" s="311"/>
      <c r="C386" s="311"/>
      <c r="D386" s="311"/>
      <c r="E386" s="311"/>
      <c r="F386" s="65"/>
      <c r="G386" s="311"/>
      <c r="H386" s="311"/>
      <c r="I386" s="311"/>
      <c r="J386" s="311"/>
      <c r="K386" s="311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  <c r="AA386" s="311"/>
      <c r="AB386" s="311"/>
      <c r="AC386" s="311"/>
      <c r="AD386" s="311"/>
      <c r="AE386" s="311"/>
      <c r="AF386" s="311"/>
      <c r="AG386" s="311"/>
      <c r="AH386" s="311"/>
      <c r="AI386" s="311"/>
      <c r="AJ386" s="311"/>
      <c r="AK386" s="311"/>
      <c r="AL386" s="311"/>
      <c r="AM386" s="311"/>
      <c r="AN386" s="311"/>
      <c r="AO386" s="311"/>
      <c r="AP386" s="311"/>
      <c r="AQ386" s="311"/>
      <c r="AR386" s="311"/>
    </row>
    <row r="387">
      <c r="A387" s="311"/>
      <c r="B387" s="311"/>
      <c r="C387" s="311"/>
      <c r="D387" s="311"/>
      <c r="E387" s="311"/>
      <c r="F387" s="65"/>
      <c r="G387" s="311"/>
      <c r="H387" s="311"/>
      <c r="I387" s="311"/>
      <c r="J387" s="311"/>
      <c r="K387" s="311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  <c r="AA387" s="311"/>
      <c r="AB387" s="311"/>
      <c r="AC387" s="311"/>
      <c r="AD387" s="311"/>
      <c r="AE387" s="311"/>
      <c r="AF387" s="311"/>
      <c r="AG387" s="311"/>
      <c r="AH387" s="311"/>
      <c r="AI387" s="311"/>
      <c r="AJ387" s="311"/>
      <c r="AK387" s="311"/>
      <c r="AL387" s="311"/>
      <c r="AM387" s="311"/>
      <c r="AN387" s="311"/>
      <c r="AO387" s="311"/>
      <c r="AP387" s="311"/>
      <c r="AQ387" s="311"/>
      <c r="AR387" s="311"/>
    </row>
    <row r="388">
      <c r="A388" s="311"/>
      <c r="B388" s="311"/>
      <c r="C388" s="311"/>
      <c r="D388" s="311"/>
      <c r="E388" s="311"/>
      <c r="F388" s="65"/>
      <c r="G388" s="311"/>
      <c r="H388" s="311"/>
      <c r="I388" s="311"/>
      <c r="J388" s="311"/>
      <c r="K388" s="311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  <c r="AA388" s="311"/>
      <c r="AB388" s="311"/>
      <c r="AC388" s="311"/>
      <c r="AD388" s="311"/>
      <c r="AE388" s="311"/>
      <c r="AF388" s="311"/>
      <c r="AG388" s="311"/>
      <c r="AH388" s="311"/>
      <c r="AI388" s="311"/>
      <c r="AJ388" s="311"/>
      <c r="AK388" s="311"/>
      <c r="AL388" s="311"/>
      <c r="AM388" s="311"/>
      <c r="AN388" s="311"/>
      <c r="AO388" s="311"/>
      <c r="AP388" s="311"/>
      <c r="AQ388" s="311"/>
      <c r="AR388" s="311"/>
    </row>
    <row r="389">
      <c r="A389" s="311"/>
      <c r="B389" s="311"/>
      <c r="C389" s="311"/>
      <c r="D389" s="311"/>
      <c r="E389" s="311"/>
      <c r="F389" s="65"/>
      <c r="G389" s="311"/>
      <c r="H389" s="311"/>
      <c r="I389" s="311"/>
      <c r="J389" s="311"/>
      <c r="K389" s="311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  <c r="AA389" s="311"/>
      <c r="AB389" s="311"/>
      <c r="AC389" s="311"/>
      <c r="AD389" s="311"/>
      <c r="AE389" s="311"/>
      <c r="AF389" s="311"/>
      <c r="AG389" s="311"/>
      <c r="AH389" s="311"/>
      <c r="AI389" s="311"/>
      <c r="AJ389" s="311"/>
      <c r="AK389" s="311"/>
      <c r="AL389" s="311"/>
      <c r="AM389" s="311"/>
      <c r="AN389" s="311"/>
      <c r="AO389" s="311"/>
      <c r="AP389" s="311"/>
      <c r="AQ389" s="311"/>
      <c r="AR389" s="311"/>
    </row>
    <row r="390">
      <c r="A390" s="311"/>
      <c r="B390" s="311"/>
      <c r="C390" s="311"/>
      <c r="D390" s="311"/>
      <c r="E390" s="311"/>
      <c r="F390" s="65"/>
      <c r="G390" s="311"/>
      <c r="H390" s="311"/>
      <c r="I390" s="311"/>
      <c r="J390" s="311"/>
      <c r="K390" s="311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  <c r="AA390" s="311"/>
      <c r="AB390" s="311"/>
      <c r="AC390" s="311"/>
      <c r="AD390" s="311"/>
      <c r="AE390" s="311"/>
      <c r="AF390" s="311"/>
      <c r="AG390" s="311"/>
      <c r="AH390" s="311"/>
      <c r="AI390" s="311"/>
      <c r="AJ390" s="311"/>
      <c r="AK390" s="311"/>
      <c r="AL390" s="311"/>
      <c r="AM390" s="311"/>
      <c r="AN390" s="311"/>
      <c r="AO390" s="311"/>
      <c r="AP390" s="311"/>
      <c r="AQ390" s="311"/>
      <c r="AR390" s="311"/>
    </row>
    <row r="391">
      <c r="A391" s="311"/>
      <c r="B391" s="311"/>
      <c r="C391" s="311"/>
      <c r="D391" s="311"/>
      <c r="E391" s="311"/>
      <c r="F391" s="65"/>
      <c r="G391" s="311"/>
      <c r="H391" s="311"/>
      <c r="I391" s="311"/>
      <c r="J391" s="311"/>
      <c r="K391" s="311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  <c r="AA391" s="311"/>
      <c r="AB391" s="311"/>
      <c r="AC391" s="311"/>
      <c r="AD391" s="311"/>
      <c r="AE391" s="311"/>
      <c r="AF391" s="311"/>
      <c r="AG391" s="311"/>
      <c r="AH391" s="311"/>
      <c r="AI391" s="311"/>
      <c r="AJ391" s="311"/>
      <c r="AK391" s="311"/>
      <c r="AL391" s="311"/>
      <c r="AM391" s="311"/>
      <c r="AN391" s="311"/>
      <c r="AO391" s="311"/>
      <c r="AP391" s="311"/>
      <c r="AQ391" s="311"/>
      <c r="AR391" s="311"/>
    </row>
    <row r="392">
      <c r="A392" s="311"/>
      <c r="B392" s="311"/>
      <c r="C392" s="311"/>
      <c r="D392" s="311"/>
      <c r="E392" s="311"/>
      <c r="F392" s="65"/>
      <c r="G392" s="311"/>
      <c r="H392" s="311"/>
      <c r="I392" s="311"/>
      <c r="J392" s="311"/>
      <c r="K392" s="311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  <c r="AA392" s="311"/>
      <c r="AB392" s="311"/>
      <c r="AC392" s="311"/>
      <c r="AD392" s="311"/>
      <c r="AE392" s="311"/>
      <c r="AF392" s="311"/>
      <c r="AG392" s="311"/>
      <c r="AH392" s="311"/>
      <c r="AI392" s="311"/>
      <c r="AJ392" s="311"/>
      <c r="AK392" s="311"/>
      <c r="AL392" s="311"/>
      <c r="AM392" s="311"/>
      <c r="AN392" s="311"/>
      <c r="AO392" s="311"/>
      <c r="AP392" s="311"/>
      <c r="AQ392" s="311"/>
      <c r="AR392" s="311"/>
    </row>
    <row r="393">
      <c r="A393" s="311"/>
      <c r="B393" s="311"/>
      <c r="C393" s="311"/>
      <c r="D393" s="311"/>
      <c r="E393" s="311"/>
      <c r="F393" s="65"/>
      <c r="G393" s="311"/>
      <c r="H393" s="311"/>
      <c r="I393" s="311"/>
      <c r="J393" s="311"/>
      <c r="K393" s="311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  <c r="AA393" s="311"/>
      <c r="AB393" s="311"/>
      <c r="AC393" s="311"/>
      <c r="AD393" s="311"/>
      <c r="AE393" s="311"/>
      <c r="AF393" s="311"/>
      <c r="AG393" s="311"/>
      <c r="AH393" s="311"/>
      <c r="AI393" s="311"/>
      <c r="AJ393" s="311"/>
      <c r="AK393" s="311"/>
      <c r="AL393" s="311"/>
      <c r="AM393" s="311"/>
      <c r="AN393" s="311"/>
      <c r="AO393" s="311"/>
      <c r="AP393" s="311"/>
      <c r="AQ393" s="311"/>
      <c r="AR393" s="311"/>
    </row>
    <row r="394">
      <c r="A394" s="311"/>
      <c r="B394" s="311"/>
      <c r="C394" s="311"/>
      <c r="D394" s="311"/>
      <c r="E394" s="311"/>
      <c r="F394" s="65"/>
      <c r="G394" s="311"/>
      <c r="H394" s="311"/>
      <c r="I394" s="311"/>
      <c r="J394" s="311"/>
      <c r="K394" s="311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  <c r="AA394" s="311"/>
      <c r="AB394" s="311"/>
      <c r="AC394" s="311"/>
      <c r="AD394" s="311"/>
      <c r="AE394" s="311"/>
      <c r="AF394" s="311"/>
      <c r="AG394" s="311"/>
      <c r="AH394" s="311"/>
      <c r="AI394" s="311"/>
      <c r="AJ394" s="311"/>
      <c r="AK394" s="311"/>
      <c r="AL394" s="311"/>
      <c r="AM394" s="311"/>
      <c r="AN394" s="311"/>
      <c r="AO394" s="311"/>
      <c r="AP394" s="311"/>
      <c r="AQ394" s="311"/>
      <c r="AR394" s="311"/>
    </row>
    <row r="395">
      <c r="A395" s="311"/>
      <c r="B395" s="311"/>
      <c r="C395" s="311"/>
      <c r="D395" s="311"/>
      <c r="E395" s="311"/>
      <c r="F395" s="65"/>
      <c r="G395" s="311"/>
      <c r="H395" s="311"/>
      <c r="I395" s="311"/>
      <c r="J395" s="311"/>
      <c r="K395" s="311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  <c r="AA395" s="311"/>
      <c r="AB395" s="311"/>
      <c r="AC395" s="311"/>
      <c r="AD395" s="311"/>
      <c r="AE395" s="311"/>
      <c r="AF395" s="311"/>
      <c r="AG395" s="311"/>
      <c r="AH395" s="311"/>
      <c r="AI395" s="311"/>
      <c r="AJ395" s="311"/>
      <c r="AK395" s="311"/>
      <c r="AL395" s="311"/>
      <c r="AM395" s="311"/>
      <c r="AN395" s="311"/>
      <c r="AO395" s="311"/>
      <c r="AP395" s="311"/>
      <c r="AQ395" s="311"/>
      <c r="AR395" s="311"/>
    </row>
    <row r="396">
      <c r="A396" s="311"/>
      <c r="B396" s="311"/>
      <c r="C396" s="311"/>
      <c r="D396" s="311"/>
      <c r="E396" s="311"/>
      <c r="F396" s="65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  <c r="AA396" s="311"/>
      <c r="AB396" s="311"/>
      <c r="AC396" s="311"/>
      <c r="AD396" s="311"/>
      <c r="AE396" s="311"/>
      <c r="AF396" s="311"/>
      <c r="AG396" s="311"/>
      <c r="AH396" s="311"/>
      <c r="AI396" s="311"/>
      <c r="AJ396" s="311"/>
      <c r="AK396" s="311"/>
      <c r="AL396" s="311"/>
      <c r="AM396" s="311"/>
      <c r="AN396" s="311"/>
      <c r="AO396" s="311"/>
      <c r="AP396" s="311"/>
      <c r="AQ396" s="311"/>
      <c r="AR396" s="311"/>
    </row>
    <row r="397">
      <c r="A397" s="311"/>
      <c r="B397" s="311"/>
      <c r="C397" s="311"/>
      <c r="D397" s="311"/>
      <c r="E397" s="311"/>
      <c r="F397" s="65"/>
      <c r="G397" s="311"/>
      <c r="H397" s="311"/>
      <c r="I397" s="311"/>
      <c r="J397" s="311"/>
      <c r="K397" s="311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  <c r="AA397" s="311"/>
      <c r="AB397" s="311"/>
      <c r="AC397" s="311"/>
      <c r="AD397" s="311"/>
      <c r="AE397" s="311"/>
      <c r="AF397" s="311"/>
      <c r="AG397" s="311"/>
      <c r="AH397" s="311"/>
      <c r="AI397" s="311"/>
      <c r="AJ397" s="311"/>
      <c r="AK397" s="311"/>
      <c r="AL397" s="311"/>
      <c r="AM397" s="311"/>
      <c r="AN397" s="311"/>
      <c r="AO397" s="311"/>
      <c r="AP397" s="311"/>
      <c r="AQ397" s="311"/>
      <c r="AR397" s="311"/>
    </row>
    <row r="398">
      <c r="A398" s="311"/>
      <c r="B398" s="311"/>
      <c r="C398" s="311"/>
      <c r="D398" s="311"/>
      <c r="E398" s="311"/>
      <c r="F398" s="65"/>
      <c r="G398" s="311"/>
      <c r="H398" s="311"/>
      <c r="I398" s="311"/>
      <c r="J398" s="311"/>
      <c r="K398" s="311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  <c r="AA398" s="311"/>
      <c r="AB398" s="311"/>
      <c r="AC398" s="311"/>
      <c r="AD398" s="311"/>
      <c r="AE398" s="311"/>
      <c r="AF398" s="311"/>
      <c r="AG398" s="311"/>
      <c r="AH398" s="311"/>
      <c r="AI398" s="311"/>
      <c r="AJ398" s="311"/>
      <c r="AK398" s="311"/>
      <c r="AL398" s="311"/>
      <c r="AM398" s="311"/>
      <c r="AN398" s="311"/>
      <c r="AO398" s="311"/>
      <c r="AP398" s="311"/>
      <c r="AQ398" s="311"/>
      <c r="AR398" s="311"/>
    </row>
    <row r="399">
      <c r="A399" s="311"/>
      <c r="B399" s="311"/>
      <c r="C399" s="311"/>
      <c r="D399" s="311"/>
      <c r="E399" s="311"/>
      <c r="F399" s="65"/>
      <c r="G399" s="311"/>
      <c r="H399" s="311"/>
      <c r="I399" s="311"/>
      <c r="J399" s="311"/>
      <c r="K399" s="311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  <c r="AA399" s="311"/>
      <c r="AB399" s="311"/>
      <c r="AC399" s="311"/>
      <c r="AD399" s="311"/>
      <c r="AE399" s="311"/>
      <c r="AF399" s="311"/>
      <c r="AG399" s="311"/>
      <c r="AH399" s="311"/>
      <c r="AI399" s="311"/>
      <c r="AJ399" s="311"/>
      <c r="AK399" s="311"/>
      <c r="AL399" s="311"/>
      <c r="AM399" s="311"/>
      <c r="AN399" s="311"/>
      <c r="AO399" s="311"/>
      <c r="AP399" s="311"/>
      <c r="AQ399" s="311"/>
      <c r="AR399" s="311"/>
    </row>
    <row r="400">
      <c r="A400" s="311"/>
      <c r="B400" s="311"/>
      <c r="C400" s="311"/>
      <c r="D400" s="311"/>
      <c r="E400" s="311"/>
      <c r="F400" s="65"/>
      <c r="G400" s="311"/>
      <c r="H400" s="311"/>
      <c r="I400" s="311"/>
      <c r="J400" s="311"/>
      <c r="K400" s="311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  <c r="AA400" s="311"/>
      <c r="AB400" s="311"/>
      <c r="AC400" s="311"/>
      <c r="AD400" s="311"/>
      <c r="AE400" s="311"/>
      <c r="AF400" s="311"/>
      <c r="AG400" s="311"/>
      <c r="AH400" s="311"/>
      <c r="AI400" s="311"/>
      <c r="AJ400" s="311"/>
      <c r="AK400" s="311"/>
      <c r="AL400" s="311"/>
      <c r="AM400" s="311"/>
      <c r="AN400" s="311"/>
      <c r="AO400" s="311"/>
      <c r="AP400" s="311"/>
      <c r="AQ400" s="311"/>
      <c r="AR400" s="311"/>
    </row>
    <row r="401">
      <c r="A401" s="311"/>
      <c r="B401" s="311"/>
      <c r="C401" s="311"/>
      <c r="D401" s="311"/>
      <c r="E401" s="311"/>
      <c r="F401" s="65"/>
      <c r="G401" s="311"/>
      <c r="H401" s="311"/>
      <c r="I401" s="311"/>
      <c r="J401" s="311"/>
      <c r="K401" s="311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  <c r="AA401" s="311"/>
      <c r="AB401" s="311"/>
      <c r="AC401" s="311"/>
      <c r="AD401" s="311"/>
      <c r="AE401" s="311"/>
      <c r="AF401" s="311"/>
      <c r="AG401" s="311"/>
      <c r="AH401" s="311"/>
      <c r="AI401" s="311"/>
      <c r="AJ401" s="311"/>
      <c r="AK401" s="311"/>
      <c r="AL401" s="311"/>
      <c r="AM401" s="311"/>
      <c r="AN401" s="311"/>
      <c r="AO401" s="311"/>
      <c r="AP401" s="311"/>
      <c r="AQ401" s="311"/>
      <c r="AR401" s="311"/>
    </row>
    <row r="402">
      <c r="A402" s="311"/>
      <c r="B402" s="311"/>
      <c r="C402" s="311"/>
      <c r="D402" s="311"/>
      <c r="E402" s="311"/>
      <c r="F402" s="65"/>
      <c r="G402" s="311"/>
      <c r="H402" s="311"/>
      <c r="I402" s="311"/>
      <c r="J402" s="311"/>
      <c r="K402" s="311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  <c r="AA402" s="311"/>
      <c r="AB402" s="311"/>
      <c r="AC402" s="311"/>
      <c r="AD402" s="311"/>
      <c r="AE402" s="311"/>
      <c r="AF402" s="311"/>
      <c r="AG402" s="311"/>
      <c r="AH402" s="311"/>
      <c r="AI402" s="311"/>
      <c r="AJ402" s="311"/>
      <c r="AK402" s="311"/>
      <c r="AL402" s="311"/>
      <c r="AM402" s="311"/>
      <c r="AN402" s="311"/>
      <c r="AO402" s="311"/>
      <c r="AP402" s="311"/>
      <c r="AQ402" s="311"/>
      <c r="AR402" s="311"/>
    </row>
    <row r="403">
      <c r="A403" s="311"/>
      <c r="B403" s="311"/>
      <c r="C403" s="311"/>
      <c r="D403" s="311"/>
      <c r="E403" s="311"/>
      <c r="F403" s="65"/>
      <c r="G403" s="311"/>
      <c r="H403" s="311"/>
      <c r="I403" s="311"/>
      <c r="J403" s="311"/>
      <c r="K403" s="311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  <c r="AA403" s="311"/>
      <c r="AB403" s="311"/>
      <c r="AC403" s="311"/>
      <c r="AD403" s="311"/>
      <c r="AE403" s="311"/>
      <c r="AF403" s="311"/>
      <c r="AG403" s="311"/>
      <c r="AH403" s="311"/>
      <c r="AI403" s="311"/>
      <c r="AJ403" s="311"/>
      <c r="AK403" s="311"/>
      <c r="AL403" s="311"/>
      <c r="AM403" s="311"/>
      <c r="AN403" s="311"/>
      <c r="AO403" s="311"/>
      <c r="AP403" s="311"/>
      <c r="AQ403" s="311"/>
      <c r="AR403" s="311"/>
    </row>
    <row r="404">
      <c r="A404" s="311"/>
      <c r="B404" s="311"/>
      <c r="C404" s="311"/>
      <c r="D404" s="311"/>
      <c r="E404" s="311"/>
      <c r="F404" s="65"/>
      <c r="G404" s="311"/>
      <c r="H404" s="311"/>
      <c r="I404" s="311"/>
      <c r="J404" s="311"/>
      <c r="K404" s="311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  <c r="AA404" s="311"/>
      <c r="AB404" s="311"/>
      <c r="AC404" s="311"/>
      <c r="AD404" s="311"/>
      <c r="AE404" s="311"/>
      <c r="AF404" s="311"/>
      <c r="AG404" s="311"/>
      <c r="AH404" s="311"/>
      <c r="AI404" s="311"/>
      <c r="AJ404" s="311"/>
      <c r="AK404" s="311"/>
      <c r="AL404" s="311"/>
      <c r="AM404" s="311"/>
      <c r="AN404" s="311"/>
      <c r="AO404" s="311"/>
      <c r="AP404" s="311"/>
      <c r="AQ404" s="311"/>
      <c r="AR404" s="311"/>
    </row>
    <row r="405">
      <c r="A405" s="311"/>
      <c r="B405" s="311"/>
      <c r="C405" s="311"/>
      <c r="D405" s="311"/>
      <c r="E405" s="311"/>
      <c r="F405" s="65"/>
      <c r="G405" s="311"/>
      <c r="H405" s="311"/>
      <c r="I405" s="311"/>
      <c r="J405" s="311"/>
      <c r="K405" s="311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  <c r="AA405" s="311"/>
      <c r="AB405" s="311"/>
      <c r="AC405" s="311"/>
      <c r="AD405" s="311"/>
      <c r="AE405" s="311"/>
      <c r="AF405" s="311"/>
      <c r="AG405" s="311"/>
      <c r="AH405" s="311"/>
      <c r="AI405" s="311"/>
      <c r="AJ405" s="311"/>
      <c r="AK405" s="311"/>
      <c r="AL405" s="311"/>
      <c r="AM405" s="311"/>
      <c r="AN405" s="311"/>
      <c r="AO405" s="311"/>
      <c r="AP405" s="311"/>
      <c r="AQ405" s="311"/>
      <c r="AR405" s="311"/>
    </row>
    <row r="406">
      <c r="A406" s="311"/>
      <c r="B406" s="311"/>
      <c r="C406" s="311"/>
      <c r="D406" s="311"/>
      <c r="E406" s="311"/>
      <c r="F406" s="65"/>
      <c r="G406" s="311"/>
      <c r="H406" s="311"/>
      <c r="I406" s="311"/>
      <c r="J406" s="311"/>
      <c r="K406" s="311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  <c r="AA406" s="311"/>
      <c r="AB406" s="311"/>
      <c r="AC406" s="311"/>
      <c r="AD406" s="311"/>
      <c r="AE406" s="311"/>
      <c r="AF406" s="311"/>
      <c r="AG406" s="311"/>
      <c r="AH406" s="311"/>
      <c r="AI406" s="311"/>
      <c r="AJ406" s="311"/>
      <c r="AK406" s="311"/>
      <c r="AL406" s="311"/>
      <c r="AM406" s="311"/>
      <c r="AN406" s="311"/>
      <c r="AO406" s="311"/>
      <c r="AP406" s="311"/>
      <c r="AQ406" s="311"/>
      <c r="AR406" s="311"/>
    </row>
    <row r="407">
      <c r="A407" s="311"/>
      <c r="B407" s="311"/>
      <c r="C407" s="311"/>
      <c r="D407" s="311"/>
      <c r="E407" s="311"/>
      <c r="F407" s="65"/>
      <c r="G407" s="311"/>
      <c r="H407" s="311"/>
      <c r="I407" s="311"/>
      <c r="J407" s="311"/>
      <c r="K407" s="311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  <c r="AA407" s="311"/>
      <c r="AB407" s="311"/>
      <c r="AC407" s="311"/>
      <c r="AD407" s="311"/>
      <c r="AE407" s="311"/>
      <c r="AF407" s="311"/>
      <c r="AG407" s="311"/>
      <c r="AH407" s="311"/>
      <c r="AI407" s="311"/>
      <c r="AJ407" s="311"/>
      <c r="AK407" s="311"/>
      <c r="AL407" s="311"/>
      <c r="AM407" s="311"/>
      <c r="AN407" s="311"/>
      <c r="AO407" s="311"/>
      <c r="AP407" s="311"/>
      <c r="AQ407" s="311"/>
      <c r="AR407" s="311"/>
    </row>
    <row r="408">
      <c r="A408" s="311"/>
      <c r="B408" s="311"/>
      <c r="C408" s="311"/>
      <c r="D408" s="311"/>
      <c r="E408" s="311"/>
      <c r="F408" s="65"/>
      <c r="G408" s="311"/>
      <c r="H408" s="311"/>
      <c r="I408" s="311"/>
      <c r="J408" s="311"/>
      <c r="K408" s="311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  <c r="AA408" s="311"/>
      <c r="AB408" s="311"/>
      <c r="AC408" s="311"/>
      <c r="AD408" s="311"/>
      <c r="AE408" s="311"/>
      <c r="AF408" s="311"/>
      <c r="AG408" s="311"/>
      <c r="AH408" s="311"/>
      <c r="AI408" s="311"/>
      <c r="AJ408" s="311"/>
      <c r="AK408" s="311"/>
      <c r="AL408" s="311"/>
      <c r="AM408" s="311"/>
      <c r="AN408" s="311"/>
      <c r="AO408" s="311"/>
      <c r="AP408" s="311"/>
      <c r="AQ408" s="311"/>
      <c r="AR408" s="311"/>
    </row>
    <row r="409">
      <c r="A409" s="311"/>
      <c r="B409" s="311"/>
      <c r="C409" s="311"/>
      <c r="D409" s="311"/>
      <c r="E409" s="311"/>
      <c r="F409" s="65"/>
      <c r="G409" s="311"/>
      <c r="H409" s="311"/>
      <c r="I409" s="311"/>
      <c r="J409" s="311"/>
      <c r="K409" s="311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  <c r="AA409" s="311"/>
      <c r="AB409" s="311"/>
      <c r="AC409" s="311"/>
      <c r="AD409" s="311"/>
      <c r="AE409" s="311"/>
      <c r="AF409" s="311"/>
      <c r="AG409" s="311"/>
      <c r="AH409" s="311"/>
      <c r="AI409" s="311"/>
      <c r="AJ409" s="311"/>
      <c r="AK409" s="311"/>
      <c r="AL409" s="311"/>
      <c r="AM409" s="311"/>
      <c r="AN409" s="311"/>
      <c r="AO409" s="311"/>
      <c r="AP409" s="311"/>
      <c r="AQ409" s="311"/>
      <c r="AR409" s="311"/>
    </row>
    <row r="410">
      <c r="A410" s="311"/>
      <c r="B410" s="311"/>
      <c r="C410" s="311"/>
      <c r="D410" s="311"/>
      <c r="E410" s="311"/>
      <c r="F410" s="65"/>
      <c r="G410" s="311"/>
      <c r="H410" s="311"/>
      <c r="I410" s="311"/>
      <c r="J410" s="311"/>
      <c r="K410" s="311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  <c r="AA410" s="311"/>
      <c r="AB410" s="311"/>
      <c r="AC410" s="311"/>
      <c r="AD410" s="311"/>
      <c r="AE410" s="311"/>
      <c r="AF410" s="311"/>
      <c r="AG410" s="311"/>
      <c r="AH410" s="311"/>
      <c r="AI410" s="311"/>
      <c r="AJ410" s="311"/>
      <c r="AK410" s="311"/>
      <c r="AL410" s="311"/>
      <c r="AM410" s="311"/>
      <c r="AN410" s="311"/>
      <c r="AO410" s="311"/>
      <c r="AP410" s="311"/>
      <c r="AQ410" s="311"/>
      <c r="AR410" s="311"/>
    </row>
    <row r="411">
      <c r="A411" s="311"/>
      <c r="B411" s="311"/>
      <c r="C411" s="311"/>
      <c r="D411" s="311"/>
      <c r="E411" s="311"/>
      <c r="F411" s="65"/>
      <c r="G411" s="311"/>
      <c r="H411" s="311"/>
      <c r="I411" s="311"/>
      <c r="J411" s="311"/>
      <c r="K411" s="311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  <c r="AA411" s="311"/>
      <c r="AB411" s="311"/>
      <c r="AC411" s="311"/>
      <c r="AD411" s="311"/>
      <c r="AE411" s="311"/>
      <c r="AF411" s="311"/>
      <c r="AG411" s="311"/>
      <c r="AH411" s="311"/>
      <c r="AI411" s="311"/>
      <c r="AJ411" s="311"/>
      <c r="AK411" s="311"/>
      <c r="AL411" s="311"/>
      <c r="AM411" s="311"/>
      <c r="AN411" s="311"/>
      <c r="AO411" s="311"/>
      <c r="AP411" s="311"/>
      <c r="AQ411" s="311"/>
      <c r="AR411" s="311"/>
    </row>
    <row r="412">
      <c r="A412" s="311"/>
      <c r="B412" s="311"/>
      <c r="C412" s="311"/>
      <c r="D412" s="311"/>
      <c r="E412" s="311"/>
      <c r="F412" s="65"/>
      <c r="G412" s="311"/>
      <c r="H412" s="311"/>
      <c r="I412" s="311"/>
      <c r="J412" s="311"/>
      <c r="K412" s="311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  <c r="AA412" s="311"/>
      <c r="AB412" s="311"/>
      <c r="AC412" s="311"/>
      <c r="AD412" s="311"/>
      <c r="AE412" s="311"/>
      <c r="AF412" s="311"/>
      <c r="AG412" s="311"/>
      <c r="AH412" s="311"/>
      <c r="AI412" s="311"/>
      <c r="AJ412" s="311"/>
      <c r="AK412" s="311"/>
      <c r="AL412" s="311"/>
      <c r="AM412" s="311"/>
      <c r="AN412" s="311"/>
      <c r="AO412" s="311"/>
      <c r="AP412" s="311"/>
      <c r="AQ412" s="311"/>
      <c r="AR412" s="311"/>
    </row>
    <row r="413">
      <c r="A413" s="311"/>
      <c r="B413" s="311"/>
      <c r="C413" s="311"/>
      <c r="D413" s="311"/>
      <c r="E413" s="311"/>
      <c r="F413" s="65"/>
      <c r="G413" s="311"/>
      <c r="H413" s="311"/>
      <c r="I413" s="311"/>
      <c r="J413" s="311"/>
      <c r="K413" s="311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  <c r="AA413" s="311"/>
      <c r="AB413" s="311"/>
      <c r="AC413" s="311"/>
      <c r="AD413" s="311"/>
      <c r="AE413" s="311"/>
      <c r="AF413" s="311"/>
      <c r="AG413" s="311"/>
      <c r="AH413" s="311"/>
      <c r="AI413" s="311"/>
      <c r="AJ413" s="311"/>
      <c r="AK413" s="311"/>
      <c r="AL413" s="311"/>
      <c r="AM413" s="311"/>
      <c r="AN413" s="311"/>
      <c r="AO413" s="311"/>
      <c r="AP413" s="311"/>
      <c r="AQ413" s="311"/>
      <c r="AR413" s="311"/>
    </row>
    <row r="414">
      <c r="A414" s="311"/>
      <c r="B414" s="311"/>
      <c r="C414" s="311"/>
      <c r="D414" s="311"/>
      <c r="E414" s="311"/>
      <c r="F414" s="65"/>
      <c r="G414" s="311"/>
      <c r="H414" s="311"/>
      <c r="I414" s="311"/>
      <c r="J414" s="311"/>
      <c r="K414" s="311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  <c r="AA414" s="311"/>
      <c r="AB414" s="311"/>
      <c r="AC414" s="311"/>
      <c r="AD414" s="311"/>
      <c r="AE414" s="311"/>
      <c r="AF414" s="311"/>
      <c r="AG414" s="311"/>
      <c r="AH414" s="311"/>
      <c r="AI414" s="311"/>
      <c r="AJ414" s="311"/>
      <c r="AK414" s="311"/>
      <c r="AL414" s="311"/>
      <c r="AM414" s="311"/>
      <c r="AN414" s="311"/>
      <c r="AO414" s="311"/>
      <c r="AP414" s="311"/>
      <c r="AQ414" s="311"/>
      <c r="AR414" s="311"/>
    </row>
    <row r="415">
      <c r="A415" s="311"/>
      <c r="B415" s="311"/>
      <c r="C415" s="311"/>
      <c r="D415" s="311"/>
      <c r="E415" s="311"/>
      <c r="F415" s="65"/>
      <c r="G415" s="311"/>
      <c r="H415" s="311"/>
      <c r="I415" s="311"/>
      <c r="J415" s="311"/>
      <c r="K415" s="311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  <c r="AA415" s="311"/>
      <c r="AB415" s="311"/>
      <c r="AC415" s="311"/>
      <c r="AD415" s="311"/>
      <c r="AE415" s="311"/>
      <c r="AF415" s="311"/>
      <c r="AG415" s="311"/>
      <c r="AH415" s="311"/>
      <c r="AI415" s="311"/>
      <c r="AJ415" s="311"/>
      <c r="AK415" s="311"/>
      <c r="AL415" s="311"/>
      <c r="AM415" s="311"/>
      <c r="AN415" s="311"/>
      <c r="AO415" s="311"/>
      <c r="AP415" s="311"/>
      <c r="AQ415" s="311"/>
      <c r="AR415" s="311"/>
    </row>
    <row r="416">
      <c r="A416" s="311"/>
      <c r="B416" s="311"/>
      <c r="C416" s="311"/>
      <c r="D416" s="311"/>
      <c r="E416" s="311"/>
      <c r="F416" s="65"/>
      <c r="G416" s="311"/>
      <c r="H416" s="311"/>
      <c r="I416" s="311"/>
      <c r="J416" s="311"/>
      <c r="K416" s="311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  <c r="AA416" s="311"/>
      <c r="AB416" s="311"/>
      <c r="AC416" s="311"/>
      <c r="AD416" s="311"/>
      <c r="AE416" s="311"/>
      <c r="AF416" s="311"/>
      <c r="AG416" s="311"/>
      <c r="AH416" s="311"/>
      <c r="AI416" s="311"/>
      <c r="AJ416" s="311"/>
      <c r="AK416" s="311"/>
      <c r="AL416" s="311"/>
      <c r="AM416" s="311"/>
      <c r="AN416" s="311"/>
      <c r="AO416" s="311"/>
      <c r="AP416" s="311"/>
      <c r="AQ416" s="311"/>
      <c r="AR416" s="311"/>
    </row>
    <row r="417">
      <c r="A417" s="311"/>
      <c r="B417" s="311"/>
      <c r="C417" s="311"/>
      <c r="D417" s="311"/>
      <c r="E417" s="311"/>
      <c r="F417" s="65"/>
      <c r="G417" s="311"/>
      <c r="H417" s="311"/>
      <c r="I417" s="311"/>
      <c r="J417" s="311"/>
      <c r="K417" s="311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  <c r="AA417" s="311"/>
      <c r="AB417" s="311"/>
      <c r="AC417" s="311"/>
      <c r="AD417" s="311"/>
      <c r="AE417" s="311"/>
      <c r="AF417" s="311"/>
      <c r="AG417" s="311"/>
      <c r="AH417" s="311"/>
      <c r="AI417" s="311"/>
      <c r="AJ417" s="311"/>
      <c r="AK417" s="311"/>
      <c r="AL417" s="311"/>
      <c r="AM417" s="311"/>
      <c r="AN417" s="311"/>
      <c r="AO417" s="311"/>
      <c r="AP417" s="311"/>
      <c r="AQ417" s="311"/>
      <c r="AR417" s="311"/>
    </row>
    <row r="418">
      <c r="A418" s="311"/>
      <c r="B418" s="311"/>
      <c r="C418" s="311"/>
      <c r="D418" s="311"/>
      <c r="E418" s="311"/>
      <c r="F418" s="65"/>
      <c r="G418" s="311"/>
      <c r="H418" s="311"/>
      <c r="I418" s="311"/>
      <c r="J418" s="311"/>
      <c r="K418" s="311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  <c r="AA418" s="311"/>
      <c r="AB418" s="311"/>
      <c r="AC418" s="311"/>
      <c r="AD418" s="311"/>
      <c r="AE418" s="311"/>
      <c r="AF418" s="311"/>
      <c r="AG418" s="311"/>
      <c r="AH418" s="311"/>
      <c r="AI418" s="311"/>
      <c r="AJ418" s="311"/>
      <c r="AK418" s="311"/>
      <c r="AL418" s="311"/>
      <c r="AM418" s="311"/>
      <c r="AN418" s="311"/>
      <c r="AO418" s="311"/>
      <c r="AP418" s="311"/>
      <c r="AQ418" s="311"/>
      <c r="AR418" s="311"/>
    </row>
    <row r="419">
      <c r="A419" s="311"/>
      <c r="B419" s="311"/>
      <c r="C419" s="311"/>
      <c r="D419" s="311"/>
      <c r="E419" s="311"/>
      <c r="F419" s="65"/>
      <c r="G419" s="311"/>
      <c r="H419" s="311"/>
      <c r="I419" s="311"/>
      <c r="J419" s="311"/>
      <c r="K419" s="311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  <c r="AA419" s="311"/>
      <c r="AB419" s="311"/>
      <c r="AC419" s="311"/>
      <c r="AD419" s="311"/>
      <c r="AE419" s="311"/>
      <c r="AF419" s="311"/>
      <c r="AG419" s="311"/>
      <c r="AH419" s="311"/>
      <c r="AI419" s="311"/>
      <c r="AJ419" s="311"/>
      <c r="AK419" s="311"/>
      <c r="AL419" s="311"/>
      <c r="AM419" s="311"/>
      <c r="AN419" s="311"/>
      <c r="AO419" s="311"/>
      <c r="AP419" s="311"/>
      <c r="AQ419" s="311"/>
      <c r="AR419" s="311"/>
    </row>
    <row r="420">
      <c r="A420" s="311"/>
      <c r="B420" s="311"/>
      <c r="C420" s="311"/>
      <c r="D420" s="311"/>
      <c r="E420" s="311"/>
      <c r="F420" s="65"/>
      <c r="G420" s="311"/>
      <c r="H420" s="311"/>
      <c r="I420" s="311"/>
      <c r="J420" s="311"/>
      <c r="K420" s="311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  <c r="AA420" s="311"/>
      <c r="AB420" s="311"/>
      <c r="AC420" s="311"/>
      <c r="AD420" s="311"/>
      <c r="AE420" s="311"/>
      <c r="AF420" s="311"/>
      <c r="AG420" s="311"/>
      <c r="AH420" s="311"/>
      <c r="AI420" s="311"/>
      <c r="AJ420" s="311"/>
      <c r="AK420" s="311"/>
      <c r="AL420" s="311"/>
      <c r="AM420" s="311"/>
      <c r="AN420" s="311"/>
      <c r="AO420" s="311"/>
      <c r="AP420" s="311"/>
      <c r="AQ420" s="311"/>
      <c r="AR420" s="311"/>
    </row>
    <row r="421">
      <c r="A421" s="311"/>
      <c r="B421" s="311"/>
      <c r="C421" s="311"/>
      <c r="D421" s="311"/>
      <c r="E421" s="311"/>
      <c r="F421" s="65"/>
      <c r="G421" s="311"/>
      <c r="H421" s="311"/>
      <c r="I421" s="311"/>
      <c r="J421" s="311"/>
      <c r="K421" s="311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  <c r="AA421" s="311"/>
      <c r="AB421" s="311"/>
      <c r="AC421" s="311"/>
      <c r="AD421" s="311"/>
      <c r="AE421" s="311"/>
      <c r="AF421" s="311"/>
      <c r="AG421" s="311"/>
      <c r="AH421" s="311"/>
      <c r="AI421" s="311"/>
      <c r="AJ421" s="311"/>
      <c r="AK421" s="311"/>
      <c r="AL421" s="311"/>
      <c r="AM421" s="311"/>
      <c r="AN421" s="311"/>
      <c r="AO421" s="311"/>
      <c r="AP421" s="311"/>
      <c r="AQ421" s="311"/>
      <c r="AR421" s="311"/>
    </row>
    <row r="422">
      <c r="A422" s="311"/>
      <c r="B422" s="311"/>
      <c r="C422" s="311"/>
      <c r="D422" s="311"/>
      <c r="E422" s="311"/>
      <c r="F422" s="65"/>
      <c r="G422" s="311"/>
      <c r="H422" s="311"/>
      <c r="I422" s="311"/>
      <c r="J422" s="311"/>
      <c r="K422" s="311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  <c r="AA422" s="311"/>
      <c r="AB422" s="311"/>
      <c r="AC422" s="311"/>
      <c r="AD422" s="311"/>
      <c r="AE422" s="311"/>
      <c r="AF422" s="311"/>
      <c r="AG422" s="311"/>
      <c r="AH422" s="311"/>
      <c r="AI422" s="311"/>
      <c r="AJ422" s="311"/>
      <c r="AK422" s="311"/>
      <c r="AL422" s="311"/>
      <c r="AM422" s="311"/>
      <c r="AN422" s="311"/>
      <c r="AO422" s="311"/>
      <c r="AP422" s="311"/>
      <c r="AQ422" s="311"/>
      <c r="AR422" s="311"/>
    </row>
    <row r="423">
      <c r="A423" s="311"/>
      <c r="B423" s="311"/>
      <c r="C423" s="311"/>
      <c r="D423" s="311"/>
      <c r="E423" s="311"/>
      <c r="F423" s="65"/>
      <c r="G423" s="311"/>
      <c r="H423" s="311"/>
      <c r="I423" s="311"/>
      <c r="J423" s="311"/>
      <c r="K423" s="311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  <c r="AA423" s="311"/>
      <c r="AB423" s="311"/>
      <c r="AC423" s="311"/>
      <c r="AD423" s="311"/>
      <c r="AE423" s="311"/>
      <c r="AF423" s="311"/>
      <c r="AG423" s="311"/>
      <c r="AH423" s="311"/>
      <c r="AI423" s="311"/>
      <c r="AJ423" s="311"/>
      <c r="AK423" s="311"/>
      <c r="AL423" s="311"/>
      <c r="AM423" s="311"/>
      <c r="AN423" s="311"/>
      <c r="AO423" s="311"/>
      <c r="AP423" s="311"/>
      <c r="AQ423" s="311"/>
      <c r="AR423" s="311"/>
    </row>
    <row r="424">
      <c r="A424" s="311"/>
      <c r="B424" s="311"/>
      <c r="C424" s="311"/>
      <c r="D424" s="311"/>
      <c r="E424" s="311"/>
      <c r="F424" s="65"/>
      <c r="G424" s="311"/>
      <c r="H424" s="311"/>
      <c r="I424" s="311"/>
      <c r="J424" s="311"/>
      <c r="K424" s="311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  <c r="AA424" s="311"/>
      <c r="AB424" s="311"/>
      <c r="AC424" s="311"/>
      <c r="AD424" s="311"/>
      <c r="AE424" s="311"/>
      <c r="AF424" s="311"/>
      <c r="AG424" s="311"/>
      <c r="AH424" s="311"/>
      <c r="AI424" s="311"/>
      <c r="AJ424" s="311"/>
      <c r="AK424" s="311"/>
      <c r="AL424" s="311"/>
      <c r="AM424" s="311"/>
      <c r="AN424" s="311"/>
      <c r="AO424" s="311"/>
      <c r="AP424" s="311"/>
      <c r="AQ424" s="311"/>
      <c r="AR424" s="311"/>
    </row>
    <row r="425">
      <c r="A425" s="311"/>
      <c r="B425" s="311"/>
      <c r="C425" s="311"/>
      <c r="D425" s="311"/>
      <c r="E425" s="311"/>
      <c r="F425" s="65"/>
      <c r="G425" s="311"/>
      <c r="H425" s="311"/>
      <c r="I425" s="311"/>
      <c r="J425" s="311"/>
      <c r="K425" s="311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  <c r="AA425" s="311"/>
      <c r="AB425" s="311"/>
      <c r="AC425" s="311"/>
      <c r="AD425" s="311"/>
      <c r="AE425" s="311"/>
      <c r="AF425" s="311"/>
      <c r="AG425" s="311"/>
      <c r="AH425" s="311"/>
      <c r="AI425" s="311"/>
      <c r="AJ425" s="311"/>
      <c r="AK425" s="311"/>
      <c r="AL425" s="311"/>
      <c r="AM425" s="311"/>
      <c r="AN425" s="311"/>
      <c r="AO425" s="311"/>
      <c r="AP425" s="311"/>
      <c r="AQ425" s="311"/>
      <c r="AR425" s="311"/>
    </row>
    <row r="426">
      <c r="A426" s="311"/>
      <c r="B426" s="311"/>
      <c r="C426" s="311"/>
      <c r="D426" s="311"/>
      <c r="E426" s="311"/>
      <c r="F426" s="65"/>
      <c r="G426" s="311"/>
      <c r="H426" s="311"/>
      <c r="I426" s="311"/>
      <c r="J426" s="311"/>
      <c r="K426" s="311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  <c r="AA426" s="311"/>
      <c r="AB426" s="311"/>
      <c r="AC426" s="311"/>
      <c r="AD426" s="311"/>
      <c r="AE426" s="311"/>
      <c r="AF426" s="311"/>
      <c r="AG426" s="311"/>
      <c r="AH426" s="311"/>
      <c r="AI426" s="311"/>
      <c r="AJ426" s="311"/>
      <c r="AK426" s="311"/>
      <c r="AL426" s="311"/>
      <c r="AM426" s="311"/>
      <c r="AN426" s="311"/>
      <c r="AO426" s="311"/>
      <c r="AP426" s="311"/>
      <c r="AQ426" s="311"/>
      <c r="AR426" s="311"/>
    </row>
    <row r="427">
      <c r="A427" s="311"/>
      <c r="B427" s="311"/>
      <c r="C427" s="311"/>
      <c r="D427" s="311"/>
      <c r="E427" s="311"/>
      <c r="F427" s="65"/>
      <c r="G427" s="311"/>
      <c r="H427" s="311"/>
      <c r="I427" s="311"/>
      <c r="J427" s="311"/>
      <c r="K427" s="311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  <c r="AF427" s="311"/>
      <c r="AG427" s="311"/>
      <c r="AH427" s="311"/>
      <c r="AI427" s="311"/>
      <c r="AJ427" s="311"/>
      <c r="AK427" s="311"/>
      <c r="AL427" s="311"/>
      <c r="AM427" s="311"/>
      <c r="AN427" s="311"/>
      <c r="AO427" s="311"/>
      <c r="AP427" s="311"/>
      <c r="AQ427" s="311"/>
      <c r="AR427" s="311"/>
    </row>
    <row r="428">
      <c r="A428" s="311"/>
      <c r="B428" s="311"/>
      <c r="C428" s="311"/>
      <c r="D428" s="311"/>
      <c r="E428" s="311"/>
      <c r="F428" s="65"/>
      <c r="G428" s="311"/>
      <c r="H428" s="311"/>
      <c r="I428" s="311"/>
      <c r="J428" s="311"/>
      <c r="K428" s="311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  <c r="AA428" s="311"/>
      <c r="AB428" s="311"/>
      <c r="AC428" s="311"/>
      <c r="AD428" s="311"/>
      <c r="AE428" s="311"/>
      <c r="AF428" s="311"/>
      <c r="AG428" s="311"/>
      <c r="AH428" s="311"/>
      <c r="AI428" s="311"/>
      <c r="AJ428" s="311"/>
      <c r="AK428" s="311"/>
      <c r="AL428" s="311"/>
      <c r="AM428" s="311"/>
      <c r="AN428" s="311"/>
      <c r="AO428" s="311"/>
      <c r="AP428" s="311"/>
      <c r="AQ428" s="311"/>
      <c r="AR428" s="311"/>
    </row>
    <row r="429">
      <c r="A429" s="311"/>
      <c r="B429" s="311"/>
      <c r="C429" s="311"/>
      <c r="D429" s="311"/>
      <c r="E429" s="311"/>
      <c r="F429" s="65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  <c r="AA429" s="311"/>
      <c r="AB429" s="311"/>
      <c r="AC429" s="311"/>
      <c r="AD429" s="311"/>
      <c r="AE429" s="311"/>
      <c r="AF429" s="311"/>
      <c r="AG429" s="311"/>
      <c r="AH429" s="311"/>
      <c r="AI429" s="311"/>
      <c r="AJ429" s="311"/>
      <c r="AK429" s="311"/>
      <c r="AL429" s="311"/>
      <c r="AM429" s="311"/>
      <c r="AN429" s="311"/>
      <c r="AO429" s="311"/>
      <c r="AP429" s="311"/>
      <c r="AQ429" s="311"/>
      <c r="AR429" s="311"/>
    </row>
    <row r="430">
      <c r="A430" s="311"/>
      <c r="B430" s="311"/>
      <c r="C430" s="311"/>
      <c r="D430" s="311"/>
      <c r="E430" s="311"/>
      <c r="F430" s="65"/>
      <c r="G430" s="311"/>
      <c r="H430" s="311"/>
      <c r="I430" s="311"/>
      <c r="J430" s="311"/>
      <c r="K430" s="311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  <c r="AA430" s="311"/>
      <c r="AB430" s="311"/>
      <c r="AC430" s="311"/>
      <c r="AD430" s="311"/>
      <c r="AE430" s="311"/>
      <c r="AF430" s="311"/>
      <c r="AG430" s="311"/>
      <c r="AH430" s="311"/>
      <c r="AI430" s="311"/>
      <c r="AJ430" s="311"/>
      <c r="AK430" s="311"/>
      <c r="AL430" s="311"/>
      <c r="AM430" s="311"/>
      <c r="AN430" s="311"/>
      <c r="AO430" s="311"/>
      <c r="AP430" s="311"/>
      <c r="AQ430" s="311"/>
      <c r="AR430" s="311"/>
    </row>
    <row r="431">
      <c r="A431" s="311"/>
      <c r="B431" s="311"/>
      <c r="C431" s="311"/>
      <c r="D431" s="311"/>
      <c r="E431" s="311"/>
      <c r="F431" s="65"/>
      <c r="G431" s="311"/>
      <c r="H431" s="311"/>
      <c r="I431" s="311"/>
      <c r="J431" s="311"/>
      <c r="K431" s="311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  <c r="AA431" s="311"/>
      <c r="AB431" s="311"/>
      <c r="AC431" s="311"/>
      <c r="AD431" s="311"/>
      <c r="AE431" s="311"/>
      <c r="AF431" s="311"/>
      <c r="AG431" s="311"/>
      <c r="AH431" s="311"/>
      <c r="AI431" s="311"/>
      <c r="AJ431" s="311"/>
      <c r="AK431" s="311"/>
      <c r="AL431" s="311"/>
      <c r="AM431" s="311"/>
      <c r="AN431" s="311"/>
      <c r="AO431" s="311"/>
      <c r="AP431" s="311"/>
      <c r="AQ431" s="311"/>
      <c r="AR431" s="311"/>
    </row>
    <row r="432">
      <c r="A432" s="311"/>
      <c r="B432" s="311"/>
      <c r="C432" s="311"/>
      <c r="D432" s="311"/>
      <c r="E432" s="311"/>
      <c r="F432" s="65"/>
      <c r="G432" s="311"/>
      <c r="H432" s="311"/>
      <c r="I432" s="311"/>
      <c r="J432" s="311"/>
      <c r="K432" s="311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  <c r="AA432" s="311"/>
      <c r="AB432" s="311"/>
      <c r="AC432" s="311"/>
      <c r="AD432" s="311"/>
      <c r="AE432" s="311"/>
      <c r="AF432" s="311"/>
      <c r="AG432" s="311"/>
      <c r="AH432" s="311"/>
      <c r="AI432" s="311"/>
      <c r="AJ432" s="311"/>
      <c r="AK432" s="311"/>
      <c r="AL432" s="311"/>
      <c r="AM432" s="311"/>
      <c r="AN432" s="311"/>
      <c r="AO432" s="311"/>
      <c r="AP432" s="311"/>
      <c r="AQ432" s="311"/>
      <c r="AR432" s="311"/>
    </row>
    <row r="433">
      <c r="A433" s="311"/>
      <c r="B433" s="311"/>
      <c r="C433" s="311"/>
      <c r="D433" s="311"/>
      <c r="E433" s="311"/>
      <c r="F433" s="65"/>
      <c r="G433" s="311"/>
      <c r="H433" s="311"/>
      <c r="I433" s="311"/>
      <c r="J433" s="311"/>
      <c r="K433" s="311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  <c r="AA433" s="311"/>
      <c r="AB433" s="311"/>
      <c r="AC433" s="311"/>
      <c r="AD433" s="311"/>
      <c r="AE433" s="311"/>
      <c r="AF433" s="311"/>
      <c r="AG433" s="311"/>
      <c r="AH433" s="311"/>
      <c r="AI433" s="311"/>
      <c r="AJ433" s="311"/>
      <c r="AK433" s="311"/>
      <c r="AL433" s="311"/>
      <c r="AM433" s="311"/>
      <c r="AN433" s="311"/>
      <c r="AO433" s="311"/>
      <c r="AP433" s="311"/>
      <c r="AQ433" s="311"/>
      <c r="AR433" s="311"/>
    </row>
    <row r="434">
      <c r="A434" s="311"/>
      <c r="B434" s="311"/>
      <c r="C434" s="311"/>
      <c r="D434" s="311"/>
      <c r="E434" s="311"/>
      <c r="F434" s="65"/>
      <c r="G434" s="311"/>
      <c r="H434" s="311"/>
      <c r="I434" s="311"/>
      <c r="J434" s="311"/>
      <c r="K434" s="311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  <c r="AA434" s="311"/>
      <c r="AB434" s="311"/>
      <c r="AC434" s="311"/>
      <c r="AD434" s="311"/>
      <c r="AE434" s="311"/>
      <c r="AF434" s="311"/>
      <c r="AG434" s="311"/>
      <c r="AH434" s="311"/>
      <c r="AI434" s="311"/>
      <c r="AJ434" s="311"/>
      <c r="AK434" s="311"/>
      <c r="AL434" s="311"/>
      <c r="AM434" s="311"/>
      <c r="AN434" s="311"/>
      <c r="AO434" s="311"/>
      <c r="AP434" s="311"/>
      <c r="AQ434" s="311"/>
      <c r="AR434" s="311"/>
    </row>
    <row r="435">
      <c r="A435" s="311"/>
      <c r="B435" s="311"/>
      <c r="C435" s="311"/>
      <c r="D435" s="311"/>
      <c r="E435" s="311"/>
      <c r="F435" s="65"/>
      <c r="G435" s="311"/>
      <c r="H435" s="311"/>
      <c r="I435" s="311"/>
      <c r="J435" s="311"/>
      <c r="K435" s="311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  <c r="AA435" s="311"/>
      <c r="AB435" s="311"/>
      <c r="AC435" s="311"/>
      <c r="AD435" s="311"/>
      <c r="AE435" s="311"/>
      <c r="AF435" s="311"/>
      <c r="AG435" s="311"/>
      <c r="AH435" s="311"/>
      <c r="AI435" s="311"/>
      <c r="AJ435" s="311"/>
      <c r="AK435" s="311"/>
      <c r="AL435" s="311"/>
      <c r="AM435" s="311"/>
      <c r="AN435" s="311"/>
      <c r="AO435" s="311"/>
      <c r="AP435" s="311"/>
      <c r="AQ435" s="311"/>
      <c r="AR435" s="311"/>
    </row>
    <row r="436">
      <c r="A436" s="311"/>
      <c r="B436" s="311"/>
      <c r="C436" s="311"/>
      <c r="D436" s="311"/>
      <c r="E436" s="311"/>
      <c r="F436" s="65"/>
      <c r="G436" s="311"/>
      <c r="H436" s="311"/>
      <c r="I436" s="311"/>
      <c r="J436" s="311"/>
      <c r="K436" s="311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  <c r="AA436" s="311"/>
      <c r="AB436" s="311"/>
      <c r="AC436" s="311"/>
      <c r="AD436" s="311"/>
      <c r="AE436" s="311"/>
      <c r="AF436" s="311"/>
      <c r="AG436" s="311"/>
      <c r="AH436" s="311"/>
      <c r="AI436" s="311"/>
      <c r="AJ436" s="311"/>
      <c r="AK436" s="311"/>
      <c r="AL436" s="311"/>
      <c r="AM436" s="311"/>
      <c r="AN436" s="311"/>
      <c r="AO436" s="311"/>
      <c r="AP436" s="311"/>
      <c r="AQ436" s="311"/>
      <c r="AR436" s="311"/>
    </row>
    <row r="437">
      <c r="A437" s="311"/>
      <c r="B437" s="311"/>
      <c r="C437" s="311"/>
      <c r="D437" s="311"/>
      <c r="E437" s="311"/>
      <c r="F437" s="65"/>
      <c r="G437" s="311"/>
      <c r="H437" s="311"/>
      <c r="I437" s="311"/>
      <c r="J437" s="311"/>
      <c r="K437" s="311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  <c r="AA437" s="311"/>
      <c r="AB437" s="311"/>
      <c r="AC437" s="311"/>
      <c r="AD437" s="311"/>
      <c r="AE437" s="311"/>
      <c r="AF437" s="311"/>
      <c r="AG437" s="311"/>
      <c r="AH437" s="311"/>
      <c r="AI437" s="311"/>
      <c r="AJ437" s="311"/>
      <c r="AK437" s="311"/>
      <c r="AL437" s="311"/>
      <c r="AM437" s="311"/>
      <c r="AN437" s="311"/>
      <c r="AO437" s="311"/>
      <c r="AP437" s="311"/>
      <c r="AQ437" s="311"/>
      <c r="AR437" s="311"/>
    </row>
    <row r="438">
      <c r="A438" s="311"/>
      <c r="B438" s="311"/>
      <c r="C438" s="311"/>
      <c r="D438" s="311"/>
      <c r="E438" s="311"/>
      <c r="F438" s="65"/>
      <c r="G438" s="311"/>
      <c r="H438" s="311"/>
      <c r="I438" s="311"/>
      <c r="J438" s="311"/>
      <c r="K438" s="311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  <c r="AA438" s="311"/>
      <c r="AB438" s="311"/>
      <c r="AC438" s="311"/>
      <c r="AD438" s="311"/>
      <c r="AE438" s="311"/>
      <c r="AF438" s="311"/>
      <c r="AG438" s="311"/>
      <c r="AH438" s="311"/>
      <c r="AI438" s="311"/>
      <c r="AJ438" s="311"/>
      <c r="AK438" s="311"/>
      <c r="AL438" s="311"/>
      <c r="AM438" s="311"/>
      <c r="AN438" s="311"/>
      <c r="AO438" s="311"/>
      <c r="AP438" s="311"/>
      <c r="AQ438" s="311"/>
      <c r="AR438" s="311"/>
    </row>
    <row r="439">
      <c r="A439" s="311"/>
      <c r="B439" s="311"/>
      <c r="C439" s="311"/>
      <c r="D439" s="311"/>
      <c r="E439" s="311"/>
      <c r="F439" s="65"/>
      <c r="G439" s="311"/>
      <c r="H439" s="311"/>
      <c r="I439" s="311"/>
      <c r="J439" s="311"/>
      <c r="K439" s="311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  <c r="AA439" s="311"/>
      <c r="AB439" s="311"/>
      <c r="AC439" s="311"/>
      <c r="AD439" s="311"/>
      <c r="AE439" s="311"/>
      <c r="AF439" s="311"/>
      <c r="AG439" s="311"/>
      <c r="AH439" s="311"/>
      <c r="AI439" s="311"/>
      <c r="AJ439" s="311"/>
      <c r="AK439" s="311"/>
      <c r="AL439" s="311"/>
      <c r="AM439" s="311"/>
      <c r="AN439" s="311"/>
      <c r="AO439" s="311"/>
      <c r="AP439" s="311"/>
      <c r="AQ439" s="311"/>
      <c r="AR439" s="311"/>
    </row>
    <row r="440">
      <c r="A440" s="311"/>
      <c r="B440" s="311"/>
      <c r="C440" s="311"/>
      <c r="D440" s="311"/>
      <c r="E440" s="311"/>
      <c r="F440" s="65"/>
      <c r="G440" s="311"/>
      <c r="H440" s="311"/>
      <c r="I440" s="311"/>
      <c r="J440" s="311"/>
      <c r="K440" s="311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  <c r="AA440" s="311"/>
      <c r="AB440" s="311"/>
      <c r="AC440" s="311"/>
      <c r="AD440" s="311"/>
      <c r="AE440" s="311"/>
      <c r="AF440" s="311"/>
      <c r="AG440" s="311"/>
      <c r="AH440" s="311"/>
      <c r="AI440" s="311"/>
      <c r="AJ440" s="311"/>
      <c r="AK440" s="311"/>
      <c r="AL440" s="311"/>
      <c r="AM440" s="311"/>
      <c r="AN440" s="311"/>
      <c r="AO440" s="311"/>
      <c r="AP440" s="311"/>
      <c r="AQ440" s="311"/>
      <c r="AR440" s="311"/>
    </row>
    <row r="441">
      <c r="A441" s="311"/>
      <c r="B441" s="311"/>
      <c r="C441" s="311"/>
      <c r="D441" s="311"/>
      <c r="E441" s="311"/>
      <c r="F441" s="65"/>
      <c r="G441" s="311"/>
      <c r="H441" s="311"/>
      <c r="I441" s="311"/>
      <c r="J441" s="311"/>
      <c r="K441" s="311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  <c r="AA441" s="311"/>
      <c r="AB441" s="311"/>
      <c r="AC441" s="311"/>
      <c r="AD441" s="311"/>
      <c r="AE441" s="311"/>
      <c r="AF441" s="311"/>
      <c r="AG441" s="311"/>
      <c r="AH441" s="311"/>
      <c r="AI441" s="311"/>
      <c r="AJ441" s="311"/>
      <c r="AK441" s="311"/>
      <c r="AL441" s="311"/>
      <c r="AM441" s="311"/>
      <c r="AN441" s="311"/>
      <c r="AO441" s="311"/>
      <c r="AP441" s="311"/>
      <c r="AQ441" s="311"/>
      <c r="AR441" s="311"/>
    </row>
    <row r="442">
      <c r="A442" s="311"/>
      <c r="B442" s="311"/>
      <c r="C442" s="311"/>
      <c r="D442" s="311"/>
      <c r="E442" s="311"/>
      <c r="F442" s="65"/>
      <c r="G442" s="311"/>
      <c r="H442" s="311"/>
      <c r="I442" s="311"/>
      <c r="J442" s="311"/>
      <c r="K442" s="311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  <c r="AA442" s="311"/>
      <c r="AB442" s="311"/>
      <c r="AC442" s="311"/>
      <c r="AD442" s="311"/>
      <c r="AE442" s="311"/>
      <c r="AF442" s="311"/>
      <c r="AG442" s="311"/>
      <c r="AH442" s="311"/>
      <c r="AI442" s="311"/>
      <c r="AJ442" s="311"/>
      <c r="AK442" s="311"/>
      <c r="AL442" s="311"/>
      <c r="AM442" s="311"/>
      <c r="AN442" s="311"/>
      <c r="AO442" s="311"/>
      <c r="AP442" s="311"/>
      <c r="AQ442" s="311"/>
      <c r="AR442" s="311"/>
    </row>
    <row r="443">
      <c r="A443" s="311"/>
      <c r="B443" s="311"/>
      <c r="C443" s="311"/>
      <c r="D443" s="311"/>
      <c r="E443" s="311"/>
      <c r="F443" s="65"/>
      <c r="G443" s="311"/>
      <c r="H443" s="311"/>
      <c r="I443" s="311"/>
      <c r="J443" s="311"/>
      <c r="K443" s="311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  <c r="AA443" s="311"/>
      <c r="AB443" s="311"/>
      <c r="AC443" s="311"/>
      <c r="AD443" s="311"/>
      <c r="AE443" s="311"/>
      <c r="AF443" s="311"/>
      <c r="AG443" s="311"/>
      <c r="AH443" s="311"/>
      <c r="AI443" s="311"/>
      <c r="AJ443" s="311"/>
      <c r="AK443" s="311"/>
      <c r="AL443" s="311"/>
      <c r="AM443" s="311"/>
      <c r="AN443" s="311"/>
      <c r="AO443" s="311"/>
      <c r="AP443" s="311"/>
      <c r="AQ443" s="311"/>
      <c r="AR443" s="311"/>
    </row>
    <row r="444">
      <c r="A444" s="311"/>
      <c r="B444" s="311"/>
      <c r="C444" s="311"/>
      <c r="D444" s="311"/>
      <c r="E444" s="311"/>
      <c r="F444" s="65"/>
      <c r="G444" s="311"/>
      <c r="H444" s="311"/>
      <c r="I444" s="311"/>
      <c r="J444" s="311"/>
      <c r="K444" s="311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  <c r="AA444" s="311"/>
      <c r="AB444" s="311"/>
      <c r="AC444" s="311"/>
      <c r="AD444" s="311"/>
      <c r="AE444" s="311"/>
      <c r="AF444" s="311"/>
      <c r="AG444" s="311"/>
      <c r="AH444" s="311"/>
      <c r="AI444" s="311"/>
      <c r="AJ444" s="311"/>
      <c r="AK444" s="311"/>
      <c r="AL444" s="311"/>
      <c r="AM444" s="311"/>
      <c r="AN444" s="311"/>
      <c r="AO444" s="311"/>
      <c r="AP444" s="311"/>
      <c r="AQ444" s="311"/>
      <c r="AR444" s="311"/>
    </row>
    <row r="445">
      <c r="A445" s="311"/>
      <c r="B445" s="311"/>
      <c r="C445" s="311"/>
      <c r="D445" s="311"/>
      <c r="E445" s="311"/>
      <c r="F445" s="65"/>
      <c r="G445" s="311"/>
      <c r="H445" s="311"/>
      <c r="I445" s="311"/>
      <c r="J445" s="311"/>
      <c r="K445" s="311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  <c r="AA445" s="311"/>
      <c r="AB445" s="311"/>
      <c r="AC445" s="311"/>
      <c r="AD445" s="311"/>
      <c r="AE445" s="311"/>
      <c r="AF445" s="311"/>
      <c r="AG445" s="311"/>
      <c r="AH445" s="311"/>
      <c r="AI445" s="311"/>
      <c r="AJ445" s="311"/>
      <c r="AK445" s="311"/>
      <c r="AL445" s="311"/>
      <c r="AM445" s="311"/>
      <c r="AN445" s="311"/>
      <c r="AO445" s="311"/>
      <c r="AP445" s="311"/>
      <c r="AQ445" s="311"/>
      <c r="AR445" s="311"/>
    </row>
    <row r="446">
      <c r="A446" s="311"/>
      <c r="B446" s="311"/>
      <c r="C446" s="311"/>
      <c r="D446" s="311"/>
      <c r="E446" s="311"/>
      <c r="F446" s="65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  <c r="AF446" s="311"/>
      <c r="AG446" s="311"/>
      <c r="AH446" s="311"/>
      <c r="AI446" s="311"/>
      <c r="AJ446" s="311"/>
      <c r="AK446" s="311"/>
      <c r="AL446" s="311"/>
      <c r="AM446" s="311"/>
      <c r="AN446" s="311"/>
      <c r="AO446" s="311"/>
      <c r="AP446" s="311"/>
      <c r="AQ446" s="311"/>
      <c r="AR446" s="311"/>
    </row>
    <row r="447">
      <c r="A447" s="311"/>
      <c r="B447" s="311"/>
      <c r="C447" s="311"/>
      <c r="D447" s="311"/>
      <c r="E447" s="311"/>
      <c r="F447" s="65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  <c r="AF447" s="311"/>
      <c r="AG447" s="311"/>
      <c r="AH447" s="311"/>
      <c r="AI447" s="311"/>
      <c r="AJ447" s="311"/>
      <c r="AK447" s="311"/>
      <c r="AL447" s="311"/>
      <c r="AM447" s="311"/>
      <c r="AN447" s="311"/>
      <c r="AO447" s="311"/>
      <c r="AP447" s="311"/>
      <c r="AQ447" s="311"/>
      <c r="AR447" s="311"/>
    </row>
    <row r="448">
      <c r="A448" s="311"/>
      <c r="B448" s="311"/>
      <c r="C448" s="311"/>
      <c r="D448" s="311"/>
      <c r="E448" s="311"/>
      <c r="F448" s="65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  <c r="AF448" s="311"/>
      <c r="AG448" s="311"/>
      <c r="AH448" s="311"/>
      <c r="AI448" s="311"/>
      <c r="AJ448" s="311"/>
      <c r="AK448" s="311"/>
      <c r="AL448" s="311"/>
      <c r="AM448" s="311"/>
      <c r="AN448" s="311"/>
      <c r="AO448" s="311"/>
      <c r="AP448" s="311"/>
      <c r="AQ448" s="311"/>
      <c r="AR448" s="311"/>
    </row>
    <row r="449">
      <c r="A449" s="311"/>
      <c r="B449" s="311"/>
      <c r="C449" s="311"/>
      <c r="D449" s="311"/>
      <c r="E449" s="311"/>
      <c r="F449" s="65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  <c r="AF449" s="311"/>
      <c r="AG449" s="311"/>
      <c r="AH449" s="311"/>
      <c r="AI449" s="311"/>
      <c r="AJ449" s="311"/>
      <c r="AK449" s="311"/>
      <c r="AL449" s="311"/>
      <c r="AM449" s="311"/>
      <c r="AN449" s="311"/>
      <c r="AO449" s="311"/>
      <c r="AP449" s="311"/>
      <c r="AQ449" s="311"/>
      <c r="AR449" s="311"/>
    </row>
    <row r="450">
      <c r="A450" s="311"/>
      <c r="B450" s="311"/>
      <c r="C450" s="311"/>
      <c r="D450" s="311"/>
      <c r="E450" s="311"/>
      <c r="F450" s="65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  <c r="AF450" s="311"/>
      <c r="AG450" s="311"/>
      <c r="AH450" s="311"/>
      <c r="AI450" s="311"/>
      <c r="AJ450" s="311"/>
      <c r="AK450" s="311"/>
      <c r="AL450" s="311"/>
      <c r="AM450" s="311"/>
      <c r="AN450" s="311"/>
      <c r="AO450" s="311"/>
      <c r="AP450" s="311"/>
      <c r="AQ450" s="311"/>
      <c r="AR450" s="311"/>
    </row>
    <row r="451">
      <c r="A451" s="311"/>
      <c r="B451" s="311"/>
      <c r="C451" s="311"/>
      <c r="D451" s="311"/>
      <c r="E451" s="311"/>
      <c r="F451" s="65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  <c r="AF451" s="311"/>
      <c r="AG451" s="311"/>
      <c r="AH451" s="311"/>
      <c r="AI451" s="311"/>
      <c r="AJ451" s="311"/>
      <c r="AK451" s="311"/>
      <c r="AL451" s="311"/>
      <c r="AM451" s="311"/>
      <c r="AN451" s="311"/>
      <c r="AO451" s="311"/>
      <c r="AP451" s="311"/>
      <c r="AQ451" s="311"/>
      <c r="AR451" s="311"/>
    </row>
    <row r="452">
      <c r="A452" s="311"/>
      <c r="B452" s="311"/>
      <c r="C452" s="311"/>
      <c r="D452" s="311"/>
      <c r="E452" s="311"/>
      <c r="F452" s="65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  <c r="AF452" s="311"/>
      <c r="AG452" s="311"/>
      <c r="AH452" s="311"/>
      <c r="AI452" s="311"/>
      <c r="AJ452" s="311"/>
      <c r="AK452" s="311"/>
      <c r="AL452" s="311"/>
      <c r="AM452" s="311"/>
      <c r="AN452" s="311"/>
      <c r="AO452" s="311"/>
      <c r="AP452" s="311"/>
      <c r="AQ452" s="311"/>
      <c r="AR452" s="311"/>
    </row>
    <row r="453">
      <c r="A453" s="311"/>
      <c r="B453" s="311"/>
      <c r="C453" s="311"/>
      <c r="D453" s="311"/>
      <c r="E453" s="311"/>
      <c r="F453" s="65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  <c r="AF453" s="311"/>
      <c r="AG453" s="311"/>
      <c r="AH453" s="311"/>
      <c r="AI453" s="311"/>
      <c r="AJ453" s="311"/>
      <c r="AK453" s="311"/>
      <c r="AL453" s="311"/>
      <c r="AM453" s="311"/>
      <c r="AN453" s="311"/>
      <c r="AO453" s="311"/>
      <c r="AP453" s="311"/>
      <c r="AQ453" s="311"/>
      <c r="AR453" s="311"/>
    </row>
    <row r="454">
      <c r="A454" s="311"/>
      <c r="B454" s="311"/>
      <c r="C454" s="311"/>
      <c r="D454" s="311"/>
      <c r="E454" s="311"/>
      <c r="F454" s="65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  <c r="AF454" s="311"/>
      <c r="AG454" s="311"/>
      <c r="AH454" s="311"/>
      <c r="AI454" s="311"/>
      <c r="AJ454" s="311"/>
      <c r="AK454" s="311"/>
      <c r="AL454" s="311"/>
      <c r="AM454" s="311"/>
      <c r="AN454" s="311"/>
      <c r="AO454" s="311"/>
      <c r="AP454" s="311"/>
      <c r="AQ454" s="311"/>
      <c r="AR454" s="311"/>
    </row>
    <row r="455">
      <c r="A455" s="311"/>
      <c r="B455" s="311"/>
      <c r="C455" s="311"/>
      <c r="D455" s="311"/>
      <c r="E455" s="311"/>
      <c r="F455" s="65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  <c r="AF455" s="311"/>
      <c r="AG455" s="311"/>
      <c r="AH455" s="311"/>
      <c r="AI455" s="311"/>
      <c r="AJ455" s="311"/>
      <c r="AK455" s="311"/>
      <c r="AL455" s="311"/>
      <c r="AM455" s="311"/>
      <c r="AN455" s="311"/>
      <c r="AO455" s="311"/>
      <c r="AP455" s="311"/>
      <c r="AQ455" s="311"/>
      <c r="AR455" s="311"/>
    </row>
    <row r="456">
      <c r="A456" s="311"/>
      <c r="B456" s="311"/>
      <c r="C456" s="311"/>
      <c r="D456" s="311"/>
      <c r="E456" s="311"/>
      <c r="F456" s="65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  <c r="AF456" s="311"/>
      <c r="AG456" s="311"/>
      <c r="AH456" s="311"/>
      <c r="AI456" s="311"/>
      <c r="AJ456" s="311"/>
      <c r="AK456" s="311"/>
      <c r="AL456" s="311"/>
      <c r="AM456" s="311"/>
      <c r="AN456" s="311"/>
      <c r="AO456" s="311"/>
      <c r="AP456" s="311"/>
      <c r="AQ456" s="311"/>
      <c r="AR456" s="311"/>
    </row>
    <row r="457">
      <c r="A457" s="311"/>
      <c r="B457" s="311"/>
      <c r="C457" s="311"/>
      <c r="D457" s="311"/>
      <c r="E457" s="311"/>
      <c r="F457" s="65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  <c r="AF457" s="311"/>
      <c r="AG457" s="311"/>
      <c r="AH457" s="311"/>
      <c r="AI457" s="311"/>
      <c r="AJ457" s="311"/>
      <c r="AK457" s="311"/>
      <c r="AL457" s="311"/>
      <c r="AM457" s="311"/>
      <c r="AN457" s="311"/>
      <c r="AO457" s="311"/>
      <c r="AP457" s="311"/>
      <c r="AQ457" s="311"/>
      <c r="AR457" s="311"/>
    </row>
    <row r="458">
      <c r="A458" s="311"/>
      <c r="B458" s="311"/>
      <c r="C458" s="311"/>
      <c r="D458" s="311"/>
      <c r="E458" s="311"/>
      <c r="F458" s="65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  <c r="AF458" s="311"/>
      <c r="AG458" s="311"/>
      <c r="AH458" s="311"/>
      <c r="AI458" s="311"/>
      <c r="AJ458" s="311"/>
      <c r="AK458" s="311"/>
      <c r="AL458" s="311"/>
      <c r="AM458" s="311"/>
      <c r="AN458" s="311"/>
      <c r="AO458" s="311"/>
      <c r="AP458" s="311"/>
      <c r="AQ458" s="311"/>
      <c r="AR458" s="311"/>
    </row>
    <row r="459">
      <c r="A459" s="311"/>
      <c r="B459" s="311"/>
      <c r="C459" s="311"/>
      <c r="D459" s="311"/>
      <c r="E459" s="311"/>
      <c r="F459" s="65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  <c r="AF459" s="311"/>
      <c r="AG459" s="311"/>
      <c r="AH459" s="311"/>
      <c r="AI459" s="311"/>
      <c r="AJ459" s="311"/>
      <c r="AK459" s="311"/>
      <c r="AL459" s="311"/>
      <c r="AM459" s="311"/>
      <c r="AN459" s="311"/>
      <c r="AO459" s="311"/>
      <c r="AP459" s="311"/>
      <c r="AQ459" s="311"/>
      <c r="AR459" s="311"/>
    </row>
    <row r="460">
      <c r="A460" s="311"/>
      <c r="B460" s="311"/>
      <c r="C460" s="311"/>
      <c r="D460" s="311"/>
      <c r="E460" s="311"/>
      <c r="F460" s="65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  <c r="AF460" s="311"/>
      <c r="AG460" s="311"/>
      <c r="AH460" s="311"/>
      <c r="AI460" s="311"/>
      <c r="AJ460" s="311"/>
      <c r="AK460" s="311"/>
      <c r="AL460" s="311"/>
      <c r="AM460" s="311"/>
      <c r="AN460" s="311"/>
      <c r="AO460" s="311"/>
      <c r="AP460" s="311"/>
      <c r="AQ460" s="311"/>
      <c r="AR460" s="311"/>
    </row>
    <row r="461">
      <c r="A461" s="311"/>
      <c r="B461" s="311"/>
      <c r="C461" s="311"/>
      <c r="D461" s="311"/>
      <c r="E461" s="311"/>
      <c r="F461" s="65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  <c r="AF461" s="311"/>
      <c r="AG461" s="311"/>
      <c r="AH461" s="311"/>
      <c r="AI461" s="311"/>
      <c r="AJ461" s="311"/>
      <c r="AK461" s="311"/>
      <c r="AL461" s="311"/>
      <c r="AM461" s="311"/>
      <c r="AN461" s="311"/>
      <c r="AO461" s="311"/>
      <c r="AP461" s="311"/>
      <c r="AQ461" s="311"/>
      <c r="AR461" s="311"/>
    </row>
    <row r="462">
      <c r="A462" s="311"/>
      <c r="B462" s="311"/>
      <c r="C462" s="311"/>
      <c r="D462" s="311"/>
      <c r="E462" s="311"/>
      <c r="F462" s="65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  <c r="AF462" s="311"/>
      <c r="AG462" s="311"/>
      <c r="AH462" s="311"/>
      <c r="AI462" s="311"/>
      <c r="AJ462" s="311"/>
      <c r="AK462" s="311"/>
      <c r="AL462" s="311"/>
      <c r="AM462" s="311"/>
      <c r="AN462" s="311"/>
      <c r="AO462" s="311"/>
      <c r="AP462" s="311"/>
      <c r="AQ462" s="311"/>
      <c r="AR462" s="311"/>
    </row>
    <row r="463">
      <c r="A463" s="311"/>
      <c r="B463" s="311"/>
      <c r="C463" s="311"/>
      <c r="D463" s="311"/>
      <c r="E463" s="311"/>
      <c r="F463" s="65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  <c r="AF463" s="311"/>
      <c r="AG463" s="311"/>
      <c r="AH463" s="311"/>
      <c r="AI463" s="311"/>
      <c r="AJ463" s="311"/>
      <c r="AK463" s="311"/>
      <c r="AL463" s="311"/>
      <c r="AM463" s="311"/>
      <c r="AN463" s="311"/>
      <c r="AO463" s="311"/>
      <c r="AP463" s="311"/>
      <c r="AQ463" s="311"/>
      <c r="AR463" s="311"/>
    </row>
    <row r="464">
      <c r="A464" s="311"/>
      <c r="B464" s="311"/>
      <c r="C464" s="311"/>
      <c r="D464" s="311"/>
      <c r="E464" s="311"/>
      <c r="F464" s="65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  <c r="AF464" s="311"/>
      <c r="AG464" s="311"/>
      <c r="AH464" s="311"/>
      <c r="AI464" s="311"/>
      <c r="AJ464" s="311"/>
      <c r="AK464" s="311"/>
      <c r="AL464" s="311"/>
      <c r="AM464" s="311"/>
      <c r="AN464" s="311"/>
      <c r="AO464" s="311"/>
      <c r="AP464" s="311"/>
      <c r="AQ464" s="311"/>
      <c r="AR464" s="311"/>
    </row>
    <row r="465">
      <c r="A465" s="311"/>
      <c r="B465" s="311"/>
      <c r="C465" s="311"/>
      <c r="D465" s="311"/>
      <c r="E465" s="311"/>
      <c r="F465" s="65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  <c r="AF465" s="311"/>
      <c r="AG465" s="311"/>
      <c r="AH465" s="311"/>
      <c r="AI465" s="311"/>
      <c r="AJ465" s="311"/>
      <c r="AK465" s="311"/>
      <c r="AL465" s="311"/>
      <c r="AM465" s="311"/>
      <c r="AN465" s="311"/>
      <c r="AO465" s="311"/>
      <c r="AP465" s="311"/>
      <c r="AQ465" s="311"/>
      <c r="AR465" s="311"/>
    </row>
    <row r="466">
      <c r="A466" s="311"/>
      <c r="B466" s="311"/>
      <c r="C466" s="311"/>
      <c r="D466" s="311"/>
      <c r="E466" s="311"/>
      <c r="F466" s="65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  <c r="AF466" s="311"/>
      <c r="AG466" s="311"/>
      <c r="AH466" s="311"/>
      <c r="AI466" s="311"/>
      <c r="AJ466" s="311"/>
      <c r="AK466" s="311"/>
      <c r="AL466" s="311"/>
      <c r="AM466" s="311"/>
      <c r="AN466" s="311"/>
      <c r="AO466" s="311"/>
      <c r="AP466" s="311"/>
      <c r="AQ466" s="311"/>
      <c r="AR466" s="311"/>
    </row>
    <row r="467">
      <c r="A467" s="311"/>
      <c r="B467" s="311"/>
      <c r="C467" s="311"/>
      <c r="D467" s="311"/>
      <c r="E467" s="311"/>
      <c r="F467" s="65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  <c r="AF467" s="311"/>
      <c r="AG467" s="311"/>
      <c r="AH467" s="311"/>
      <c r="AI467" s="311"/>
      <c r="AJ467" s="311"/>
      <c r="AK467" s="311"/>
      <c r="AL467" s="311"/>
      <c r="AM467" s="311"/>
      <c r="AN467" s="311"/>
      <c r="AO467" s="311"/>
      <c r="AP467" s="311"/>
      <c r="AQ467" s="311"/>
      <c r="AR467" s="311"/>
    </row>
    <row r="468">
      <c r="A468" s="311"/>
      <c r="B468" s="311"/>
      <c r="C468" s="311"/>
      <c r="D468" s="311"/>
      <c r="E468" s="311"/>
      <c r="F468" s="65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  <c r="AF468" s="311"/>
      <c r="AG468" s="311"/>
      <c r="AH468" s="311"/>
      <c r="AI468" s="311"/>
      <c r="AJ468" s="311"/>
      <c r="AK468" s="311"/>
      <c r="AL468" s="311"/>
      <c r="AM468" s="311"/>
      <c r="AN468" s="311"/>
      <c r="AO468" s="311"/>
      <c r="AP468" s="311"/>
      <c r="AQ468" s="311"/>
      <c r="AR468" s="311"/>
    </row>
    <row r="469">
      <c r="A469" s="311"/>
      <c r="B469" s="311"/>
      <c r="C469" s="311"/>
      <c r="D469" s="311"/>
      <c r="E469" s="311"/>
      <c r="F469" s="65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  <c r="AF469" s="311"/>
      <c r="AG469" s="311"/>
      <c r="AH469" s="311"/>
      <c r="AI469" s="311"/>
      <c r="AJ469" s="311"/>
      <c r="AK469" s="311"/>
      <c r="AL469" s="311"/>
      <c r="AM469" s="311"/>
      <c r="AN469" s="311"/>
      <c r="AO469" s="311"/>
      <c r="AP469" s="311"/>
      <c r="AQ469" s="311"/>
      <c r="AR469" s="311"/>
    </row>
    <row r="470">
      <c r="A470" s="311"/>
      <c r="B470" s="311"/>
      <c r="C470" s="311"/>
      <c r="D470" s="311"/>
      <c r="E470" s="311"/>
      <c r="F470" s="65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  <c r="AF470" s="311"/>
      <c r="AG470" s="311"/>
      <c r="AH470" s="311"/>
      <c r="AI470" s="311"/>
      <c r="AJ470" s="311"/>
      <c r="AK470" s="311"/>
      <c r="AL470" s="311"/>
      <c r="AM470" s="311"/>
      <c r="AN470" s="311"/>
      <c r="AO470" s="311"/>
      <c r="AP470" s="311"/>
      <c r="AQ470" s="311"/>
      <c r="AR470" s="311"/>
    </row>
    <row r="471">
      <c r="A471" s="311"/>
      <c r="B471" s="311"/>
      <c r="C471" s="311"/>
      <c r="D471" s="311"/>
      <c r="E471" s="311"/>
      <c r="F471" s="65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  <c r="AF471" s="311"/>
      <c r="AG471" s="311"/>
      <c r="AH471" s="311"/>
      <c r="AI471" s="311"/>
      <c r="AJ471" s="311"/>
      <c r="AK471" s="311"/>
      <c r="AL471" s="311"/>
      <c r="AM471" s="311"/>
      <c r="AN471" s="311"/>
      <c r="AO471" s="311"/>
      <c r="AP471" s="311"/>
      <c r="AQ471" s="311"/>
      <c r="AR471" s="311"/>
    </row>
    <row r="472">
      <c r="A472" s="311"/>
      <c r="B472" s="311"/>
      <c r="C472" s="311"/>
      <c r="D472" s="311"/>
      <c r="E472" s="311"/>
      <c r="F472" s="65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  <c r="AF472" s="311"/>
      <c r="AG472" s="311"/>
      <c r="AH472" s="311"/>
      <c r="AI472" s="311"/>
      <c r="AJ472" s="311"/>
      <c r="AK472" s="311"/>
      <c r="AL472" s="311"/>
      <c r="AM472" s="311"/>
      <c r="AN472" s="311"/>
      <c r="AO472" s="311"/>
      <c r="AP472" s="311"/>
      <c r="AQ472" s="311"/>
      <c r="AR472" s="311"/>
    </row>
    <row r="473">
      <c r="A473" s="311"/>
      <c r="B473" s="311"/>
      <c r="C473" s="311"/>
      <c r="D473" s="311"/>
      <c r="E473" s="311"/>
      <c r="F473" s="65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  <c r="AF473" s="311"/>
      <c r="AG473" s="311"/>
      <c r="AH473" s="311"/>
      <c r="AI473" s="311"/>
      <c r="AJ473" s="311"/>
      <c r="AK473" s="311"/>
      <c r="AL473" s="311"/>
      <c r="AM473" s="311"/>
      <c r="AN473" s="311"/>
      <c r="AO473" s="311"/>
      <c r="AP473" s="311"/>
      <c r="AQ473" s="311"/>
      <c r="AR473" s="311"/>
    </row>
    <row r="474">
      <c r="A474" s="311"/>
      <c r="B474" s="311"/>
      <c r="C474" s="311"/>
      <c r="D474" s="311"/>
      <c r="E474" s="311"/>
      <c r="F474" s="65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  <c r="AF474" s="311"/>
      <c r="AG474" s="311"/>
      <c r="AH474" s="311"/>
      <c r="AI474" s="311"/>
      <c r="AJ474" s="311"/>
      <c r="AK474" s="311"/>
      <c r="AL474" s="311"/>
      <c r="AM474" s="311"/>
      <c r="AN474" s="311"/>
      <c r="AO474" s="311"/>
      <c r="AP474" s="311"/>
      <c r="AQ474" s="311"/>
      <c r="AR474" s="311"/>
    </row>
    <row r="475">
      <c r="A475" s="311"/>
      <c r="B475" s="311"/>
      <c r="C475" s="311"/>
      <c r="D475" s="311"/>
      <c r="E475" s="311"/>
      <c r="F475" s="65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  <c r="AF475" s="311"/>
      <c r="AG475" s="311"/>
      <c r="AH475" s="311"/>
      <c r="AI475" s="311"/>
      <c r="AJ475" s="311"/>
      <c r="AK475" s="311"/>
      <c r="AL475" s="311"/>
      <c r="AM475" s="311"/>
      <c r="AN475" s="311"/>
      <c r="AO475" s="311"/>
      <c r="AP475" s="311"/>
      <c r="AQ475" s="311"/>
      <c r="AR475" s="311"/>
    </row>
    <row r="476">
      <c r="A476" s="311"/>
      <c r="B476" s="311"/>
      <c r="C476" s="311"/>
      <c r="D476" s="311"/>
      <c r="E476" s="311"/>
      <c r="F476" s="65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311"/>
      <c r="AL476" s="311"/>
      <c r="AM476" s="311"/>
      <c r="AN476" s="311"/>
      <c r="AO476" s="311"/>
      <c r="AP476" s="311"/>
      <c r="AQ476" s="311"/>
      <c r="AR476" s="311"/>
    </row>
    <row r="477">
      <c r="A477" s="311"/>
      <c r="B477" s="311"/>
      <c r="C477" s="311"/>
      <c r="D477" s="311"/>
      <c r="E477" s="311"/>
      <c r="F477" s="65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  <c r="AF477" s="311"/>
      <c r="AG477" s="311"/>
      <c r="AH477" s="311"/>
      <c r="AI477" s="311"/>
      <c r="AJ477" s="311"/>
      <c r="AK477" s="311"/>
      <c r="AL477" s="311"/>
      <c r="AM477" s="311"/>
      <c r="AN477" s="311"/>
      <c r="AO477" s="311"/>
      <c r="AP477" s="311"/>
      <c r="AQ477" s="311"/>
      <c r="AR477" s="311"/>
    </row>
    <row r="478">
      <c r="A478" s="311"/>
      <c r="B478" s="311"/>
      <c r="C478" s="311"/>
      <c r="D478" s="311"/>
      <c r="E478" s="311"/>
      <c r="F478" s="65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  <c r="AF478" s="311"/>
      <c r="AG478" s="311"/>
      <c r="AH478" s="311"/>
      <c r="AI478" s="311"/>
      <c r="AJ478" s="311"/>
      <c r="AK478" s="311"/>
      <c r="AL478" s="311"/>
      <c r="AM478" s="311"/>
      <c r="AN478" s="311"/>
      <c r="AO478" s="311"/>
      <c r="AP478" s="311"/>
      <c r="AQ478" s="311"/>
      <c r="AR478" s="311"/>
    </row>
    <row r="479">
      <c r="A479" s="311"/>
      <c r="B479" s="311"/>
      <c r="C479" s="311"/>
      <c r="D479" s="311"/>
      <c r="E479" s="311"/>
      <c r="F479" s="65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  <c r="AF479" s="311"/>
      <c r="AG479" s="311"/>
      <c r="AH479" s="311"/>
      <c r="AI479" s="311"/>
      <c r="AJ479" s="311"/>
      <c r="AK479" s="311"/>
      <c r="AL479" s="311"/>
      <c r="AM479" s="311"/>
      <c r="AN479" s="311"/>
      <c r="AO479" s="311"/>
      <c r="AP479" s="311"/>
      <c r="AQ479" s="311"/>
      <c r="AR479" s="311"/>
    </row>
    <row r="480">
      <c r="A480" s="311"/>
      <c r="B480" s="311"/>
      <c r="C480" s="311"/>
      <c r="D480" s="311"/>
      <c r="E480" s="311"/>
      <c r="F480" s="65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  <c r="AF480" s="311"/>
      <c r="AG480" s="311"/>
      <c r="AH480" s="311"/>
      <c r="AI480" s="311"/>
      <c r="AJ480" s="311"/>
      <c r="AK480" s="311"/>
      <c r="AL480" s="311"/>
      <c r="AM480" s="311"/>
      <c r="AN480" s="311"/>
      <c r="AO480" s="311"/>
      <c r="AP480" s="311"/>
      <c r="AQ480" s="311"/>
      <c r="AR480" s="311"/>
    </row>
    <row r="481">
      <c r="A481" s="311"/>
      <c r="B481" s="311"/>
      <c r="C481" s="311"/>
      <c r="D481" s="311"/>
      <c r="E481" s="311"/>
      <c r="F481" s="65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  <c r="AF481" s="311"/>
      <c r="AG481" s="311"/>
      <c r="AH481" s="311"/>
      <c r="AI481" s="311"/>
      <c r="AJ481" s="311"/>
      <c r="AK481" s="311"/>
      <c r="AL481" s="311"/>
      <c r="AM481" s="311"/>
      <c r="AN481" s="311"/>
      <c r="AO481" s="311"/>
      <c r="AP481" s="311"/>
      <c r="AQ481" s="311"/>
      <c r="AR481" s="311"/>
    </row>
    <row r="482">
      <c r="A482" s="311"/>
      <c r="B482" s="311"/>
      <c r="C482" s="311"/>
      <c r="D482" s="311"/>
      <c r="E482" s="311"/>
      <c r="F482" s="65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  <c r="AF482" s="311"/>
      <c r="AG482" s="311"/>
      <c r="AH482" s="311"/>
      <c r="AI482" s="311"/>
      <c r="AJ482" s="311"/>
      <c r="AK482" s="311"/>
      <c r="AL482" s="311"/>
      <c r="AM482" s="311"/>
      <c r="AN482" s="311"/>
      <c r="AO482" s="311"/>
      <c r="AP482" s="311"/>
      <c r="AQ482" s="311"/>
      <c r="AR482" s="311"/>
    </row>
    <row r="483">
      <c r="A483" s="311"/>
      <c r="B483" s="311"/>
      <c r="C483" s="311"/>
      <c r="D483" s="311"/>
      <c r="E483" s="311"/>
      <c r="F483" s="65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  <c r="AF483" s="311"/>
      <c r="AG483" s="311"/>
      <c r="AH483" s="311"/>
      <c r="AI483" s="311"/>
      <c r="AJ483" s="311"/>
      <c r="AK483" s="311"/>
      <c r="AL483" s="311"/>
      <c r="AM483" s="311"/>
      <c r="AN483" s="311"/>
      <c r="AO483" s="311"/>
      <c r="AP483" s="311"/>
      <c r="AQ483" s="311"/>
      <c r="AR483" s="311"/>
    </row>
    <row r="484">
      <c r="A484" s="311"/>
      <c r="B484" s="311"/>
      <c r="C484" s="311"/>
      <c r="D484" s="311"/>
      <c r="E484" s="311"/>
      <c r="F484" s="65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  <c r="AF484" s="311"/>
      <c r="AG484" s="311"/>
      <c r="AH484" s="311"/>
      <c r="AI484" s="311"/>
      <c r="AJ484" s="311"/>
      <c r="AK484" s="311"/>
      <c r="AL484" s="311"/>
      <c r="AM484" s="311"/>
      <c r="AN484" s="311"/>
      <c r="AO484" s="311"/>
      <c r="AP484" s="311"/>
      <c r="AQ484" s="311"/>
      <c r="AR484" s="311"/>
    </row>
    <row r="485">
      <c r="A485" s="311"/>
      <c r="B485" s="311"/>
      <c r="C485" s="311"/>
      <c r="D485" s="311"/>
      <c r="E485" s="311"/>
      <c r="F485" s="65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  <c r="AF485" s="311"/>
      <c r="AG485" s="311"/>
      <c r="AH485" s="311"/>
      <c r="AI485" s="311"/>
      <c r="AJ485" s="311"/>
      <c r="AK485" s="311"/>
      <c r="AL485" s="311"/>
      <c r="AM485" s="311"/>
      <c r="AN485" s="311"/>
      <c r="AO485" s="311"/>
      <c r="AP485" s="311"/>
      <c r="AQ485" s="311"/>
      <c r="AR485" s="311"/>
    </row>
    <row r="486">
      <c r="A486" s="311"/>
      <c r="B486" s="311"/>
      <c r="C486" s="311"/>
      <c r="D486" s="311"/>
      <c r="E486" s="311"/>
      <c r="F486" s="65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  <c r="AF486" s="311"/>
      <c r="AG486" s="311"/>
      <c r="AH486" s="311"/>
      <c r="AI486" s="311"/>
      <c r="AJ486" s="311"/>
      <c r="AK486" s="311"/>
      <c r="AL486" s="311"/>
      <c r="AM486" s="311"/>
      <c r="AN486" s="311"/>
      <c r="AO486" s="311"/>
      <c r="AP486" s="311"/>
      <c r="AQ486" s="311"/>
      <c r="AR486" s="311"/>
    </row>
    <row r="487">
      <c r="A487" s="311"/>
      <c r="B487" s="311"/>
      <c r="C487" s="311"/>
      <c r="D487" s="311"/>
      <c r="E487" s="311"/>
      <c r="F487" s="65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  <c r="AF487" s="311"/>
      <c r="AG487" s="311"/>
      <c r="AH487" s="311"/>
      <c r="AI487" s="311"/>
      <c r="AJ487" s="311"/>
      <c r="AK487" s="311"/>
      <c r="AL487" s="311"/>
      <c r="AM487" s="311"/>
      <c r="AN487" s="311"/>
      <c r="AO487" s="311"/>
      <c r="AP487" s="311"/>
      <c r="AQ487" s="311"/>
      <c r="AR487" s="311"/>
    </row>
    <row r="488">
      <c r="A488" s="311"/>
      <c r="B488" s="311"/>
      <c r="C488" s="311"/>
      <c r="D488" s="311"/>
      <c r="E488" s="311"/>
      <c r="F488" s="65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  <c r="AF488" s="311"/>
      <c r="AG488" s="311"/>
      <c r="AH488" s="311"/>
      <c r="AI488" s="311"/>
      <c r="AJ488" s="311"/>
      <c r="AK488" s="311"/>
      <c r="AL488" s="311"/>
      <c r="AM488" s="311"/>
      <c r="AN488" s="311"/>
      <c r="AO488" s="311"/>
      <c r="AP488" s="311"/>
      <c r="AQ488" s="311"/>
      <c r="AR488" s="311"/>
    </row>
    <row r="489">
      <c r="A489" s="311"/>
      <c r="B489" s="311"/>
      <c r="C489" s="311"/>
      <c r="D489" s="311"/>
      <c r="E489" s="311"/>
      <c r="F489" s="65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  <c r="AF489" s="311"/>
      <c r="AG489" s="311"/>
      <c r="AH489" s="311"/>
      <c r="AI489" s="311"/>
      <c r="AJ489" s="311"/>
      <c r="AK489" s="311"/>
      <c r="AL489" s="311"/>
      <c r="AM489" s="311"/>
      <c r="AN489" s="311"/>
      <c r="AO489" s="311"/>
      <c r="AP489" s="311"/>
      <c r="AQ489" s="311"/>
      <c r="AR489" s="311"/>
    </row>
    <row r="490">
      <c r="A490" s="311"/>
      <c r="B490" s="311"/>
      <c r="C490" s="311"/>
      <c r="D490" s="311"/>
      <c r="E490" s="311"/>
      <c r="F490" s="65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  <c r="AF490" s="311"/>
      <c r="AG490" s="311"/>
      <c r="AH490" s="311"/>
      <c r="AI490" s="311"/>
      <c r="AJ490" s="311"/>
      <c r="AK490" s="311"/>
      <c r="AL490" s="311"/>
      <c r="AM490" s="311"/>
      <c r="AN490" s="311"/>
      <c r="AO490" s="311"/>
      <c r="AP490" s="311"/>
      <c r="AQ490" s="311"/>
      <c r="AR490" s="311"/>
    </row>
    <row r="491">
      <c r="A491" s="311"/>
      <c r="B491" s="311"/>
      <c r="C491" s="311"/>
      <c r="D491" s="311"/>
      <c r="E491" s="311"/>
      <c r="F491" s="65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  <c r="AF491" s="311"/>
      <c r="AG491" s="311"/>
      <c r="AH491" s="311"/>
      <c r="AI491" s="311"/>
      <c r="AJ491" s="311"/>
      <c r="AK491" s="311"/>
      <c r="AL491" s="311"/>
      <c r="AM491" s="311"/>
      <c r="AN491" s="311"/>
      <c r="AO491" s="311"/>
      <c r="AP491" s="311"/>
      <c r="AQ491" s="311"/>
      <c r="AR491" s="311"/>
    </row>
    <row r="492">
      <c r="A492" s="311"/>
      <c r="B492" s="311"/>
      <c r="C492" s="311"/>
      <c r="D492" s="311"/>
      <c r="E492" s="311"/>
      <c r="F492" s="65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  <c r="AF492" s="311"/>
      <c r="AG492" s="311"/>
      <c r="AH492" s="311"/>
      <c r="AI492" s="311"/>
      <c r="AJ492" s="311"/>
      <c r="AK492" s="311"/>
      <c r="AL492" s="311"/>
      <c r="AM492" s="311"/>
      <c r="AN492" s="311"/>
      <c r="AO492" s="311"/>
      <c r="AP492" s="311"/>
      <c r="AQ492" s="311"/>
      <c r="AR492" s="311"/>
    </row>
    <row r="493">
      <c r="A493" s="311"/>
      <c r="B493" s="311"/>
      <c r="C493" s="311"/>
      <c r="D493" s="311"/>
      <c r="E493" s="311"/>
      <c r="F493" s="65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  <c r="AF493" s="311"/>
      <c r="AG493" s="311"/>
      <c r="AH493" s="311"/>
      <c r="AI493" s="311"/>
      <c r="AJ493" s="311"/>
      <c r="AK493" s="311"/>
      <c r="AL493" s="311"/>
      <c r="AM493" s="311"/>
      <c r="AN493" s="311"/>
      <c r="AO493" s="311"/>
      <c r="AP493" s="311"/>
      <c r="AQ493" s="311"/>
      <c r="AR493" s="311"/>
    </row>
    <row r="494">
      <c r="A494" s="311"/>
      <c r="B494" s="311"/>
      <c r="C494" s="311"/>
      <c r="D494" s="311"/>
      <c r="E494" s="311"/>
      <c r="F494" s="65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1"/>
      <c r="AJ494" s="311"/>
      <c r="AK494" s="311"/>
      <c r="AL494" s="311"/>
      <c r="AM494" s="311"/>
      <c r="AN494" s="311"/>
      <c r="AO494" s="311"/>
      <c r="AP494" s="311"/>
      <c r="AQ494" s="311"/>
      <c r="AR494" s="311"/>
    </row>
    <row r="495">
      <c r="A495" s="311"/>
      <c r="B495" s="311"/>
      <c r="C495" s="311"/>
      <c r="D495" s="311"/>
      <c r="E495" s="311"/>
      <c r="F495" s="65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  <c r="AF495" s="311"/>
      <c r="AG495" s="311"/>
      <c r="AH495" s="311"/>
      <c r="AI495" s="311"/>
      <c r="AJ495" s="311"/>
      <c r="AK495" s="311"/>
      <c r="AL495" s="311"/>
      <c r="AM495" s="311"/>
      <c r="AN495" s="311"/>
      <c r="AO495" s="311"/>
      <c r="AP495" s="311"/>
      <c r="AQ495" s="311"/>
      <c r="AR495" s="311"/>
    </row>
    <row r="496">
      <c r="A496" s="311"/>
      <c r="B496" s="311"/>
      <c r="C496" s="311"/>
      <c r="D496" s="311"/>
      <c r="E496" s="311"/>
      <c r="F496" s="65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  <c r="AF496" s="311"/>
      <c r="AG496" s="311"/>
      <c r="AH496" s="311"/>
      <c r="AI496" s="311"/>
      <c r="AJ496" s="311"/>
      <c r="AK496" s="311"/>
      <c r="AL496" s="311"/>
      <c r="AM496" s="311"/>
      <c r="AN496" s="311"/>
      <c r="AO496" s="311"/>
      <c r="AP496" s="311"/>
      <c r="AQ496" s="311"/>
      <c r="AR496" s="311"/>
    </row>
    <row r="497">
      <c r="A497" s="311"/>
      <c r="B497" s="311"/>
      <c r="C497" s="311"/>
      <c r="D497" s="311"/>
      <c r="E497" s="311"/>
      <c r="F497" s="65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  <c r="AF497" s="311"/>
      <c r="AG497" s="311"/>
      <c r="AH497" s="311"/>
      <c r="AI497" s="311"/>
      <c r="AJ497" s="311"/>
      <c r="AK497" s="311"/>
      <c r="AL497" s="311"/>
      <c r="AM497" s="311"/>
      <c r="AN497" s="311"/>
      <c r="AO497" s="311"/>
      <c r="AP497" s="311"/>
      <c r="AQ497" s="311"/>
      <c r="AR497" s="311"/>
    </row>
    <row r="498">
      <c r="A498" s="311"/>
      <c r="B498" s="311"/>
      <c r="C498" s="311"/>
      <c r="D498" s="311"/>
      <c r="E498" s="311"/>
      <c r="F498" s="65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  <c r="AF498" s="311"/>
      <c r="AG498" s="311"/>
      <c r="AH498" s="311"/>
      <c r="AI498" s="311"/>
      <c r="AJ498" s="311"/>
      <c r="AK498" s="311"/>
      <c r="AL498" s="311"/>
      <c r="AM498" s="311"/>
      <c r="AN498" s="311"/>
      <c r="AO498" s="311"/>
      <c r="AP498" s="311"/>
      <c r="AQ498" s="311"/>
      <c r="AR498" s="311"/>
    </row>
    <row r="499">
      <c r="A499" s="311"/>
      <c r="B499" s="311"/>
      <c r="C499" s="311"/>
      <c r="D499" s="311"/>
      <c r="E499" s="311"/>
      <c r="F499" s="65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  <c r="AF499" s="311"/>
      <c r="AG499" s="311"/>
      <c r="AH499" s="311"/>
      <c r="AI499" s="311"/>
      <c r="AJ499" s="311"/>
      <c r="AK499" s="311"/>
      <c r="AL499" s="311"/>
      <c r="AM499" s="311"/>
      <c r="AN499" s="311"/>
      <c r="AO499" s="311"/>
      <c r="AP499" s="311"/>
      <c r="AQ499" s="311"/>
      <c r="AR499" s="311"/>
    </row>
    <row r="500">
      <c r="A500" s="311"/>
      <c r="B500" s="311"/>
      <c r="C500" s="311"/>
      <c r="D500" s="311"/>
      <c r="E500" s="311"/>
      <c r="F500" s="65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  <c r="AF500" s="311"/>
      <c r="AG500" s="311"/>
      <c r="AH500" s="311"/>
      <c r="AI500" s="311"/>
      <c r="AJ500" s="311"/>
      <c r="AK500" s="311"/>
      <c r="AL500" s="311"/>
      <c r="AM500" s="311"/>
      <c r="AN500" s="311"/>
      <c r="AO500" s="311"/>
      <c r="AP500" s="311"/>
      <c r="AQ500" s="311"/>
      <c r="AR500" s="311"/>
    </row>
    <row r="501">
      <c r="A501" s="311"/>
      <c r="B501" s="311"/>
      <c r="C501" s="311"/>
      <c r="D501" s="311"/>
      <c r="E501" s="311"/>
      <c r="F501" s="65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  <c r="AF501" s="311"/>
      <c r="AG501" s="311"/>
      <c r="AH501" s="311"/>
      <c r="AI501" s="311"/>
      <c r="AJ501" s="311"/>
      <c r="AK501" s="311"/>
      <c r="AL501" s="311"/>
      <c r="AM501" s="311"/>
      <c r="AN501" s="311"/>
      <c r="AO501" s="311"/>
      <c r="AP501" s="311"/>
      <c r="AQ501" s="311"/>
      <c r="AR501" s="311"/>
    </row>
    <row r="502">
      <c r="A502" s="311"/>
      <c r="B502" s="311"/>
      <c r="C502" s="311"/>
      <c r="D502" s="311"/>
      <c r="E502" s="311"/>
      <c r="F502" s="65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  <c r="AF502" s="311"/>
      <c r="AG502" s="311"/>
      <c r="AH502" s="311"/>
      <c r="AI502" s="311"/>
      <c r="AJ502" s="311"/>
      <c r="AK502" s="311"/>
      <c r="AL502" s="311"/>
      <c r="AM502" s="311"/>
      <c r="AN502" s="311"/>
      <c r="AO502" s="311"/>
      <c r="AP502" s="311"/>
      <c r="AQ502" s="311"/>
      <c r="AR502" s="311"/>
    </row>
    <row r="503">
      <c r="A503" s="311"/>
      <c r="B503" s="311"/>
      <c r="C503" s="311"/>
      <c r="D503" s="311"/>
      <c r="E503" s="311"/>
      <c r="F503" s="65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  <c r="AF503" s="311"/>
      <c r="AG503" s="311"/>
      <c r="AH503" s="311"/>
      <c r="AI503" s="311"/>
      <c r="AJ503" s="311"/>
      <c r="AK503" s="311"/>
      <c r="AL503" s="311"/>
      <c r="AM503" s="311"/>
      <c r="AN503" s="311"/>
      <c r="AO503" s="311"/>
      <c r="AP503" s="311"/>
      <c r="AQ503" s="311"/>
      <c r="AR503" s="311"/>
    </row>
    <row r="504">
      <c r="A504" s="311"/>
      <c r="B504" s="311"/>
      <c r="C504" s="311"/>
      <c r="D504" s="311"/>
      <c r="E504" s="311"/>
      <c r="F504" s="65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  <c r="AF504" s="311"/>
      <c r="AG504" s="311"/>
      <c r="AH504" s="311"/>
      <c r="AI504" s="311"/>
      <c r="AJ504" s="311"/>
      <c r="AK504" s="311"/>
      <c r="AL504" s="311"/>
      <c r="AM504" s="311"/>
      <c r="AN504" s="311"/>
      <c r="AO504" s="311"/>
      <c r="AP504" s="311"/>
      <c r="AQ504" s="311"/>
      <c r="AR504" s="311"/>
    </row>
    <row r="505">
      <c r="A505" s="311"/>
      <c r="B505" s="311"/>
      <c r="C505" s="311"/>
      <c r="D505" s="311"/>
      <c r="E505" s="311"/>
      <c r="F505" s="65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  <c r="AF505" s="311"/>
      <c r="AG505" s="311"/>
      <c r="AH505" s="311"/>
      <c r="AI505" s="311"/>
      <c r="AJ505" s="311"/>
      <c r="AK505" s="311"/>
      <c r="AL505" s="311"/>
      <c r="AM505" s="311"/>
      <c r="AN505" s="311"/>
      <c r="AO505" s="311"/>
      <c r="AP505" s="311"/>
      <c r="AQ505" s="311"/>
      <c r="AR505" s="311"/>
    </row>
    <row r="506">
      <c r="A506" s="311"/>
      <c r="B506" s="311"/>
      <c r="C506" s="311"/>
      <c r="D506" s="311"/>
      <c r="E506" s="311"/>
      <c r="F506" s="65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  <c r="AF506" s="311"/>
      <c r="AG506" s="311"/>
      <c r="AH506" s="311"/>
      <c r="AI506" s="311"/>
      <c r="AJ506" s="311"/>
      <c r="AK506" s="311"/>
      <c r="AL506" s="311"/>
      <c r="AM506" s="311"/>
      <c r="AN506" s="311"/>
      <c r="AO506" s="311"/>
      <c r="AP506" s="311"/>
      <c r="AQ506" s="311"/>
      <c r="AR506" s="311"/>
    </row>
    <row r="507">
      <c r="A507" s="311"/>
      <c r="B507" s="311"/>
      <c r="C507" s="311"/>
      <c r="D507" s="311"/>
      <c r="E507" s="311"/>
      <c r="F507" s="65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  <c r="AF507" s="311"/>
      <c r="AG507" s="311"/>
      <c r="AH507" s="311"/>
      <c r="AI507" s="311"/>
      <c r="AJ507" s="311"/>
      <c r="AK507" s="311"/>
      <c r="AL507" s="311"/>
      <c r="AM507" s="311"/>
      <c r="AN507" s="311"/>
      <c r="AO507" s="311"/>
      <c r="AP507" s="311"/>
      <c r="AQ507" s="311"/>
      <c r="AR507" s="311"/>
    </row>
    <row r="508">
      <c r="A508" s="311"/>
      <c r="B508" s="311"/>
      <c r="C508" s="311"/>
      <c r="D508" s="311"/>
      <c r="E508" s="311"/>
      <c r="F508" s="65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  <c r="AF508" s="311"/>
      <c r="AG508" s="311"/>
      <c r="AH508" s="311"/>
      <c r="AI508" s="311"/>
      <c r="AJ508" s="311"/>
      <c r="AK508" s="311"/>
      <c r="AL508" s="311"/>
      <c r="AM508" s="311"/>
      <c r="AN508" s="311"/>
      <c r="AO508" s="311"/>
      <c r="AP508" s="311"/>
      <c r="AQ508" s="311"/>
      <c r="AR508" s="311"/>
    </row>
    <row r="509">
      <c r="A509" s="311"/>
      <c r="B509" s="311"/>
      <c r="C509" s="311"/>
      <c r="D509" s="311"/>
      <c r="E509" s="311"/>
      <c r="F509" s="65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  <c r="AF509" s="311"/>
      <c r="AG509" s="311"/>
      <c r="AH509" s="311"/>
      <c r="AI509" s="311"/>
      <c r="AJ509" s="311"/>
      <c r="AK509" s="311"/>
      <c r="AL509" s="311"/>
      <c r="AM509" s="311"/>
      <c r="AN509" s="311"/>
      <c r="AO509" s="311"/>
      <c r="AP509" s="311"/>
      <c r="AQ509" s="311"/>
      <c r="AR509" s="311"/>
    </row>
    <row r="510">
      <c r="A510" s="311"/>
      <c r="B510" s="311"/>
      <c r="C510" s="311"/>
      <c r="D510" s="311"/>
      <c r="E510" s="311"/>
      <c r="F510" s="65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  <c r="AF510" s="311"/>
      <c r="AG510" s="311"/>
      <c r="AH510" s="311"/>
      <c r="AI510" s="311"/>
      <c r="AJ510" s="311"/>
      <c r="AK510" s="311"/>
      <c r="AL510" s="311"/>
      <c r="AM510" s="311"/>
      <c r="AN510" s="311"/>
      <c r="AO510" s="311"/>
      <c r="AP510" s="311"/>
      <c r="AQ510" s="311"/>
      <c r="AR510" s="311"/>
    </row>
    <row r="511">
      <c r="A511" s="311"/>
      <c r="B511" s="311"/>
      <c r="C511" s="311"/>
      <c r="D511" s="311"/>
      <c r="E511" s="311"/>
      <c r="F511" s="65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  <c r="AF511" s="311"/>
      <c r="AG511" s="311"/>
      <c r="AH511" s="311"/>
      <c r="AI511" s="311"/>
      <c r="AJ511" s="311"/>
      <c r="AK511" s="311"/>
      <c r="AL511" s="311"/>
      <c r="AM511" s="311"/>
      <c r="AN511" s="311"/>
      <c r="AO511" s="311"/>
      <c r="AP511" s="311"/>
      <c r="AQ511" s="311"/>
      <c r="AR511" s="311"/>
    </row>
    <row r="512">
      <c r="A512" s="311"/>
      <c r="B512" s="311"/>
      <c r="C512" s="311"/>
      <c r="D512" s="311"/>
      <c r="E512" s="311"/>
      <c r="F512" s="65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  <c r="AF512" s="311"/>
      <c r="AG512" s="311"/>
      <c r="AH512" s="311"/>
      <c r="AI512" s="311"/>
      <c r="AJ512" s="311"/>
      <c r="AK512" s="311"/>
      <c r="AL512" s="311"/>
      <c r="AM512" s="311"/>
      <c r="AN512" s="311"/>
      <c r="AO512" s="311"/>
      <c r="AP512" s="311"/>
      <c r="AQ512" s="311"/>
      <c r="AR512" s="311"/>
    </row>
    <row r="513">
      <c r="A513" s="311"/>
      <c r="B513" s="311"/>
      <c r="C513" s="311"/>
      <c r="D513" s="311"/>
      <c r="E513" s="311"/>
      <c r="F513" s="65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  <c r="AF513" s="311"/>
      <c r="AG513" s="311"/>
      <c r="AH513" s="311"/>
      <c r="AI513" s="311"/>
      <c r="AJ513" s="311"/>
      <c r="AK513" s="311"/>
      <c r="AL513" s="311"/>
      <c r="AM513" s="311"/>
      <c r="AN513" s="311"/>
      <c r="AO513" s="311"/>
      <c r="AP513" s="311"/>
      <c r="AQ513" s="311"/>
      <c r="AR513" s="311"/>
    </row>
    <row r="514">
      <c r="A514" s="311"/>
      <c r="B514" s="311"/>
      <c r="C514" s="311"/>
      <c r="D514" s="311"/>
      <c r="E514" s="311"/>
      <c r="F514" s="65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  <c r="AF514" s="311"/>
      <c r="AG514" s="311"/>
      <c r="AH514" s="311"/>
      <c r="AI514" s="311"/>
      <c r="AJ514" s="311"/>
      <c r="AK514" s="311"/>
      <c r="AL514" s="311"/>
      <c r="AM514" s="311"/>
      <c r="AN514" s="311"/>
      <c r="AO514" s="311"/>
      <c r="AP514" s="311"/>
      <c r="AQ514" s="311"/>
      <c r="AR514" s="311"/>
    </row>
    <row r="515">
      <c r="A515" s="311"/>
      <c r="B515" s="311"/>
      <c r="C515" s="311"/>
      <c r="D515" s="311"/>
      <c r="E515" s="311"/>
      <c r="F515" s="65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  <c r="AF515" s="311"/>
      <c r="AG515" s="311"/>
      <c r="AH515" s="311"/>
      <c r="AI515" s="311"/>
      <c r="AJ515" s="311"/>
      <c r="AK515" s="311"/>
      <c r="AL515" s="311"/>
      <c r="AM515" s="311"/>
      <c r="AN515" s="311"/>
      <c r="AO515" s="311"/>
      <c r="AP515" s="311"/>
      <c r="AQ515" s="311"/>
      <c r="AR515" s="311"/>
    </row>
    <row r="516">
      <c r="A516" s="311"/>
      <c r="B516" s="311"/>
      <c r="C516" s="311"/>
      <c r="D516" s="311"/>
      <c r="E516" s="311"/>
      <c r="F516" s="65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  <c r="AF516" s="311"/>
      <c r="AG516" s="311"/>
      <c r="AH516" s="311"/>
      <c r="AI516" s="311"/>
      <c r="AJ516" s="311"/>
      <c r="AK516" s="311"/>
      <c r="AL516" s="311"/>
      <c r="AM516" s="311"/>
      <c r="AN516" s="311"/>
      <c r="AO516" s="311"/>
      <c r="AP516" s="311"/>
      <c r="AQ516" s="311"/>
      <c r="AR516" s="311"/>
    </row>
    <row r="517">
      <c r="A517" s="311"/>
      <c r="B517" s="311"/>
      <c r="C517" s="311"/>
      <c r="D517" s="311"/>
      <c r="E517" s="311"/>
      <c r="F517" s="65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  <c r="AF517" s="311"/>
      <c r="AG517" s="311"/>
      <c r="AH517" s="311"/>
      <c r="AI517" s="311"/>
      <c r="AJ517" s="311"/>
      <c r="AK517" s="311"/>
      <c r="AL517" s="311"/>
      <c r="AM517" s="311"/>
      <c r="AN517" s="311"/>
      <c r="AO517" s="311"/>
      <c r="AP517" s="311"/>
      <c r="AQ517" s="311"/>
      <c r="AR517" s="311"/>
    </row>
    <row r="518">
      <c r="A518" s="311"/>
      <c r="B518" s="311"/>
      <c r="C518" s="311"/>
      <c r="D518" s="311"/>
      <c r="E518" s="311"/>
      <c r="F518" s="65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  <c r="AF518" s="311"/>
      <c r="AG518" s="311"/>
      <c r="AH518" s="311"/>
      <c r="AI518" s="311"/>
      <c r="AJ518" s="311"/>
      <c r="AK518" s="311"/>
      <c r="AL518" s="311"/>
      <c r="AM518" s="311"/>
      <c r="AN518" s="311"/>
      <c r="AO518" s="311"/>
      <c r="AP518" s="311"/>
      <c r="AQ518" s="311"/>
      <c r="AR518" s="311"/>
    </row>
    <row r="519">
      <c r="A519" s="311"/>
      <c r="B519" s="311"/>
      <c r="C519" s="311"/>
      <c r="D519" s="311"/>
      <c r="E519" s="311"/>
      <c r="F519" s="65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  <c r="AF519" s="311"/>
      <c r="AG519" s="311"/>
      <c r="AH519" s="311"/>
      <c r="AI519" s="311"/>
      <c r="AJ519" s="311"/>
      <c r="AK519" s="311"/>
      <c r="AL519" s="311"/>
      <c r="AM519" s="311"/>
      <c r="AN519" s="311"/>
      <c r="AO519" s="311"/>
      <c r="AP519" s="311"/>
      <c r="AQ519" s="311"/>
      <c r="AR519" s="311"/>
    </row>
    <row r="520">
      <c r="A520" s="311"/>
      <c r="B520" s="311"/>
      <c r="C520" s="311"/>
      <c r="D520" s="311"/>
      <c r="E520" s="311"/>
      <c r="F520" s="65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  <c r="AF520" s="311"/>
      <c r="AG520" s="311"/>
      <c r="AH520" s="311"/>
      <c r="AI520" s="311"/>
      <c r="AJ520" s="311"/>
      <c r="AK520" s="311"/>
      <c r="AL520" s="311"/>
      <c r="AM520" s="311"/>
      <c r="AN520" s="311"/>
      <c r="AO520" s="311"/>
      <c r="AP520" s="311"/>
      <c r="AQ520" s="311"/>
      <c r="AR520" s="311"/>
    </row>
    <row r="521">
      <c r="A521" s="311"/>
      <c r="B521" s="311"/>
      <c r="C521" s="311"/>
      <c r="D521" s="311"/>
      <c r="E521" s="311"/>
      <c r="F521" s="65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  <c r="AF521" s="311"/>
      <c r="AG521" s="311"/>
      <c r="AH521" s="311"/>
      <c r="AI521" s="311"/>
      <c r="AJ521" s="311"/>
      <c r="AK521" s="311"/>
      <c r="AL521" s="311"/>
      <c r="AM521" s="311"/>
      <c r="AN521" s="311"/>
      <c r="AO521" s="311"/>
      <c r="AP521" s="311"/>
      <c r="AQ521" s="311"/>
      <c r="AR521" s="311"/>
    </row>
    <row r="522">
      <c r="A522" s="311"/>
      <c r="B522" s="311"/>
      <c r="C522" s="311"/>
      <c r="D522" s="311"/>
      <c r="E522" s="311"/>
      <c r="F522" s="65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  <c r="AF522" s="311"/>
      <c r="AG522" s="311"/>
      <c r="AH522" s="311"/>
      <c r="AI522" s="311"/>
      <c r="AJ522" s="311"/>
      <c r="AK522" s="311"/>
      <c r="AL522" s="311"/>
      <c r="AM522" s="311"/>
      <c r="AN522" s="311"/>
      <c r="AO522" s="311"/>
      <c r="AP522" s="311"/>
      <c r="AQ522" s="311"/>
      <c r="AR522" s="311"/>
    </row>
    <row r="523">
      <c r="A523" s="311"/>
      <c r="B523" s="311"/>
      <c r="C523" s="311"/>
      <c r="D523" s="311"/>
      <c r="E523" s="311"/>
      <c r="F523" s="65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  <c r="AF523" s="311"/>
      <c r="AG523" s="311"/>
      <c r="AH523" s="311"/>
      <c r="AI523" s="311"/>
      <c r="AJ523" s="311"/>
      <c r="AK523" s="311"/>
      <c r="AL523" s="311"/>
      <c r="AM523" s="311"/>
      <c r="AN523" s="311"/>
      <c r="AO523" s="311"/>
      <c r="AP523" s="311"/>
      <c r="AQ523" s="311"/>
      <c r="AR523" s="311"/>
    </row>
    <row r="524">
      <c r="A524" s="311"/>
      <c r="B524" s="311"/>
      <c r="C524" s="311"/>
      <c r="D524" s="311"/>
      <c r="E524" s="311"/>
      <c r="F524" s="65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  <c r="AF524" s="311"/>
      <c r="AG524" s="311"/>
      <c r="AH524" s="311"/>
      <c r="AI524" s="311"/>
      <c r="AJ524" s="311"/>
      <c r="AK524" s="311"/>
      <c r="AL524" s="311"/>
      <c r="AM524" s="311"/>
      <c r="AN524" s="311"/>
      <c r="AO524" s="311"/>
      <c r="AP524" s="311"/>
      <c r="AQ524" s="311"/>
      <c r="AR524" s="311"/>
    </row>
    <row r="525">
      <c r="A525" s="311"/>
      <c r="B525" s="311"/>
      <c r="C525" s="311"/>
      <c r="D525" s="311"/>
      <c r="E525" s="311"/>
      <c r="F525" s="65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  <c r="AF525" s="311"/>
      <c r="AG525" s="311"/>
      <c r="AH525" s="311"/>
      <c r="AI525" s="311"/>
      <c r="AJ525" s="311"/>
      <c r="AK525" s="311"/>
      <c r="AL525" s="311"/>
      <c r="AM525" s="311"/>
      <c r="AN525" s="311"/>
      <c r="AO525" s="311"/>
      <c r="AP525" s="311"/>
      <c r="AQ525" s="311"/>
      <c r="AR525" s="311"/>
    </row>
    <row r="526">
      <c r="A526" s="311"/>
      <c r="B526" s="311"/>
      <c r="C526" s="311"/>
      <c r="D526" s="311"/>
      <c r="E526" s="311"/>
      <c r="F526" s="65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  <c r="AF526" s="311"/>
      <c r="AG526" s="311"/>
      <c r="AH526" s="311"/>
      <c r="AI526" s="311"/>
      <c r="AJ526" s="311"/>
      <c r="AK526" s="311"/>
      <c r="AL526" s="311"/>
      <c r="AM526" s="311"/>
      <c r="AN526" s="311"/>
      <c r="AO526" s="311"/>
      <c r="AP526" s="311"/>
      <c r="AQ526" s="311"/>
      <c r="AR526" s="311"/>
    </row>
    <row r="527">
      <c r="A527" s="311"/>
      <c r="B527" s="311"/>
      <c r="C527" s="311"/>
      <c r="D527" s="311"/>
      <c r="E527" s="311"/>
      <c r="F527" s="65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  <c r="AF527" s="311"/>
      <c r="AG527" s="311"/>
      <c r="AH527" s="311"/>
      <c r="AI527" s="311"/>
      <c r="AJ527" s="311"/>
      <c r="AK527" s="311"/>
      <c r="AL527" s="311"/>
      <c r="AM527" s="311"/>
      <c r="AN527" s="311"/>
      <c r="AO527" s="311"/>
      <c r="AP527" s="311"/>
      <c r="AQ527" s="311"/>
      <c r="AR527" s="311"/>
    </row>
    <row r="528">
      <c r="A528" s="311"/>
      <c r="B528" s="311"/>
      <c r="C528" s="311"/>
      <c r="D528" s="311"/>
      <c r="E528" s="311"/>
      <c r="F528" s="65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  <c r="AF528" s="311"/>
      <c r="AG528" s="311"/>
      <c r="AH528" s="311"/>
      <c r="AI528" s="311"/>
      <c r="AJ528" s="311"/>
      <c r="AK528" s="311"/>
      <c r="AL528" s="311"/>
      <c r="AM528" s="311"/>
      <c r="AN528" s="311"/>
      <c r="AO528" s="311"/>
      <c r="AP528" s="311"/>
      <c r="AQ528" s="311"/>
      <c r="AR528" s="311"/>
    </row>
    <row r="529">
      <c r="A529" s="311"/>
      <c r="B529" s="311"/>
      <c r="C529" s="311"/>
      <c r="D529" s="311"/>
      <c r="E529" s="311"/>
      <c r="F529" s="65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  <c r="AF529" s="311"/>
      <c r="AG529" s="311"/>
      <c r="AH529" s="311"/>
      <c r="AI529" s="311"/>
      <c r="AJ529" s="311"/>
      <c r="AK529" s="311"/>
      <c r="AL529" s="311"/>
      <c r="AM529" s="311"/>
      <c r="AN529" s="311"/>
      <c r="AO529" s="311"/>
      <c r="AP529" s="311"/>
      <c r="AQ529" s="311"/>
      <c r="AR529" s="311"/>
    </row>
    <row r="530">
      <c r="A530" s="311"/>
      <c r="B530" s="311"/>
      <c r="C530" s="311"/>
      <c r="D530" s="311"/>
      <c r="E530" s="311"/>
      <c r="F530" s="65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  <c r="AF530" s="311"/>
      <c r="AG530" s="311"/>
      <c r="AH530" s="311"/>
      <c r="AI530" s="311"/>
      <c r="AJ530" s="311"/>
      <c r="AK530" s="311"/>
      <c r="AL530" s="311"/>
      <c r="AM530" s="311"/>
      <c r="AN530" s="311"/>
      <c r="AO530" s="311"/>
      <c r="AP530" s="311"/>
      <c r="AQ530" s="311"/>
      <c r="AR530" s="311"/>
    </row>
    <row r="531">
      <c r="A531" s="311"/>
      <c r="B531" s="311"/>
      <c r="C531" s="311"/>
      <c r="D531" s="311"/>
      <c r="E531" s="311"/>
      <c r="F531" s="65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  <c r="AF531" s="311"/>
      <c r="AG531" s="311"/>
      <c r="AH531" s="311"/>
      <c r="AI531" s="311"/>
      <c r="AJ531" s="311"/>
      <c r="AK531" s="311"/>
      <c r="AL531" s="311"/>
      <c r="AM531" s="311"/>
      <c r="AN531" s="311"/>
      <c r="AO531" s="311"/>
      <c r="AP531" s="311"/>
      <c r="AQ531" s="311"/>
      <c r="AR531" s="311"/>
    </row>
    <row r="532">
      <c r="A532" s="311"/>
      <c r="B532" s="311"/>
      <c r="C532" s="311"/>
      <c r="D532" s="311"/>
      <c r="E532" s="311"/>
      <c r="F532" s="65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  <c r="AF532" s="311"/>
      <c r="AG532" s="311"/>
      <c r="AH532" s="311"/>
      <c r="AI532" s="311"/>
      <c r="AJ532" s="311"/>
      <c r="AK532" s="311"/>
      <c r="AL532" s="311"/>
      <c r="AM532" s="311"/>
      <c r="AN532" s="311"/>
      <c r="AO532" s="311"/>
      <c r="AP532" s="311"/>
      <c r="AQ532" s="311"/>
      <c r="AR532" s="311"/>
    </row>
    <row r="533">
      <c r="A533" s="311"/>
      <c r="B533" s="311"/>
      <c r="C533" s="311"/>
      <c r="D533" s="311"/>
      <c r="E533" s="311"/>
      <c r="F533" s="65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  <c r="AF533" s="311"/>
      <c r="AG533" s="311"/>
      <c r="AH533" s="311"/>
      <c r="AI533" s="311"/>
      <c r="AJ533" s="311"/>
      <c r="AK533" s="311"/>
      <c r="AL533" s="311"/>
      <c r="AM533" s="311"/>
      <c r="AN533" s="311"/>
      <c r="AO533" s="311"/>
      <c r="AP533" s="311"/>
      <c r="AQ533" s="311"/>
      <c r="AR533" s="311"/>
    </row>
    <row r="534">
      <c r="A534" s="311"/>
      <c r="B534" s="311"/>
      <c r="C534" s="311"/>
      <c r="D534" s="311"/>
      <c r="E534" s="311"/>
      <c r="F534" s="65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  <c r="AF534" s="311"/>
      <c r="AG534" s="311"/>
      <c r="AH534" s="311"/>
      <c r="AI534" s="311"/>
      <c r="AJ534" s="311"/>
      <c r="AK534" s="311"/>
      <c r="AL534" s="311"/>
      <c r="AM534" s="311"/>
      <c r="AN534" s="311"/>
      <c r="AO534" s="311"/>
      <c r="AP534" s="311"/>
      <c r="AQ534" s="311"/>
      <c r="AR534" s="311"/>
    </row>
    <row r="535">
      <c r="A535" s="311"/>
      <c r="B535" s="311"/>
      <c r="C535" s="311"/>
      <c r="D535" s="311"/>
      <c r="E535" s="311"/>
      <c r="F535" s="65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  <c r="AF535" s="311"/>
      <c r="AG535" s="311"/>
      <c r="AH535" s="311"/>
      <c r="AI535" s="311"/>
      <c r="AJ535" s="311"/>
      <c r="AK535" s="311"/>
      <c r="AL535" s="311"/>
      <c r="AM535" s="311"/>
      <c r="AN535" s="311"/>
      <c r="AO535" s="311"/>
      <c r="AP535" s="311"/>
      <c r="AQ535" s="311"/>
      <c r="AR535" s="311"/>
    </row>
    <row r="536">
      <c r="A536" s="311"/>
      <c r="B536" s="311"/>
      <c r="C536" s="311"/>
      <c r="D536" s="311"/>
      <c r="E536" s="311"/>
      <c r="F536" s="65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  <c r="AF536" s="311"/>
      <c r="AG536" s="311"/>
      <c r="AH536" s="311"/>
      <c r="AI536" s="311"/>
      <c r="AJ536" s="311"/>
      <c r="AK536" s="311"/>
      <c r="AL536" s="311"/>
      <c r="AM536" s="311"/>
      <c r="AN536" s="311"/>
      <c r="AO536" s="311"/>
      <c r="AP536" s="311"/>
      <c r="AQ536" s="311"/>
      <c r="AR536" s="311"/>
    </row>
    <row r="537">
      <c r="A537" s="311"/>
      <c r="B537" s="311"/>
      <c r="C537" s="311"/>
      <c r="D537" s="311"/>
      <c r="E537" s="311"/>
      <c r="F537" s="65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  <c r="AF537" s="311"/>
      <c r="AG537" s="311"/>
      <c r="AH537" s="311"/>
      <c r="AI537" s="311"/>
      <c r="AJ537" s="311"/>
      <c r="AK537" s="311"/>
      <c r="AL537" s="311"/>
      <c r="AM537" s="311"/>
      <c r="AN537" s="311"/>
      <c r="AO537" s="311"/>
      <c r="AP537" s="311"/>
      <c r="AQ537" s="311"/>
      <c r="AR537" s="311"/>
    </row>
    <row r="538">
      <c r="A538" s="311"/>
      <c r="B538" s="311"/>
      <c r="C538" s="311"/>
      <c r="D538" s="311"/>
      <c r="E538" s="311"/>
      <c r="F538" s="65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  <c r="AF538" s="311"/>
      <c r="AG538" s="311"/>
      <c r="AH538" s="311"/>
      <c r="AI538" s="311"/>
      <c r="AJ538" s="311"/>
      <c r="AK538" s="311"/>
      <c r="AL538" s="311"/>
      <c r="AM538" s="311"/>
      <c r="AN538" s="311"/>
      <c r="AO538" s="311"/>
      <c r="AP538" s="311"/>
      <c r="AQ538" s="311"/>
      <c r="AR538" s="311"/>
    </row>
    <row r="539">
      <c r="A539" s="311"/>
      <c r="B539" s="311"/>
      <c r="C539" s="311"/>
      <c r="D539" s="311"/>
      <c r="E539" s="311"/>
      <c r="F539" s="65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  <c r="AF539" s="311"/>
      <c r="AG539" s="311"/>
      <c r="AH539" s="311"/>
      <c r="AI539" s="311"/>
      <c r="AJ539" s="311"/>
      <c r="AK539" s="311"/>
      <c r="AL539" s="311"/>
      <c r="AM539" s="311"/>
      <c r="AN539" s="311"/>
      <c r="AO539" s="311"/>
      <c r="AP539" s="311"/>
      <c r="AQ539" s="311"/>
      <c r="AR539" s="311"/>
    </row>
    <row r="540">
      <c r="A540" s="311"/>
      <c r="B540" s="311"/>
      <c r="C540" s="311"/>
      <c r="D540" s="311"/>
      <c r="E540" s="311"/>
      <c r="F540" s="65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  <c r="AF540" s="311"/>
      <c r="AG540" s="311"/>
      <c r="AH540" s="311"/>
      <c r="AI540" s="311"/>
      <c r="AJ540" s="311"/>
      <c r="AK540" s="311"/>
      <c r="AL540" s="311"/>
      <c r="AM540" s="311"/>
      <c r="AN540" s="311"/>
      <c r="AO540" s="311"/>
      <c r="AP540" s="311"/>
      <c r="AQ540" s="311"/>
      <c r="AR540" s="311"/>
    </row>
    <row r="541">
      <c r="A541" s="311"/>
      <c r="B541" s="311"/>
      <c r="C541" s="311"/>
      <c r="D541" s="311"/>
      <c r="E541" s="311"/>
      <c r="F541" s="65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  <c r="AF541" s="311"/>
      <c r="AG541" s="311"/>
      <c r="AH541" s="311"/>
      <c r="AI541" s="311"/>
      <c r="AJ541" s="311"/>
      <c r="AK541" s="311"/>
      <c r="AL541" s="311"/>
      <c r="AM541" s="311"/>
      <c r="AN541" s="311"/>
      <c r="AO541" s="311"/>
      <c r="AP541" s="311"/>
      <c r="AQ541" s="311"/>
      <c r="AR541" s="311"/>
    </row>
    <row r="542">
      <c r="A542" s="311"/>
      <c r="B542" s="311"/>
      <c r="C542" s="311"/>
      <c r="D542" s="311"/>
      <c r="E542" s="311"/>
      <c r="F542" s="65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  <c r="AF542" s="311"/>
      <c r="AG542" s="311"/>
      <c r="AH542" s="311"/>
      <c r="AI542" s="311"/>
      <c r="AJ542" s="311"/>
      <c r="AK542" s="311"/>
      <c r="AL542" s="311"/>
      <c r="AM542" s="311"/>
      <c r="AN542" s="311"/>
      <c r="AO542" s="311"/>
      <c r="AP542" s="311"/>
      <c r="AQ542" s="311"/>
      <c r="AR542" s="311"/>
    </row>
    <row r="543">
      <c r="A543" s="311"/>
      <c r="B543" s="311"/>
      <c r="C543" s="311"/>
      <c r="D543" s="311"/>
      <c r="E543" s="311"/>
      <c r="F543" s="65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  <c r="AF543" s="311"/>
      <c r="AG543" s="311"/>
      <c r="AH543" s="311"/>
      <c r="AI543" s="311"/>
      <c r="AJ543" s="311"/>
      <c r="AK543" s="311"/>
      <c r="AL543" s="311"/>
      <c r="AM543" s="311"/>
      <c r="AN543" s="311"/>
      <c r="AO543" s="311"/>
      <c r="AP543" s="311"/>
      <c r="AQ543" s="311"/>
      <c r="AR543" s="311"/>
    </row>
    <row r="544">
      <c r="A544" s="311"/>
      <c r="B544" s="311"/>
      <c r="C544" s="311"/>
      <c r="D544" s="311"/>
      <c r="E544" s="311"/>
      <c r="F544" s="65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  <c r="AF544" s="311"/>
      <c r="AG544" s="311"/>
      <c r="AH544" s="311"/>
      <c r="AI544" s="311"/>
      <c r="AJ544" s="311"/>
      <c r="AK544" s="311"/>
      <c r="AL544" s="311"/>
      <c r="AM544" s="311"/>
      <c r="AN544" s="311"/>
      <c r="AO544" s="311"/>
      <c r="AP544" s="311"/>
      <c r="AQ544" s="311"/>
      <c r="AR544" s="311"/>
    </row>
    <row r="545">
      <c r="A545" s="311"/>
      <c r="B545" s="311"/>
      <c r="C545" s="311"/>
      <c r="D545" s="311"/>
      <c r="E545" s="311"/>
      <c r="F545" s="65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  <c r="AF545" s="311"/>
      <c r="AG545" s="311"/>
      <c r="AH545" s="311"/>
      <c r="AI545" s="311"/>
      <c r="AJ545" s="311"/>
      <c r="AK545" s="311"/>
      <c r="AL545" s="311"/>
      <c r="AM545" s="311"/>
      <c r="AN545" s="311"/>
      <c r="AO545" s="311"/>
      <c r="AP545" s="311"/>
      <c r="AQ545" s="311"/>
      <c r="AR545" s="311"/>
    </row>
    <row r="546">
      <c r="A546" s="311"/>
      <c r="B546" s="311"/>
      <c r="C546" s="311"/>
      <c r="D546" s="311"/>
      <c r="E546" s="311"/>
      <c r="F546" s="65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  <c r="AF546" s="311"/>
      <c r="AG546" s="311"/>
      <c r="AH546" s="311"/>
      <c r="AI546" s="311"/>
      <c r="AJ546" s="311"/>
      <c r="AK546" s="311"/>
      <c r="AL546" s="311"/>
      <c r="AM546" s="311"/>
      <c r="AN546" s="311"/>
      <c r="AO546" s="311"/>
      <c r="AP546" s="311"/>
      <c r="AQ546" s="311"/>
      <c r="AR546" s="311"/>
    </row>
    <row r="547">
      <c r="A547" s="311"/>
      <c r="B547" s="311"/>
      <c r="C547" s="311"/>
      <c r="D547" s="311"/>
      <c r="E547" s="311"/>
      <c r="F547" s="65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  <c r="AF547" s="311"/>
      <c r="AG547" s="311"/>
      <c r="AH547" s="311"/>
      <c r="AI547" s="311"/>
      <c r="AJ547" s="311"/>
      <c r="AK547" s="311"/>
      <c r="AL547" s="311"/>
      <c r="AM547" s="311"/>
      <c r="AN547" s="311"/>
      <c r="AO547" s="311"/>
      <c r="AP547" s="311"/>
      <c r="AQ547" s="311"/>
      <c r="AR547" s="311"/>
    </row>
    <row r="548">
      <c r="A548" s="311"/>
      <c r="B548" s="311"/>
      <c r="C548" s="311"/>
      <c r="D548" s="311"/>
      <c r="E548" s="311"/>
      <c r="F548" s="65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  <c r="AF548" s="311"/>
      <c r="AG548" s="311"/>
      <c r="AH548" s="311"/>
      <c r="AI548" s="311"/>
      <c r="AJ548" s="311"/>
      <c r="AK548" s="311"/>
      <c r="AL548" s="311"/>
      <c r="AM548" s="311"/>
      <c r="AN548" s="311"/>
      <c r="AO548" s="311"/>
      <c r="AP548" s="311"/>
      <c r="AQ548" s="311"/>
      <c r="AR548" s="311"/>
    </row>
    <row r="549">
      <c r="A549" s="311"/>
      <c r="B549" s="311"/>
      <c r="C549" s="311"/>
      <c r="D549" s="311"/>
      <c r="E549" s="311"/>
      <c r="F549" s="65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  <c r="AF549" s="311"/>
      <c r="AG549" s="311"/>
      <c r="AH549" s="311"/>
      <c r="AI549" s="311"/>
      <c r="AJ549" s="311"/>
      <c r="AK549" s="311"/>
      <c r="AL549" s="311"/>
      <c r="AM549" s="311"/>
      <c r="AN549" s="311"/>
      <c r="AO549" s="311"/>
      <c r="AP549" s="311"/>
      <c r="AQ549" s="311"/>
      <c r="AR549" s="311"/>
    </row>
    <row r="550">
      <c r="A550" s="311"/>
      <c r="B550" s="311"/>
      <c r="C550" s="311"/>
      <c r="D550" s="311"/>
      <c r="E550" s="311"/>
      <c r="F550" s="65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  <c r="AF550" s="311"/>
      <c r="AG550" s="311"/>
      <c r="AH550" s="311"/>
      <c r="AI550" s="311"/>
      <c r="AJ550" s="311"/>
      <c r="AK550" s="311"/>
      <c r="AL550" s="311"/>
      <c r="AM550" s="311"/>
      <c r="AN550" s="311"/>
      <c r="AO550" s="311"/>
      <c r="AP550" s="311"/>
      <c r="AQ550" s="311"/>
      <c r="AR550" s="311"/>
    </row>
    <row r="551">
      <c r="A551" s="311"/>
      <c r="B551" s="311"/>
      <c r="C551" s="311"/>
      <c r="D551" s="311"/>
      <c r="E551" s="311"/>
      <c r="F551" s="65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  <c r="AF551" s="311"/>
      <c r="AG551" s="311"/>
      <c r="AH551" s="311"/>
      <c r="AI551" s="311"/>
      <c r="AJ551" s="311"/>
      <c r="AK551" s="311"/>
      <c r="AL551" s="311"/>
      <c r="AM551" s="311"/>
      <c r="AN551" s="311"/>
      <c r="AO551" s="311"/>
      <c r="AP551" s="311"/>
      <c r="AQ551" s="311"/>
      <c r="AR551" s="311"/>
    </row>
    <row r="552">
      <c r="A552" s="311"/>
      <c r="B552" s="311"/>
      <c r="C552" s="311"/>
      <c r="D552" s="311"/>
      <c r="E552" s="311"/>
      <c r="F552" s="65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  <c r="AF552" s="311"/>
      <c r="AG552" s="311"/>
      <c r="AH552" s="311"/>
      <c r="AI552" s="311"/>
      <c r="AJ552" s="311"/>
      <c r="AK552" s="311"/>
      <c r="AL552" s="311"/>
      <c r="AM552" s="311"/>
      <c r="AN552" s="311"/>
      <c r="AO552" s="311"/>
      <c r="AP552" s="311"/>
      <c r="AQ552" s="311"/>
      <c r="AR552" s="311"/>
    </row>
    <row r="553">
      <c r="A553" s="311"/>
      <c r="B553" s="311"/>
      <c r="C553" s="311"/>
      <c r="D553" s="311"/>
      <c r="E553" s="311"/>
      <c r="F553" s="65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  <c r="AF553" s="311"/>
      <c r="AG553" s="311"/>
      <c r="AH553" s="311"/>
      <c r="AI553" s="311"/>
      <c r="AJ553" s="311"/>
      <c r="AK553" s="311"/>
      <c r="AL553" s="311"/>
      <c r="AM553" s="311"/>
      <c r="AN553" s="311"/>
      <c r="AO553" s="311"/>
      <c r="AP553" s="311"/>
      <c r="AQ553" s="311"/>
      <c r="AR553" s="311"/>
    </row>
    <row r="554">
      <c r="A554" s="311"/>
      <c r="B554" s="311"/>
      <c r="C554" s="311"/>
      <c r="D554" s="311"/>
      <c r="E554" s="311"/>
      <c r="F554" s="65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  <c r="AF554" s="311"/>
      <c r="AG554" s="311"/>
      <c r="AH554" s="311"/>
      <c r="AI554" s="311"/>
      <c r="AJ554" s="311"/>
      <c r="AK554" s="311"/>
      <c r="AL554" s="311"/>
      <c r="AM554" s="311"/>
      <c r="AN554" s="311"/>
      <c r="AO554" s="311"/>
      <c r="AP554" s="311"/>
      <c r="AQ554" s="311"/>
      <c r="AR554" s="311"/>
    </row>
    <row r="555">
      <c r="A555" s="311"/>
      <c r="B555" s="311"/>
      <c r="C555" s="311"/>
      <c r="D555" s="311"/>
      <c r="E555" s="311"/>
      <c r="F555" s="65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  <c r="AF555" s="311"/>
      <c r="AG555" s="311"/>
      <c r="AH555" s="311"/>
      <c r="AI555" s="311"/>
      <c r="AJ555" s="311"/>
      <c r="AK555" s="311"/>
      <c r="AL555" s="311"/>
      <c r="AM555" s="311"/>
      <c r="AN555" s="311"/>
      <c r="AO555" s="311"/>
      <c r="AP555" s="311"/>
      <c r="AQ555" s="311"/>
      <c r="AR555" s="311"/>
    </row>
    <row r="556">
      <c r="A556" s="311"/>
      <c r="B556" s="311"/>
      <c r="C556" s="311"/>
      <c r="D556" s="311"/>
      <c r="E556" s="311"/>
      <c r="F556" s="65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  <c r="AF556" s="311"/>
      <c r="AG556" s="311"/>
      <c r="AH556" s="311"/>
      <c r="AI556" s="311"/>
      <c r="AJ556" s="311"/>
      <c r="AK556" s="311"/>
      <c r="AL556" s="311"/>
      <c r="AM556" s="311"/>
      <c r="AN556" s="311"/>
      <c r="AO556" s="311"/>
      <c r="AP556" s="311"/>
      <c r="AQ556" s="311"/>
      <c r="AR556" s="311"/>
    </row>
    <row r="557">
      <c r="A557" s="311"/>
      <c r="B557" s="311"/>
      <c r="C557" s="311"/>
      <c r="D557" s="311"/>
      <c r="E557" s="311"/>
      <c r="F557" s="65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  <c r="AF557" s="311"/>
      <c r="AG557" s="311"/>
      <c r="AH557" s="311"/>
      <c r="AI557" s="311"/>
      <c r="AJ557" s="311"/>
      <c r="AK557" s="311"/>
      <c r="AL557" s="311"/>
      <c r="AM557" s="311"/>
      <c r="AN557" s="311"/>
      <c r="AO557" s="311"/>
      <c r="AP557" s="311"/>
      <c r="AQ557" s="311"/>
      <c r="AR557" s="311"/>
    </row>
    <row r="558">
      <c r="A558" s="311"/>
      <c r="B558" s="311"/>
      <c r="C558" s="311"/>
      <c r="D558" s="311"/>
      <c r="E558" s="311"/>
      <c r="F558" s="65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  <c r="AF558" s="311"/>
      <c r="AG558" s="311"/>
      <c r="AH558" s="311"/>
      <c r="AI558" s="311"/>
      <c r="AJ558" s="311"/>
      <c r="AK558" s="311"/>
      <c r="AL558" s="311"/>
      <c r="AM558" s="311"/>
      <c r="AN558" s="311"/>
      <c r="AO558" s="311"/>
      <c r="AP558" s="311"/>
      <c r="AQ558" s="311"/>
      <c r="AR558" s="311"/>
    </row>
    <row r="559">
      <c r="A559" s="311"/>
      <c r="B559" s="311"/>
      <c r="C559" s="311"/>
      <c r="D559" s="311"/>
      <c r="E559" s="311"/>
      <c r="F559" s="65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  <c r="AF559" s="311"/>
      <c r="AG559" s="311"/>
      <c r="AH559" s="311"/>
      <c r="AI559" s="311"/>
      <c r="AJ559" s="311"/>
      <c r="AK559" s="311"/>
      <c r="AL559" s="311"/>
      <c r="AM559" s="311"/>
      <c r="AN559" s="311"/>
      <c r="AO559" s="311"/>
      <c r="AP559" s="311"/>
      <c r="AQ559" s="311"/>
      <c r="AR559" s="311"/>
    </row>
    <row r="560">
      <c r="A560" s="311"/>
      <c r="B560" s="311"/>
      <c r="C560" s="311"/>
      <c r="D560" s="311"/>
      <c r="E560" s="311"/>
      <c r="F560" s="65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  <c r="AF560" s="311"/>
      <c r="AG560" s="311"/>
      <c r="AH560" s="311"/>
      <c r="AI560" s="311"/>
      <c r="AJ560" s="311"/>
      <c r="AK560" s="311"/>
      <c r="AL560" s="311"/>
      <c r="AM560" s="311"/>
      <c r="AN560" s="311"/>
      <c r="AO560" s="311"/>
      <c r="AP560" s="311"/>
      <c r="AQ560" s="311"/>
      <c r="AR560" s="311"/>
    </row>
    <row r="561">
      <c r="A561" s="311"/>
      <c r="B561" s="311"/>
      <c r="C561" s="311"/>
      <c r="D561" s="311"/>
      <c r="E561" s="311"/>
      <c r="F561" s="65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  <c r="AF561" s="311"/>
      <c r="AG561" s="311"/>
      <c r="AH561" s="311"/>
      <c r="AI561" s="311"/>
      <c r="AJ561" s="311"/>
      <c r="AK561" s="311"/>
      <c r="AL561" s="311"/>
      <c r="AM561" s="311"/>
      <c r="AN561" s="311"/>
      <c r="AO561" s="311"/>
      <c r="AP561" s="311"/>
      <c r="AQ561" s="311"/>
      <c r="AR561" s="311"/>
    </row>
    <row r="562">
      <c r="A562" s="311"/>
      <c r="B562" s="311"/>
      <c r="C562" s="311"/>
      <c r="D562" s="311"/>
      <c r="E562" s="311"/>
      <c r="F562" s="65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  <c r="AF562" s="311"/>
      <c r="AG562" s="311"/>
      <c r="AH562" s="311"/>
      <c r="AI562" s="311"/>
      <c r="AJ562" s="311"/>
      <c r="AK562" s="311"/>
      <c r="AL562" s="311"/>
      <c r="AM562" s="311"/>
      <c r="AN562" s="311"/>
      <c r="AO562" s="311"/>
      <c r="AP562" s="311"/>
      <c r="AQ562" s="311"/>
      <c r="AR562" s="311"/>
    </row>
    <row r="563">
      <c r="A563" s="311"/>
      <c r="B563" s="311"/>
      <c r="C563" s="311"/>
      <c r="D563" s="311"/>
      <c r="E563" s="311"/>
      <c r="F563" s="65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  <c r="AF563" s="311"/>
      <c r="AG563" s="311"/>
      <c r="AH563" s="311"/>
      <c r="AI563" s="311"/>
      <c r="AJ563" s="311"/>
      <c r="AK563" s="311"/>
      <c r="AL563" s="311"/>
      <c r="AM563" s="311"/>
      <c r="AN563" s="311"/>
      <c r="AO563" s="311"/>
      <c r="AP563" s="311"/>
      <c r="AQ563" s="311"/>
      <c r="AR563" s="311"/>
    </row>
    <row r="564">
      <c r="A564" s="311"/>
      <c r="B564" s="311"/>
      <c r="C564" s="311"/>
      <c r="D564" s="311"/>
      <c r="E564" s="311"/>
      <c r="F564" s="65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  <c r="AF564" s="311"/>
      <c r="AG564" s="311"/>
      <c r="AH564" s="311"/>
      <c r="AI564" s="311"/>
      <c r="AJ564" s="311"/>
      <c r="AK564" s="311"/>
      <c r="AL564" s="311"/>
      <c r="AM564" s="311"/>
      <c r="AN564" s="311"/>
      <c r="AO564" s="311"/>
      <c r="AP564" s="311"/>
      <c r="AQ564" s="311"/>
      <c r="AR564" s="311"/>
    </row>
    <row r="565">
      <c r="A565" s="311"/>
      <c r="B565" s="311"/>
      <c r="C565" s="311"/>
      <c r="D565" s="311"/>
      <c r="E565" s="311"/>
      <c r="F565" s="65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  <c r="AF565" s="311"/>
      <c r="AG565" s="311"/>
      <c r="AH565" s="311"/>
      <c r="AI565" s="311"/>
      <c r="AJ565" s="311"/>
      <c r="AK565" s="311"/>
      <c r="AL565" s="311"/>
      <c r="AM565" s="311"/>
      <c r="AN565" s="311"/>
      <c r="AO565" s="311"/>
      <c r="AP565" s="311"/>
      <c r="AQ565" s="311"/>
      <c r="AR565" s="311"/>
    </row>
    <row r="566">
      <c r="A566" s="311"/>
      <c r="B566" s="311"/>
      <c r="C566" s="311"/>
      <c r="D566" s="311"/>
      <c r="E566" s="311"/>
      <c r="F566" s="65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  <c r="AF566" s="311"/>
      <c r="AG566" s="311"/>
      <c r="AH566" s="311"/>
      <c r="AI566" s="311"/>
      <c r="AJ566" s="311"/>
      <c r="AK566" s="311"/>
      <c r="AL566" s="311"/>
      <c r="AM566" s="311"/>
      <c r="AN566" s="311"/>
      <c r="AO566" s="311"/>
      <c r="AP566" s="311"/>
      <c r="AQ566" s="311"/>
      <c r="AR566" s="311"/>
    </row>
    <row r="567">
      <c r="A567" s="311"/>
      <c r="B567" s="311"/>
      <c r="C567" s="311"/>
      <c r="D567" s="311"/>
      <c r="E567" s="311"/>
      <c r="F567" s="65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  <c r="AF567" s="311"/>
      <c r="AG567" s="311"/>
      <c r="AH567" s="311"/>
      <c r="AI567" s="311"/>
      <c r="AJ567" s="311"/>
      <c r="AK567" s="311"/>
      <c r="AL567" s="311"/>
      <c r="AM567" s="311"/>
      <c r="AN567" s="311"/>
      <c r="AO567" s="311"/>
      <c r="AP567" s="311"/>
      <c r="AQ567" s="311"/>
      <c r="AR567" s="311"/>
    </row>
    <row r="568">
      <c r="A568" s="311"/>
      <c r="B568" s="311"/>
      <c r="C568" s="311"/>
      <c r="D568" s="311"/>
      <c r="E568" s="311"/>
      <c r="F568" s="65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  <c r="AF568" s="311"/>
      <c r="AG568" s="311"/>
      <c r="AH568" s="311"/>
      <c r="AI568" s="311"/>
      <c r="AJ568" s="311"/>
      <c r="AK568" s="311"/>
      <c r="AL568" s="311"/>
      <c r="AM568" s="311"/>
      <c r="AN568" s="311"/>
      <c r="AO568" s="311"/>
      <c r="AP568" s="311"/>
      <c r="AQ568" s="311"/>
      <c r="AR568" s="311"/>
    </row>
    <row r="569">
      <c r="A569" s="311"/>
      <c r="B569" s="311"/>
      <c r="C569" s="311"/>
      <c r="D569" s="311"/>
      <c r="E569" s="311"/>
      <c r="F569" s="65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  <c r="AF569" s="311"/>
      <c r="AG569" s="311"/>
      <c r="AH569" s="311"/>
      <c r="AI569" s="311"/>
      <c r="AJ569" s="311"/>
      <c r="AK569" s="311"/>
      <c r="AL569" s="311"/>
      <c r="AM569" s="311"/>
      <c r="AN569" s="311"/>
      <c r="AO569" s="311"/>
      <c r="AP569" s="311"/>
      <c r="AQ569" s="311"/>
      <c r="AR569" s="311"/>
    </row>
    <row r="570">
      <c r="A570" s="311"/>
      <c r="B570" s="311"/>
      <c r="C570" s="311"/>
      <c r="D570" s="311"/>
      <c r="E570" s="311"/>
      <c r="F570" s="65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  <c r="AF570" s="311"/>
      <c r="AG570" s="311"/>
      <c r="AH570" s="311"/>
      <c r="AI570" s="311"/>
      <c r="AJ570" s="311"/>
      <c r="AK570" s="311"/>
      <c r="AL570" s="311"/>
      <c r="AM570" s="311"/>
      <c r="AN570" s="311"/>
      <c r="AO570" s="311"/>
      <c r="AP570" s="311"/>
      <c r="AQ570" s="311"/>
      <c r="AR570" s="311"/>
    </row>
    <row r="571">
      <c r="A571" s="311"/>
      <c r="B571" s="311"/>
      <c r="C571" s="311"/>
      <c r="D571" s="311"/>
      <c r="E571" s="311"/>
      <c r="F571" s="65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  <c r="AF571" s="311"/>
      <c r="AG571" s="311"/>
      <c r="AH571" s="311"/>
      <c r="AI571" s="311"/>
      <c r="AJ571" s="311"/>
      <c r="AK571" s="311"/>
      <c r="AL571" s="311"/>
      <c r="AM571" s="311"/>
      <c r="AN571" s="311"/>
      <c r="AO571" s="311"/>
      <c r="AP571" s="311"/>
      <c r="AQ571" s="311"/>
      <c r="AR571" s="311"/>
    </row>
    <row r="572">
      <c r="A572" s="311"/>
      <c r="B572" s="311"/>
      <c r="C572" s="311"/>
      <c r="D572" s="311"/>
      <c r="E572" s="311"/>
      <c r="F572" s="65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  <c r="AF572" s="311"/>
      <c r="AG572" s="311"/>
      <c r="AH572" s="311"/>
      <c r="AI572" s="311"/>
      <c r="AJ572" s="311"/>
      <c r="AK572" s="311"/>
      <c r="AL572" s="311"/>
      <c r="AM572" s="311"/>
      <c r="AN572" s="311"/>
      <c r="AO572" s="311"/>
      <c r="AP572" s="311"/>
      <c r="AQ572" s="311"/>
      <c r="AR572" s="311"/>
    </row>
    <row r="573">
      <c r="A573" s="311"/>
      <c r="B573" s="311"/>
      <c r="C573" s="311"/>
      <c r="D573" s="311"/>
      <c r="E573" s="311"/>
      <c r="F573" s="65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  <c r="AF573" s="311"/>
      <c r="AG573" s="311"/>
      <c r="AH573" s="311"/>
      <c r="AI573" s="311"/>
      <c r="AJ573" s="311"/>
      <c r="AK573" s="311"/>
      <c r="AL573" s="311"/>
      <c r="AM573" s="311"/>
      <c r="AN573" s="311"/>
      <c r="AO573" s="311"/>
      <c r="AP573" s="311"/>
      <c r="AQ573" s="311"/>
      <c r="AR573" s="311"/>
    </row>
    <row r="574">
      <c r="A574" s="311"/>
      <c r="B574" s="311"/>
      <c r="C574" s="311"/>
      <c r="D574" s="311"/>
      <c r="E574" s="311"/>
      <c r="F574" s="65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  <c r="AF574" s="311"/>
      <c r="AG574" s="311"/>
      <c r="AH574" s="311"/>
      <c r="AI574" s="311"/>
      <c r="AJ574" s="311"/>
      <c r="AK574" s="311"/>
      <c r="AL574" s="311"/>
      <c r="AM574" s="311"/>
      <c r="AN574" s="311"/>
      <c r="AO574" s="311"/>
      <c r="AP574" s="311"/>
      <c r="AQ574" s="311"/>
      <c r="AR574" s="311"/>
    </row>
    <row r="575">
      <c r="A575" s="311"/>
      <c r="B575" s="311"/>
      <c r="C575" s="311"/>
      <c r="D575" s="311"/>
      <c r="E575" s="311"/>
      <c r="F575" s="65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  <c r="AF575" s="311"/>
      <c r="AG575" s="311"/>
      <c r="AH575" s="311"/>
      <c r="AI575" s="311"/>
      <c r="AJ575" s="311"/>
      <c r="AK575" s="311"/>
      <c r="AL575" s="311"/>
      <c r="AM575" s="311"/>
      <c r="AN575" s="311"/>
      <c r="AO575" s="311"/>
      <c r="AP575" s="311"/>
      <c r="AQ575" s="311"/>
      <c r="AR575" s="311"/>
    </row>
    <row r="576">
      <c r="A576" s="311"/>
      <c r="B576" s="311"/>
      <c r="C576" s="311"/>
      <c r="D576" s="311"/>
      <c r="E576" s="311"/>
      <c r="F576" s="65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  <c r="AF576" s="311"/>
      <c r="AG576" s="311"/>
      <c r="AH576" s="311"/>
      <c r="AI576" s="311"/>
      <c r="AJ576" s="311"/>
      <c r="AK576" s="311"/>
      <c r="AL576" s="311"/>
      <c r="AM576" s="311"/>
      <c r="AN576" s="311"/>
      <c r="AO576" s="311"/>
      <c r="AP576" s="311"/>
      <c r="AQ576" s="311"/>
      <c r="AR576" s="311"/>
    </row>
    <row r="577">
      <c r="A577" s="311"/>
      <c r="B577" s="311"/>
      <c r="C577" s="311"/>
      <c r="D577" s="311"/>
      <c r="E577" s="311"/>
      <c r="F577" s="65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  <c r="AF577" s="311"/>
      <c r="AG577" s="311"/>
      <c r="AH577" s="311"/>
      <c r="AI577" s="311"/>
      <c r="AJ577" s="311"/>
      <c r="AK577" s="311"/>
      <c r="AL577" s="311"/>
      <c r="AM577" s="311"/>
      <c r="AN577" s="311"/>
      <c r="AO577" s="311"/>
      <c r="AP577" s="311"/>
      <c r="AQ577" s="311"/>
      <c r="AR577" s="311"/>
    </row>
    <row r="578">
      <c r="A578" s="311"/>
      <c r="B578" s="311"/>
      <c r="C578" s="311"/>
      <c r="D578" s="311"/>
      <c r="E578" s="311"/>
      <c r="F578" s="65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  <c r="AF578" s="311"/>
      <c r="AG578" s="311"/>
      <c r="AH578" s="311"/>
      <c r="AI578" s="311"/>
      <c r="AJ578" s="311"/>
      <c r="AK578" s="311"/>
      <c r="AL578" s="311"/>
      <c r="AM578" s="311"/>
      <c r="AN578" s="311"/>
      <c r="AO578" s="311"/>
      <c r="AP578" s="311"/>
      <c r="AQ578" s="311"/>
      <c r="AR578" s="311"/>
    </row>
    <row r="579">
      <c r="A579" s="311"/>
      <c r="B579" s="311"/>
      <c r="C579" s="311"/>
      <c r="D579" s="311"/>
      <c r="E579" s="311"/>
      <c r="F579" s="65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  <c r="AF579" s="311"/>
      <c r="AG579" s="311"/>
      <c r="AH579" s="311"/>
      <c r="AI579" s="311"/>
      <c r="AJ579" s="311"/>
      <c r="AK579" s="311"/>
      <c r="AL579" s="311"/>
      <c r="AM579" s="311"/>
      <c r="AN579" s="311"/>
      <c r="AO579" s="311"/>
      <c r="AP579" s="311"/>
      <c r="AQ579" s="311"/>
      <c r="AR579" s="311"/>
    </row>
    <row r="580">
      <c r="A580" s="311"/>
      <c r="B580" s="311"/>
      <c r="C580" s="311"/>
      <c r="D580" s="311"/>
      <c r="E580" s="311"/>
      <c r="F580" s="65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  <c r="AF580" s="311"/>
      <c r="AG580" s="311"/>
      <c r="AH580" s="311"/>
      <c r="AI580" s="311"/>
      <c r="AJ580" s="311"/>
      <c r="AK580" s="311"/>
      <c r="AL580" s="311"/>
      <c r="AM580" s="311"/>
      <c r="AN580" s="311"/>
      <c r="AO580" s="311"/>
      <c r="AP580" s="311"/>
      <c r="AQ580" s="311"/>
      <c r="AR580" s="311"/>
    </row>
    <row r="581">
      <c r="A581" s="311"/>
      <c r="B581" s="311"/>
      <c r="C581" s="311"/>
      <c r="D581" s="311"/>
      <c r="E581" s="311"/>
      <c r="F581" s="65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  <c r="AF581" s="311"/>
      <c r="AG581" s="311"/>
      <c r="AH581" s="311"/>
      <c r="AI581" s="311"/>
      <c r="AJ581" s="311"/>
      <c r="AK581" s="311"/>
      <c r="AL581" s="311"/>
      <c r="AM581" s="311"/>
      <c r="AN581" s="311"/>
      <c r="AO581" s="311"/>
      <c r="AP581" s="311"/>
      <c r="AQ581" s="311"/>
      <c r="AR581" s="311"/>
    </row>
    <row r="582">
      <c r="A582" s="311"/>
      <c r="B582" s="311"/>
      <c r="C582" s="311"/>
      <c r="D582" s="311"/>
      <c r="E582" s="311"/>
      <c r="F582" s="65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  <c r="AF582" s="311"/>
      <c r="AG582" s="311"/>
      <c r="AH582" s="311"/>
      <c r="AI582" s="311"/>
      <c r="AJ582" s="311"/>
      <c r="AK582" s="311"/>
      <c r="AL582" s="311"/>
      <c r="AM582" s="311"/>
      <c r="AN582" s="311"/>
      <c r="AO582" s="311"/>
      <c r="AP582" s="311"/>
      <c r="AQ582" s="311"/>
      <c r="AR582" s="311"/>
    </row>
    <row r="583">
      <c r="A583" s="311"/>
      <c r="B583" s="311"/>
      <c r="C583" s="311"/>
      <c r="D583" s="311"/>
      <c r="E583" s="311"/>
      <c r="F583" s="65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  <c r="AF583" s="311"/>
      <c r="AG583" s="311"/>
      <c r="AH583" s="311"/>
      <c r="AI583" s="311"/>
      <c r="AJ583" s="311"/>
      <c r="AK583" s="311"/>
      <c r="AL583" s="311"/>
      <c r="AM583" s="311"/>
      <c r="AN583" s="311"/>
      <c r="AO583" s="311"/>
      <c r="AP583" s="311"/>
      <c r="AQ583" s="311"/>
      <c r="AR583" s="311"/>
    </row>
    <row r="584">
      <c r="A584" s="311"/>
      <c r="B584" s="311"/>
      <c r="C584" s="311"/>
      <c r="D584" s="311"/>
      <c r="E584" s="311"/>
      <c r="F584" s="65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  <c r="AF584" s="311"/>
      <c r="AG584" s="311"/>
      <c r="AH584" s="311"/>
      <c r="AI584" s="311"/>
      <c r="AJ584" s="311"/>
      <c r="AK584" s="311"/>
      <c r="AL584" s="311"/>
      <c r="AM584" s="311"/>
      <c r="AN584" s="311"/>
      <c r="AO584" s="311"/>
      <c r="AP584" s="311"/>
      <c r="AQ584" s="311"/>
      <c r="AR584" s="311"/>
    </row>
    <row r="585">
      <c r="A585" s="311"/>
      <c r="B585" s="311"/>
      <c r="C585" s="311"/>
      <c r="D585" s="311"/>
      <c r="E585" s="311"/>
      <c r="F585" s="65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  <c r="AF585" s="311"/>
      <c r="AG585" s="311"/>
      <c r="AH585" s="311"/>
      <c r="AI585" s="311"/>
      <c r="AJ585" s="311"/>
      <c r="AK585" s="311"/>
      <c r="AL585" s="311"/>
      <c r="AM585" s="311"/>
      <c r="AN585" s="311"/>
      <c r="AO585" s="311"/>
      <c r="AP585" s="311"/>
      <c r="AQ585" s="311"/>
      <c r="AR585" s="311"/>
    </row>
    <row r="586">
      <c r="A586" s="311"/>
      <c r="B586" s="311"/>
      <c r="C586" s="311"/>
      <c r="D586" s="311"/>
      <c r="E586" s="311"/>
      <c r="F586" s="65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  <c r="AF586" s="311"/>
      <c r="AG586" s="311"/>
      <c r="AH586" s="311"/>
      <c r="AI586" s="311"/>
      <c r="AJ586" s="311"/>
      <c r="AK586" s="311"/>
      <c r="AL586" s="311"/>
      <c r="AM586" s="311"/>
      <c r="AN586" s="311"/>
      <c r="AO586" s="311"/>
      <c r="AP586" s="311"/>
      <c r="AQ586" s="311"/>
      <c r="AR586" s="311"/>
    </row>
    <row r="587">
      <c r="A587" s="311"/>
      <c r="B587" s="311"/>
      <c r="C587" s="311"/>
      <c r="D587" s="311"/>
      <c r="E587" s="311"/>
      <c r="F587" s="65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  <c r="AF587" s="311"/>
      <c r="AG587" s="311"/>
      <c r="AH587" s="311"/>
      <c r="AI587" s="311"/>
      <c r="AJ587" s="311"/>
      <c r="AK587" s="311"/>
      <c r="AL587" s="311"/>
      <c r="AM587" s="311"/>
      <c r="AN587" s="311"/>
      <c r="AO587" s="311"/>
      <c r="AP587" s="311"/>
      <c r="AQ587" s="311"/>
      <c r="AR587" s="311"/>
    </row>
    <row r="588">
      <c r="A588" s="311"/>
      <c r="B588" s="311"/>
      <c r="C588" s="311"/>
      <c r="D588" s="311"/>
      <c r="E588" s="311"/>
      <c r="F588" s="65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  <c r="AF588" s="311"/>
      <c r="AG588" s="311"/>
      <c r="AH588" s="311"/>
      <c r="AI588" s="311"/>
      <c r="AJ588" s="311"/>
      <c r="AK588" s="311"/>
      <c r="AL588" s="311"/>
      <c r="AM588" s="311"/>
      <c r="AN588" s="311"/>
      <c r="AO588" s="311"/>
      <c r="AP588" s="311"/>
      <c r="AQ588" s="311"/>
      <c r="AR588" s="311"/>
    </row>
    <row r="589">
      <c r="A589" s="311"/>
      <c r="B589" s="311"/>
      <c r="C589" s="311"/>
      <c r="D589" s="311"/>
      <c r="E589" s="311"/>
      <c r="F589" s="65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  <c r="AF589" s="311"/>
      <c r="AG589" s="311"/>
      <c r="AH589" s="311"/>
      <c r="AI589" s="311"/>
      <c r="AJ589" s="311"/>
      <c r="AK589" s="311"/>
      <c r="AL589" s="311"/>
      <c r="AM589" s="311"/>
      <c r="AN589" s="311"/>
      <c r="AO589" s="311"/>
      <c r="AP589" s="311"/>
      <c r="AQ589" s="311"/>
      <c r="AR589" s="311"/>
    </row>
    <row r="590">
      <c r="A590" s="311"/>
      <c r="B590" s="311"/>
      <c r="C590" s="311"/>
      <c r="D590" s="311"/>
      <c r="E590" s="311"/>
      <c r="F590" s="65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  <c r="AF590" s="311"/>
      <c r="AG590" s="311"/>
      <c r="AH590" s="311"/>
      <c r="AI590" s="311"/>
      <c r="AJ590" s="311"/>
      <c r="AK590" s="311"/>
      <c r="AL590" s="311"/>
      <c r="AM590" s="311"/>
      <c r="AN590" s="311"/>
      <c r="AO590" s="311"/>
      <c r="AP590" s="311"/>
      <c r="AQ590" s="311"/>
      <c r="AR590" s="311"/>
    </row>
    <row r="591">
      <c r="A591" s="311"/>
      <c r="B591" s="311"/>
      <c r="C591" s="311"/>
      <c r="D591" s="311"/>
      <c r="E591" s="311"/>
      <c r="F591" s="65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  <c r="AF591" s="311"/>
      <c r="AG591" s="311"/>
      <c r="AH591" s="311"/>
      <c r="AI591" s="311"/>
      <c r="AJ591" s="311"/>
      <c r="AK591" s="311"/>
      <c r="AL591" s="311"/>
      <c r="AM591" s="311"/>
      <c r="AN591" s="311"/>
      <c r="AO591" s="311"/>
      <c r="AP591" s="311"/>
      <c r="AQ591" s="311"/>
      <c r="AR591" s="311"/>
    </row>
    <row r="592">
      <c r="A592" s="311"/>
      <c r="B592" s="311"/>
      <c r="C592" s="311"/>
      <c r="D592" s="311"/>
      <c r="E592" s="311"/>
      <c r="F592" s="65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  <c r="AF592" s="311"/>
      <c r="AG592" s="311"/>
      <c r="AH592" s="311"/>
      <c r="AI592" s="311"/>
      <c r="AJ592" s="311"/>
      <c r="AK592" s="311"/>
      <c r="AL592" s="311"/>
      <c r="AM592" s="311"/>
      <c r="AN592" s="311"/>
      <c r="AO592" s="311"/>
      <c r="AP592" s="311"/>
      <c r="AQ592" s="311"/>
      <c r="AR592" s="311"/>
    </row>
    <row r="593">
      <c r="A593" s="311"/>
      <c r="B593" s="311"/>
      <c r="C593" s="311"/>
      <c r="D593" s="311"/>
      <c r="E593" s="311"/>
      <c r="F593" s="65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  <c r="AF593" s="311"/>
      <c r="AG593" s="311"/>
      <c r="AH593" s="311"/>
      <c r="AI593" s="311"/>
      <c r="AJ593" s="311"/>
      <c r="AK593" s="311"/>
      <c r="AL593" s="311"/>
      <c r="AM593" s="311"/>
      <c r="AN593" s="311"/>
      <c r="AO593" s="311"/>
      <c r="AP593" s="311"/>
      <c r="AQ593" s="311"/>
      <c r="AR593" s="311"/>
    </row>
    <row r="594">
      <c r="A594" s="311"/>
      <c r="B594" s="311"/>
      <c r="C594" s="311"/>
      <c r="D594" s="311"/>
      <c r="E594" s="311"/>
      <c r="F594" s="65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  <c r="AF594" s="311"/>
      <c r="AG594" s="311"/>
      <c r="AH594" s="311"/>
      <c r="AI594" s="311"/>
      <c r="AJ594" s="311"/>
      <c r="AK594" s="311"/>
      <c r="AL594" s="311"/>
      <c r="AM594" s="311"/>
      <c r="AN594" s="311"/>
      <c r="AO594" s="311"/>
      <c r="AP594" s="311"/>
      <c r="AQ594" s="311"/>
      <c r="AR594" s="311"/>
    </row>
    <row r="595">
      <c r="A595" s="311"/>
      <c r="B595" s="311"/>
      <c r="C595" s="311"/>
      <c r="D595" s="311"/>
      <c r="E595" s="311"/>
      <c r="F595" s="65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  <c r="AF595" s="311"/>
      <c r="AG595" s="311"/>
      <c r="AH595" s="311"/>
      <c r="AI595" s="311"/>
      <c r="AJ595" s="311"/>
      <c r="AK595" s="311"/>
      <c r="AL595" s="311"/>
      <c r="AM595" s="311"/>
      <c r="AN595" s="311"/>
      <c r="AO595" s="311"/>
      <c r="AP595" s="311"/>
      <c r="AQ595" s="311"/>
      <c r="AR595" s="311"/>
    </row>
    <row r="596">
      <c r="A596" s="311"/>
      <c r="B596" s="311"/>
      <c r="C596" s="311"/>
      <c r="D596" s="311"/>
      <c r="E596" s="311"/>
      <c r="F596" s="65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  <c r="AF596" s="311"/>
      <c r="AG596" s="311"/>
      <c r="AH596" s="311"/>
      <c r="AI596" s="311"/>
      <c r="AJ596" s="311"/>
      <c r="AK596" s="311"/>
      <c r="AL596" s="311"/>
      <c r="AM596" s="311"/>
      <c r="AN596" s="311"/>
      <c r="AO596" s="311"/>
      <c r="AP596" s="311"/>
      <c r="AQ596" s="311"/>
      <c r="AR596" s="311"/>
    </row>
    <row r="597">
      <c r="A597" s="311"/>
      <c r="B597" s="311"/>
      <c r="C597" s="311"/>
      <c r="D597" s="311"/>
      <c r="E597" s="311"/>
      <c r="F597" s="65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  <c r="AF597" s="311"/>
      <c r="AG597" s="311"/>
      <c r="AH597" s="311"/>
      <c r="AI597" s="311"/>
      <c r="AJ597" s="311"/>
      <c r="AK597" s="311"/>
      <c r="AL597" s="311"/>
      <c r="AM597" s="311"/>
      <c r="AN597" s="311"/>
      <c r="AO597" s="311"/>
      <c r="AP597" s="311"/>
      <c r="AQ597" s="311"/>
      <c r="AR597" s="311"/>
    </row>
    <row r="598">
      <c r="A598" s="311"/>
      <c r="B598" s="311"/>
      <c r="C598" s="311"/>
      <c r="D598" s="311"/>
      <c r="E598" s="311"/>
      <c r="F598" s="65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  <c r="AF598" s="311"/>
      <c r="AG598" s="311"/>
      <c r="AH598" s="311"/>
      <c r="AI598" s="311"/>
      <c r="AJ598" s="311"/>
      <c r="AK598" s="311"/>
      <c r="AL598" s="311"/>
      <c r="AM598" s="311"/>
      <c r="AN598" s="311"/>
      <c r="AO598" s="311"/>
      <c r="AP598" s="311"/>
      <c r="AQ598" s="311"/>
      <c r="AR598" s="311"/>
    </row>
    <row r="599">
      <c r="A599" s="311"/>
      <c r="B599" s="311"/>
      <c r="C599" s="311"/>
      <c r="D599" s="311"/>
      <c r="E599" s="311"/>
      <c r="F599" s="65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  <c r="AF599" s="311"/>
      <c r="AG599" s="311"/>
      <c r="AH599" s="311"/>
      <c r="AI599" s="311"/>
      <c r="AJ599" s="311"/>
      <c r="AK599" s="311"/>
      <c r="AL599" s="311"/>
      <c r="AM599" s="311"/>
      <c r="AN599" s="311"/>
      <c r="AO599" s="311"/>
      <c r="AP599" s="311"/>
      <c r="AQ599" s="311"/>
      <c r="AR599" s="311"/>
    </row>
    <row r="600">
      <c r="A600" s="311"/>
      <c r="B600" s="311"/>
      <c r="C600" s="311"/>
      <c r="D600" s="311"/>
      <c r="E600" s="311"/>
      <c r="F600" s="65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  <c r="AF600" s="311"/>
      <c r="AG600" s="311"/>
      <c r="AH600" s="311"/>
      <c r="AI600" s="311"/>
      <c r="AJ600" s="311"/>
      <c r="AK600" s="311"/>
      <c r="AL600" s="311"/>
      <c r="AM600" s="311"/>
      <c r="AN600" s="311"/>
      <c r="AO600" s="311"/>
      <c r="AP600" s="311"/>
      <c r="AQ600" s="311"/>
      <c r="AR600" s="311"/>
    </row>
    <row r="601">
      <c r="A601" s="311"/>
      <c r="B601" s="311"/>
      <c r="C601" s="311"/>
      <c r="D601" s="311"/>
      <c r="E601" s="311"/>
      <c r="F601" s="65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  <c r="AF601" s="311"/>
      <c r="AG601" s="311"/>
      <c r="AH601" s="311"/>
      <c r="AI601" s="311"/>
      <c r="AJ601" s="311"/>
      <c r="AK601" s="311"/>
      <c r="AL601" s="311"/>
      <c r="AM601" s="311"/>
      <c r="AN601" s="311"/>
      <c r="AO601" s="311"/>
      <c r="AP601" s="311"/>
      <c r="AQ601" s="311"/>
      <c r="AR601" s="311"/>
    </row>
    <row r="602">
      <c r="A602" s="311"/>
      <c r="B602" s="311"/>
      <c r="C602" s="311"/>
      <c r="D602" s="311"/>
      <c r="E602" s="311"/>
      <c r="F602" s="65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  <c r="AF602" s="311"/>
      <c r="AG602" s="311"/>
      <c r="AH602" s="311"/>
      <c r="AI602" s="311"/>
      <c r="AJ602" s="311"/>
      <c r="AK602" s="311"/>
      <c r="AL602" s="311"/>
      <c r="AM602" s="311"/>
      <c r="AN602" s="311"/>
      <c r="AO602" s="311"/>
      <c r="AP602" s="311"/>
      <c r="AQ602" s="311"/>
      <c r="AR602" s="311"/>
    </row>
    <row r="603">
      <c r="A603" s="311"/>
      <c r="B603" s="311"/>
      <c r="C603" s="311"/>
      <c r="D603" s="311"/>
      <c r="E603" s="311"/>
      <c r="F603" s="65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  <c r="AF603" s="311"/>
      <c r="AG603" s="311"/>
      <c r="AH603" s="311"/>
      <c r="AI603" s="311"/>
      <c r="AJ603" s="311"/>
      <c r="AK603" s="311"/>
      <c r="AL603" s="311"/>
      <c r="AM603" s="311"/>
      <c r="AN603" s="311"/>
      <c r="AO603" s="311"/>
      <c r="AP603" s="311"/>
      <c r="AQ603" s="311"/>
      <c r="AR603" s="311"/>
    </row>
    <row r="604">
      <c r="A604" s="311"/>
      <c r="B604" s="311"/>
      <c r="C604" s="311"/>
      <c r="D604" s="311"/>
      <c r="E604" s="311"/>
      <c r="F604" s="65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  <c r="AF604" s="311"/>
      <c r="AG604" s="311"/>
      <c r="AH604" s="311"/>
      <c r="AI604" s="311"/>
      <c r="AJ604" s="311"/>
      <c r="AK604" s="311"/>
      <c r="AL604" s="311"/>
      <c r="AM604" s="311"/>
      <c r="AN604" s="311"/>
      <c r="AO604" s="311"/>
      <c r="AP604" s="311"/>
      <c r="AQ604" s="311"/>
      <c r="AR604" s="311"/>
    </row>
    <row r="605">
      <c r="A605" s="311"/>
      <c r="B605" s="311"/>
      <c r="C605" s="311"/>
      <c r="D605" s="311"/>
      <c r="E605" s="311"/>
      <c r="F605" s="65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  <c r="AF605" s="311"/>
      <c r="AG605" s="311"/>
      <c r="AH605" s="311"/>
      <c r="AI605" s="311"/>
      <c r="AJ605" s="311"/>
      <c r="AK605" s="311"/>
      <c r="AL605" s="311"/>
      <c r="AM605" s="311"/>
      <c r="AN605" s="311"/>
      <c r="AO605" s="311"/>
      <c r="AP605" s="311"/>
      <c r="AQ605" s="311"/>
      <c r="AR605" s="311"/>
    </row>
    <row r="606">
      <c r="A606" s="311"/>
      <c r="B606" s="311"/>
      <c r="C606" s="311"/>
      <c r="D606" s="311"/>
      <c r="E606" s="311"/>
      <c r="F606" s="65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  <c r="AF606" s="311"/>
      <c r="AG606" s="311"/>
      <c r="AH606" s="311"/>
      <c r="AI606" s="311"/>
      <c r="AJ606" s="311"/>
      <c r="AK606" s="311"/>
      <c r="AL606" s="311"/>
      <c r="AM606" s="311"/>
      <c r="AN606" s="311"/>
      <c r="AO606" s="311"/>
      <c r="AP606" s="311"/>
      <c r="AQ606" s="311"/>
      <c r="AR606" s="311"/>
    </row>
    <row r="607">
      <c r="A607" s="311"/>
      <c r="B607" s="311"/>
      <c r="C607" s="311"/>
      <c r="D607" s="311"/>
      <c r="E607" s="311"/>
      <c r="F607" s="65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  <c r="AF607" s="311"/>
      <c r="AG607" s="311"/>
      <c r="AH607" s="311"/>
      <c r="AI607" s="311"/>
      <c r="AJ607" s="311"/>
      <c r="AK607" s="311"/>
      <c r="AL607" s="311"/>
      <c r="AM607" s="311"/>
      <c r="AN607" s="311"/>
      <c r="AO607" s="311"/>
      <c r="AP607" s="311"/>
      <c r="AQ607" s="311"/>
      <c r="AR607" s="311"/>
    </row>
    <row r="608">
      <c r="A608" s="311"/>
      <c r="B608" s="311"/>
      <c r="C608" s="311"/>
      <c r="D608" s="311"/>
      <c r="E608" s="311"/>
      <c r="F608" s="65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  <c r="AF608" s="311"/>
      <c r="AG608" s="311"/>
      <c r="AH608" s="311"/>
      <c r="AI608" s="311"/>
      <c r="AJ608" s="311"/>
      <c r="AK608" s="311"/>
      <c r="AL608" s="311"/>
      <c r="AM608" s="311"/>
      <c r="AN608" s="311"/>
      <c r="AO608" s="311"/>
      <c r="AP608" s="311"/>
      <c r="AQ608" s="311"/>
      <c r="AR608" s="311"/>
    </row>
    <row r="609">
      <c r="A609" s="311"/>
      <c r="B609" s="311"/>
      <c r="C609" s="311"/>
      <c r="D609" s="311"/>
      <c r="E609" s="311"/>
      <c r="F609" s="65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  <c r="AF609" s="311"/>
      <c r="AG609" s="311"/>
      <c r="AH609" s="311"/>
      <c r="AI609" s="311"/>
      <c r="AJ609" s="311"/>
      <c r="AK609" s="311"/>
      <c r="AL609" s="311"/>
      <c r="AM609" s="311"/>
      <c r="AN609" s="311"/>
      <c r="AO609" s="311"/>
      <c r="AP609" s="311"/>
      <c r="AQ609" s="311"/>
      <c r="AR609" s="311"/>
    </row>
    <row r="610">
      <c r="A610" s="311"/>
      <c r="B610" s="311"/>
      <c r="C610" s="311"/>
      <c r="D610" s="311"/>
      <c r="E610" s="311"/>
      <c r="F610" s="65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  <c r="AF610" s="311"/>
      <c r="AG610" s="311"/>
      <c r="AH610" s="311"/>
      <c r="AI610" s="311"/>
      <c r="AJ610" s="311"/>
      <c r="AK610" s="311"/>
      <c r="AL610" s="311"/>
      <c r="AM610" s="311"/>
      <c r="AN610" s="311"/>
      <c r="AO610" s="311"/>
      <c r="AP610" s="311"/>
      <c r="AQ610" s="311"/>
      <c r="AR610" s="311"/>
    </row>
    <row r="611">
      <c r="A611" s="311"/>
      <c r="B611" s="311"/>
      <c r="C611" s="311"/>
      <c r="D611" s="311"/>
      <c r="E611" s="311"/>
      <c r="F611" s="65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  <c r="AF611" s="311"/>
      <c r="AG611" s="311"/>
      <c r="AH611" s="311"/>
      <c r="AI611" s="311"/>
      <c r="AJ611" s="311"/>
      <c r="AK611" s="311"/>
      <c r="AL611" s="311"/>
      <c r="AM611" s="311"/>
      <c r="AN611" s="311"/>
      <c r="AO611" s="311"/>
      <c r="AP611" s="311"/>
      <c r="AQ611" s="311"/>
      <c r="AR611" s="311"/>
    </row>
    <row r="612">
      <c r="A612" s="311"/>
      <c r="B612" s="311"/>
      <c r="C612" s="311"/>
      <c r="D612" s="311"/>
      <c r="E612" s="311"/>
      <c r="F612" s="65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  <c r="AF612" s="311"/>
      <c r="AG612" s="311"/>
      <c r="AH612" s="311"/>
      <c r="AI612" s="311"/>
      <c r="AJ612" s="311"/>
      <c r="AK612" s="311"/>
      <c r="AL612" s="311"/>
      <c r="AM612" s="311"/>
      <c r="AN612" s="311"/>
      <c r="AO612" s="311"/>
      <c r="AP612" s="311"/>
      <c r="AQ612" s="311"/>
      <c r="AR612" s="311"/>
    </row>
    <row r="613">
      <c r="A613" s="311"/>
      <c r="B613" s="311"/>
      <c r="C613" s="311"/>
      <c r="D613" s="311"/>
      <c r="E613" s="311"/>
      <c r="F613" s="65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  <c r="AF613" s="311"/>
      <c r="AG613" s="311"/>
      <c r="AH613" s="311"/>
      <c r="AI613" s="311"/>
      <c r="AJ613" s="311"/>
      <c r="AK613" s="311"/>
      <c r="AL613" s="311"/>
      <c r="AM613" s="311"/>
      <c r="AN613" s="311"/>
      <c r="AO613" s="311"/>
      <c r="AP613" s="311"/>
      <c r="AQ613" s="311"/>
      <c r="AR613" s="311"/>
    </row>
    <row r="614">
      <c r="A614" s="311"/>
      <c r="B614" s="311"/>
      <c r="C614" s="311"/>
      <c r="D614" s="311"/>
      <c r="E614" s="311"/>
      <c r="F614" s="65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  <c r="AF614" s="311"/>
      <c r="AG614" s="311"/>
      <c r="AH614" s="311"/>
      <c r="AI614" s="311"/>
      <c r="AJ614" s="311"/>
      <c r="AK614" s="311"/>
      <c r="AL614" s="311"/>
      <c r="AM614" s="311"/>
      <c r="AN614" s="311"/>
      <c r="AO614" s="311"/>
      <c r="AP614" s="311"/>
      <c r="AQ614" s="311"/>
      <c r="AR614" s="311"/>
    </row>
    <row r="615">
      <c r="A615" s="311"/>
      <c r="B615" s="311"/>
      <c r="C615" s="311"/>
      <c r="D615" s="311"/>
      <c r="E615" s="311"/>
      <c r="F615" s="65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  <c r="AF615" s="311"/>
      <c r="AG615" s="311"/>
      <c r="AH615" s="311"/>
      <c r="AI615" s="311"/>
      <c r="AJ615" s="311"/>
      <c r="AK615" s="311"/>
      <c r="AL615" s="311"/>
      <c r="AM615" s="311"/>
      <c r="AN615" s="311"/>
      <c r="AO615" s="311"/>
      <c r="AP615" s="311"/>
      <c r="AQ615" s="311"/>
      <c r="AR615" s="311"/>
    </row>
    <row r="616">
      <c r="A616" s="311"/>
      <c r="B616" s="311"/>
      <c r="C616" s="311"/>
      <c r="D616" s="311"/>
      <c r="E616" s="311"/>
      <c r="F616" s="65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  <c r="AF616" s="311"/>
      <c r="AG616" s="311"/>
      <c r="AH616" s="311"/>
      <c r="AI616" s="311"/>
      <c r="AJ616" s="311"/>
      <c r="AK616" s="311"/>
      <c r="AL616" s="311"/>
      <c r="AM616" s="311"/>
      <c r="AN616" s="311"/>
      <c r="AO616" s="311"/>
      <c r="AP616" s="311"/>
      <c r="AQ616" s="311"/>
      <c r="AR616" s="311"/>
    </row>
    <row r="617">
      <c r="A617" s="311"/>
      <c r="B617" s="311"/>
      <c r="C617" s="311"/>
      <c r="D617" s="311"/>
      <c r="E617" s="311"/>
      <c r="F617" s="65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  <c r="AF617" s="311"/>
      <c r="AG617" s="311"/>
      <c r="AH617" s="311"/>
      <c r="AI617" s="311"/>
      <c r="AJ617" s="311"/>
      <c r="AK617" s="311"/>
      <c r="AL617" s="311"/>
      <c r="AM617" s="311"/>
      <c r="AN617" s="311"/>
      <c r="AO617" s="311"/>
      <c r="AP617" s="311"/>
      <c r="AQ617" s="311"/>
      <c r="AR617" s="311"/>
    </row>
    <row r="618">
      <c r="A618" s="311"/>
      <c r="B618" s="311"/>
      <c r="C618" s="311"/>
      <c r="D618" s="311"/>
      <c r="E618" s="311"/>
      <c r="F618" s="65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  <c r="AF618" s="311"/>
      <c r="AG618" s="311"/>
      <c r="AH618" s="311"/>
      <c r="AI618" s="311"/>
      <c r="AJ618" s="311"/>
      <c r="AK618" s="311"/>
      <c r="AL618" s="311"/>
      <c r="AM618" s="311"/>
      <c r="AN618" s="311"/>
      <c r="AO618" s="311"/>
      <c r="AP618" s="311"/>
      <c r="AQ618" s="311"/>
      <c r="AR618" s="311"/>
    </row>
    <row r="619">
      <c r="A619" s="311"/>
      <c r="B619" s="311"/>
      <c r="C619" s="311"/>
      <c r="D619" s="311"/>
      <c r="E619" s="311"/>
      <c r="F619" s="65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  <c r="AF619" s="311"/>
      <c r="AG619" s="311"/>
      <c r="AH619" s="311"/>
      <c r="AI619" s="311"/>
      <c r="AJ619" s="311"/>
      <c r="AK619" s="311"/>
      <c r="AL619" s="311"/>
      <c r="AM619" s="311"/>
      <c r="AN619" s="311"/>
      <c r="AO619" s="311"/>
      <c r="AP619" s="311"/>
      <c r="AQ619" s="311"/>
      <c r="AR619" s="311"/>
    </row>
    <row r="620">
      <c r="A620" s="311"/>
      <c r="B620" s="311"/>
      <c r="C620" s="311"/>
      <c r="D620" s="311"/>
      <c r="E620" s="311"/>
      <c r="F620" s="65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  <c r="AN620" s="311"/>
      <c r="AO620" s="311"/>
      <c r="AP620" s="311"/>
      <c r="AQ620" s="311"/>
      <c r="AR620" s="311"/>
    </row>
    <row r="621">
      <c r="A621" s="311"/>
      <c r="B621" s="311"/>
      <c r="C621" s="311"/>
      <c r="D621" s="311"/>
      <c r="E621" s="311"/>
      <c r="F621" s="65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  <c r="AF621" s="311"/>
      <c r="AG621" s="311"/>
      <c r="AH621" s="311"/>
      <c r="AI621" s="311"/>
      <c r="AJ621" s="311"/>
      <c r="AK621" s="311"/>
      <c r="AL621" s="311"/>
      <c r="AM621" s="311"/>
      <c r="AN621" s="311"/>
      <c r="AO621" s="311"/>
      <c r="AP621" s="311"/>
      <c r="AQ621" s="311"/>
      <c r="AR621" s="311"/>
    </row>
    <row r="622">
      <c r="A622" s="311"/>
      <c r="B622" s="311"/>
      <c r="C622" s="311"/>
      <c r="D622" s="311"/>
      <c r="E622" s="311"/>
      <c r="F622" s="65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  <c r="AF622" s="311"/>
      <c r="AG622" s="311"/>
      <c r="AH622" s="311"/>
      <c r="AI622" s="311"/>
      <c r="AJ622" s="311"/>
      <c r="AK622" s="311"/>
      <c r="AL622" s="311"/>
      <c r="AM622" s="311"/>
      <c r="AN622" s="311"/>
      <c r="AO622" s="311"/>
      <c r="AP622" s="311"/>
      <c r="AQ622" s="311"/>
      <c r="AR622" s="311"/>
    </row>
    <row r="623">
      <c r="A623" s="311"/>
      <c r="B623" s="311"/>
      <c r="C623" s="311"/>
      <c r="D623" s="311"/>
      <c r="E623" s="311"/>
      <c r="F623" s="65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  <c r="AF623" s="311"/>
      <c r="AG623" s="311"/>
      <c r="AH623" s="311"/>
      <c r="AI623" s="311"/>
      <c r="AJ623" s="311"/>
      <c r="AK623" s="311"/>
      <c r="AL623" s="311"/>
      <c r="AM623" s="311"/>
      <c r="AN623" s="311"/>
      <c r="AO623" s="311"/>
      <c r="AP623" s="311"/>
      <c r="AQ623" s="311"/>
      <c r="AR623" s="311"/>
    </row>
    <row r="624">
      <c r="A624" s="311"/>
      <c r="B624" s="311"/>
      <c r="C624" s="311"/>
      <c r="D624" s="311"/>
      <c r="E624" s="311"/>
      <c r="F624" s="65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  <c r="AF624" s="311"/>
      <c r="AG624" s="311"/>
      <c r="AH624" s="311"/>
      <c r="AI624" s="311"/>
      <c r="AJ624" s="311"/>
      <c r="AK624" s="311"/>
      <c r="AL624" s="311"/>
      <c r="AM624" s="311"/>
      <c r="AN624" s="311"/>
      <c r="AO624" s="311"/>
      <c r="AP624" s="311"/>
      <c r="AQ624" s="311"/>
      <c r="AR624" s="311"/>
    </row>
    <row r="625">
      <c r="A625" s="311"/>
      <c r="B625" s="311"/>
      <c r="C625" s="311"/>
      <c r="D625" s="311"/>
      <c r="E625" s="311"/>
      <c r="F625" s="65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  <c r="AF625" s="311"/>
      <c r="AG625" s="311"/>
      <c r="AH625" s="311"/>
      <c r="AI625" s="311"/>
      <c r="AJ625" s="311"/>
      <c r="AK625" s="311"/>
      <c r="AL625" s="311"/>
      <c r="AM625" s="311"/>
      <c r="AN625" s="311"/>
      <c r="AO625" s="311"/>
      <c r="AP625" s="311"/>
      <c r="AQ625" s="311"/>
      <c r="AR625" s="311"/>
    </row>
    <row r="626">
      <c r="A626" s="311"/>
      <c r="B626" s="311"/>
      <c r="C626" s="311"/>
      <c r="D626" s="311"/>
      <c r="E626" s="311"/>
      <c r="F626" s="65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  <c r="AF626" s="311"/>
      <c r="AG626" s="311"/>
      <c r="AH626" s="311"/>
      <c r="AI626" s="311"/>
      <c r="AJ626" s="311"/>
      <c r="AK626" s="311"/>
      <c r="AL626" s="311"/>
      <c r="AM626" s="311"/>
      <c r="AN626" s="311"/>
      <c r="AO626" s="311"/>
      <c r="AP626" s="311"/>
      <c r="AQ626" s="311"/>
      <c r="AR626" s="311"/>
    </row>
    <row r="627">
      <c r="A627" s="311"/>
      <c r="B627" s="311"/>
      <c r="C627" s="311"/>
      <c r="D627" s="311"/>
      <c r="E627" s="311"/>
      <c r="F627" s="65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  <c r="AF627" s="311"/>
      <c r="AG627" s="311"/>
      <c r="AH627" s="311"/>
      <c r="AI627" s="311"/>
      <c r="AJ627" s="311"/>
      <c r="AK627" s="311"/>
      <c r="AL627" s="311"/>
      <c r="AM627" s="311"/>
      <c r="AN627" s="311"/>
      <c r="AO627" s="311"/>
      <c r="AP627" s="311"/>
      <c r="AQ627" s="311"/>
      <c r="AR627" s="311"/>
    </row>
    <row r="628">
      <c r="A628" s="311"/>
      <c r="B628" s="311"/>
      <c r="C628" s="311"/>
      <c r="D628" s="311"/>
      <c r="E628" s="311"/>
      <c r="F628" s="65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  <c r="AF628" s="311"/>
      <c r="AG628" s="311"/>
      <c r="AH628" s="311"/>
      <c r="AI628" s="311"/>
      <c r="AJ628" s="311"/>
      <c r="AK628" s="311"/>
      <c r="AL628" s="311"/>
      <c r="AM628" s="311"/>
      <c r="AN628" s="311"/>
      <c r="AO628" s="311"/>
      <c r="AP628" s="311"/>
      <c r="AQ628" s="311"/>
      <c r="AR628" s="311"/>
    </row>
    <row r="629">
      <c r="A629" s="311"/>
      <c r="B629" s="311"/>
      <c r="C629" s="311"/>
      <c r="D629" s="311"/>
      <c r="E629" s="311"/>
      <c r="F629" s="65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  <c r="AF629" s="311"/>
      <c r="AG629" s="311"/>
      <c r="AH629" s="311"/>
      <c r="AI629" s="311"/>
      <c r="AJ629" s="311"/>
      <c r="AK629" s="311"/>
      <c r="AL629" s="311"/>
      <c r="AM629" s="311"/>
      <c r="AN629" s="311"/>
      <c r="AO629" s="311"/>
      <c r="AP629" s="311"/>
      <c r="AQ629" s="311"/>
      <c r="AR629" s="311"/>
    </row>
    <row r="630">
      <c r="A630" s="311"/>
      <c r="B630" s="311"/>
      <c r="C630" s="311"/>
      <c r="D630" s="311"/>
      <c r="E630" s="311"/>
      <c r="F630" s="65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  <c r="AF630" s="311"/>
      <c r="AG630" s="311"/>
      <c r="AH630" s="311"/>
      <c r="AI630" s="311"/>
      <c r="AJ630" s="311"/>
      <c r="AK630" s="311"/>
      <c r="AL630" s="311"/>
      <c r="AM630" s="311"/>
      <c r="AN630" s="311"/>
      <c r="AO630" s="311"/>
      <c r="AP630" s="311"/>
      <c r="AQ630" s="311"/>
      <c r="AR630" s="311"/>
    </row>
    <row r="631">
      <c r="A631" s="311"/>
      <c r="B631" s="311"/>
      <c r="C631" s="311"/>
      <c r="D631" s="311"/>
      <c r="E631" s="311"/>
      <c r="F631" s="65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  <c r="AF631" s="311"/>
      <c r="AG631" s="311"/>
      <c r="AH631" s="311"/>
      <c r="AI631" s="311"/>
      <c r="AJ631" s="311"/>
      <c r="AK631" s="311"/>
      <c r="AL631" s="311"/>
      <c r="AM631" s="311"/>
      <c r="AN631" s="311"/>
      <c r="AO631" s="311"/>
      <c r="AP631" s="311"/>
      <c r="AQ631" s="311"/>
      <c r="AR631" s="311"/>
    </row>
    <row r="632">
      <c r="A632" s="311"/>
      <c r="B632" s="311"/>
      <c r="C632" s="311"/>
      <c r="D632" s="311"/>
      <c r="E632" s="311"/>
      <c r="F632" s="65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  <c r="AF632" s="311"/>
      <c r="AG632" s="311"/>
      <c r="AH632" s="311"/>
      <c r="AI632" s="311"/>
      <c r="AJ632" s="311"/>
      <c r="AK632" s="311"/>
      <c r="AL632" s="311"/>
      <c r="AM632" s="311"/>
      <c r="AN632" s="311"/>
      <c r="AO632" s="311"/>
      <c r="AP632" s="311"/>
      <c r="AQ632" s="311"/>
      <c r="AR632" s="311"/>
    </row>
    <row r="633">
      <c r="A633" s="311"/>
      <c r="B633" s="311"/>
      <c r="C633" s="311"/>
      <c r="D633" s="311"/>
      <c r="E633" s="311"/>
      <c r="F633" s="65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  <c r="AF633" s="311"/>
      <c r="AG633" s="311"/>
      <c r="AH633" s="311"/>
      <c r="AI633" s="311"/>
      <c r="AJ633" s="311"/>
      <c r="AK633" s="311"/>
      <c r="AL633" s="311"/>
      <c r="AM633" s="311"/>
      <c r="AN633" s="311"/>
      <c r="AO633" s="311"/>
      <c r="AP633" s="311"/>
      <c r="AQ633" s="311"/>
      <c r="AR633" s="311"/>
    </row>
    <row r="634">
      <c r="A634" s="311"/>
      <c r="B634" s="311"/>
      <c r="C634" s="311"/>
      <c r="D634" s="311"/>
      <c r="E634" s="311"/>
      <c r="F634" s="65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  <c r="AF634" s="311"/>
      <c r="AG634" s="311"/>
      <c r="AH634" s="311"/>
      <c r="AI634" s="311"/>
      <c r="AJ634" s="311"/>
      <c r="AK634" s="311"/>
      <c r="AL634" s="311"/>
      <c r="AM634" s="311"/>
      <c r="AN634" s="311"/>
      <c r="AO634" s="311"/>
      <c r="AP634" s="311"/>
      <c r="AQ634" s="311"/>
      <c r="AR634" s="311"/>
    </row>
    <row r="635">
      <c r="A635" s="311"/>
      <c r="B635" s="311"/>
      <c r="C635" s="311"/>
      <c r="D635" s="311"/>
      <c r="E635" s="311"/>
      <c r="F635" s="65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  <c r="AF635" s="311"/>
      <c r="AG635" s="311"/>
      <c r="AH635" s="311"/>
      <c r="AI635" s="311"/>
      <c r="AJ635" s="311"/>
      <c r="AK635" s="311"/>
      <c r="AL635" s="311"/>
      <c r="AM635" s="311"/>
      <c r="AN635" s="311"/>
      <c r="AO635" s="311"/>
      <c r="AP635" s="311"/>
      <c r="AQ635" s="311"/>
      <c r="AR635" s="311"/>
    </row>
    <row r="636">
      <c r="A636" s="311"/>
      <c r="B636" s="311"/>
      <c r="C636" s="311"/>
      <c r="D636" s="311"/>
      <c r="E636" s="311"/>
      <c r="F636" s="65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  <c r="AF636" s="311"/>
      <c r="AG636" s="311"/>
      <c r="AH636" s="311"/>
      <c r="AI636" s="311"/>
      <c r="AJ636" s="311"/>
      <c r="AK636" s="311"/>
      <c r="AL636" s="311"/>
      <c r="AM636" s="311"/>
      <c r="AN636" s="311"/>
      <c r="AO636" s="311"/>
      <c r="AP636" s="311"/>
      <c r="AQ636" s="311"/>
      <c r="AR636" s="311"/>
    </row>
    <row r="637">
      <c r="A637" s="311"/>
      <c r="B637" s="311"/>
      <c r="C637" s="311"/>
      <c r="D637" s="311"/>
      <c r="E637" s="311"/>
      <c r="F637" s="65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  <c r="AF637" s="311"/>
      <c r="AG637" s="311"/>
      <c r="AH637" s="311"/>
      <c r="AI637" s="311"/>
      <c r="AJ637" s="311"/>
      <c r="AK637" s="311"/>
      <c r="AL637" s="311"/>
      <c r="AM637" s="311"/>
      <c r="AN637" s="311"/>
      <c r="AO637" s="311"/>
      <c r="AP637" s="311"/>
      <c r="AQ637" s="311"/>
      <c r="AR637" s="311"/>
    </row>
    <row r="638">
      <c r="A638" s="311"/>
      <c r="B638" s="311"/>
      <c r="C638" s="311"/>
      <c r="D638" s="311"/>
      <c r="E638" s="311"/>
      <c r="F638" s="65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  <c r="AF638" s="311"/>
      <c r="AG638" s="311"/>
      <c r="AH638" s="311"/>
      <c r="AI638" s="311"/>
      <c r="AJ638" s="311"/>
      <c r="AK638" s="311"/>
      <c r="AL638" s="311"/>
      <c r="AM638" s="311"/>
      <c r="AN638" s="311"/>
      <c r="AO638" s="311"/>
      <c r="AP638" s="311"/>
      <c r="AQ638" s="311"/>
      <c r="AR638" s="311"/>
    </row>
    <row r="639">
      <c r="A639" s="311"/>
      <c r="B639" s="311"/>
      <c r="C639" s="311"/>
      <c r="D639" s="311"/>
      <c r="E639" s="311"/>
      <c r="F639" s="65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  <c r="AF639" s="311"/>
      <c r="AG639" s="311"/>
      <c r="AH639" s="311"/>
      <c r="AI639" s="311"/>
      <c r="AJ639" s="311"/>
      <c r="AK639" s="311"/>
      <c r="AL639" s="311"/>
      <c r="AM639" s="311"/>
      <c r="AN639" s="311"/>
      <c r="AO639" s="311"/>
      <c r="AP639" s="311"/>
      <c r="AQ639" s="311"/>
      <c r="AR639" s="311"/>
    </row>
    <row r="640">
      <c r="A640" s="311"/>
      <c r="B640" s="311"/>
      <c r="C640" s="311"/>
      <c r="D640" s="311"/>
      <c r="E640" s="311"/>
      <c r="F640" s="65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  <c r="AF640" s="311"/>
      <c r="AG640" s="311"/>
      <c r="AH640" s="311"/>
      <c r="AI640" s="311"/>
      <c r="AJ640" s="311"/>
      <c r="AK640" s="311"/>
      <c r="AL640" s="311"/>
      <c r="AM640" s="311"/>
      <c r="AN640" s="311"/>
      <c r="AO640" s="311"/>
      <c r="AP640" s="311"/>
      <c r="AQ640" s="311"/>
      <c r="AR640" s="311"/>
    </row>
    <row r="641">
      <c r="A641" s="311"/>
      <c r="B641" s="311"/>
      <c r="C641" s="311"/>
      <c r="D641" s="311"/>
      <c r="E641" s="311"/>
      <c r="F641" s="65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  <c r="AF641" s="311"/>
      <c r="AG641" s="311"/>
      <c r="AH641" s="311"/>
      <c r="AI641" s="311"/>
      <c r="AJ641" s="311"/>
      <c r="AK641" s="311"/>
      <c r="AL641" s="311"/>
      <c r="AM641" s="311"/>
      <c r="AN641" s="311"/>
      <c r="AO641" s="311"/>
      <c r="AP641" s="311"/>
      <c r="AQ641" s="311"/>
      <c r="AR641" s="311"/>
    </row>
    <row r="642">
      <c r="A642" s="311"/>
      <c r="B642" s="311"/>
      <c r="C642" s="311"/>
      <c r="D642" s="311"/>
      <c r="E642" s="311"/>
      <c r="F642" s="65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  <c r="AF642" s="311"/>
      <c r="AG642" s="311"/>
      <c r="AH642" s="311"/>
      <c r="AI642" s="311"/>
      <c r="AJ642" s="311"/>
      <c r="AK642" s="311"/>
      <c r="AL642" s="311"/>
      <c r="AM642" s="311"/>
      <c r="AN642" s="311"/>
      <c r="AO642" s="311"/>
      <c r="AP642" s="311"/>
      <c r="AQ642" s="311"/>
      <c r="AR642" s="311"/>
    </row>
    <row r="643">
      <c r="A643" s="311"/>
      <c r="B643" s="311"/>
      <c r="C643" s="311"/>
      <c r="D643" s="311"/>
      <c r="E643" s="311"/>
      <c r="F643" s="65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  <c r="AF643" s="311"/>
      <c r="AG643" s="311"/>
      <c r="AH643" s="311"/>
      <c r="AI643" s="311"/>
      <c r="AJ643" s="311"/>
      <c r="AK643" s="311"/>
      <c r="AL643" s="311"/>
      <c r="AM643" s="311"/>
      <c r="AN643" s="311"/>
      <c r="AO643" s="311"/>
      <c r="AP643" s="311"/>
      <c r="AQ643" s="311"/>
      <c r="AR643" s="311"/>
    </row>
    <row r="644">
      <c r="A644" s="311"/>
      <c r="B644" s="311"/>
      <c r="C644" s="311"/>
      <c r="D644" s="311"/>
      <c r="E644" s="311"/>
      <c r="F644" s="65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  <c r="AF644" s="311"/>
      <c r="AG644" s="311"/>
      <c r="AH644" s="311"/>
      <c r="AI644" s="311"/>
      <c r="AJ644" s="311"/>
      <c r="AK644" s="311"/>
      <c r="AL644" s="311"/>
      <c r="AM644" s="311"/>
      <c r="AN644" s="311"/>
      <c r="AO644" s="311"/>
      <c r="AP644" s="311"/>
      <c r="AQ644" s="311"/>
      <c r="AR644" s="311"/>
    </row>
    <row r="645">
      <c r="A645" s="311"/>
      <c r="B645" s="311"/>
      <c r="C645" s="311"/>
      <c r="D645" s="311"/>
      <c r="E645" s="311"/>
      <c r="F645" s="65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  <c r="AF645" s="311"/>
      <c r="AG645" s="311"/>
      <c r="AH645" s="311"/>
      <c r="AI645" s="311"/>
      <c r="AJ645" s="311"/>
      <c r="AK645" s="311"/>
      <c r="AL645" s="311"/>
      <c r="AM645" s="311"/>
      <c r="AN645" s="311"/>
      <c r="AO645" s="311"/>
      <c r="AP645" s="311"/>
      <c r="AQ645" s="311"/>
      <c r="AR645" s="311"/>
    </row>
    <row r="646">
      <c r="A646" s="311"/>
      <c r="B646" s="311"/>
      <c r="C646" s="311"/>
      <c r="D646" s="311"/>
      <c r="E646" s="311"/>
      <c r="F646" s="65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  <c r="AF646" s="311"/>
      <c r="AG646" s="311"/>
      <c r="AH646" s="311"/>
      <c r="AI646" s="311"/>
      <c r="AJ646" s="311"/>
      <c r="AK646" s="311"/>
      <c r="AL646" s="311"/>
      <c r="AM646" s="311"/>
      <c r="AN646" s="311"/>
      <c r="AO646" s="311"/>
      <c r="AP646" s="311"/>
      <c r="AQ646" s="311"/>
      <c r="AR646" s="311"/>
    </row>
    <row r="647">
      <c r="A647" s="311"/>
      <c r="B647" s="311"/>
      <c r="C647" s="311"/>
      <c r="D647" s="311"/>
      <c r="E647" s="311"/>
      <c r="F647" s="65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  <c r="AF647" s="311"/>
      <c r="AG647" s="311"/>
      <c r="AH647" s="311"/>
      <c r="AI647" s="311"/>
      <c r="AJ647" s="311"/>
      <c r="AK647" s="311"/>
      <c r="AL647" s="311"/>
      <c r="AM647" s="311"/>
      <c r="AN647" s="311"/>
      <c r="AO647" s="311"/>
      <c r="AP647" s="311"/>
      <c r="AQ647" s="311"/>
      <c r="AR647" s="311"/>
    </row>
    <row r="648">
      <c r="A648" s="311"/>
      <c r="B648" s="311"/>
      <c r="C648" s="311"/>
      <c r="D648" s="311"/>
      <c r="E648" s="311"/>
      <c r="F648" s="65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  <c r="AF648" s="311"/>
      <c r="AG648" s="311"/>
      <c r="AH648" s="311"/>
      <c r="AI648" s="311"/>
      <c r="AJ648" s="311"/>
      <c r="AK648" s="311"/>
      <c r="AL648" s="311"/>
      <c r="AM648" s="311"/>
      <c r="AN648" s="311"/>
      <c r="AO648" s="311"/>
      <c r="AP648" s="311"/>
      <c r="AQ648" s="311"/>
      <c r="AR648" s="311"/>
    </row>
    <row r="649">
      <c r="A649" s="311"/>
      <c r="B649" s="311"/>
      <c r="C649" s="311"/>
      <c r="D649" s="311"/>
      <c r="E649" s="311"/>
      <c r="F649" s="65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  <c r="AF649" s="311"/>
      <c r="AG649" s="311"/>
      <c r="AH649" s="311"/>
      <c r="AI649" s="311"/>
      <c r="AJ649" s="311"/>
      <c r="AK649" s="311"/>
      <c r="AL649" s="311"/>
      <c r="AM649" s="311"/>
      <c r="AN649" s="311"/>
      <c r="AO649" s="311"/>
      <c r="AP649" s="311"/>
      <c r="AQ649" s="311"/>
      <c r="AR649" s="311"/>
    </row>
    <row r="650">
      <c r="A650" s="311"/>
      <c r="B650" s="311"/>
      <c r="C650" s="311"/>
      <c r="D650" s="311"/>
      <c r="E650" s="311"/>
      <c r="F650" s="65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  <c r="AF650" s="311"/>
      <c r="AG650" s="311"/>
      <c r="AH650" s="311"/>
      <c r="AI650" s="311"/>
      <c r="AJ650" s="311"/>
      <c r="AK650" s="311"/>
      <c r="AL650" s="311"/>
      <c r="AM650" s="311"/>
      <c r="AN650" s="311"/>
      <c r="AO650" s="311"/>
      <c r="AP650" s="311"/>
      <c r="AQ650" s="311"/>
      <c r="AR650" s="311"/>
    </row>
    <row r="651">
      <c r="A651" s="311"/>
      <c r="B651" s="311"/>
      <c r="C651" s="311"/>
      <c r="D651" s="311"/>
      <c r="E651" s="311"/>
      <c r="F651" s="65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  <c r="AF651" s="311"/>
      <c r="AG651" s="311"/>
      <c r="AH651" s="311"/>
      <c r="AI651" s="311"/>
      <c r="AJ651" s="311"/>
      <c r="AK651" s="311"/>
      <c r="AL651" s="311"/>
      <c r="AM651" s="311"/>
      <c r="AN651" s="311"/>
      <c r="AO651" s="311"/>
      <c r="AP651" s="311"/>
      <c r="AQ651" s="311"/>
      <c r="AR651" s="311"/>
    </row>
    <row r="652">
      <c r="A652" s="311"/>
      <c r="B652" s="311"/>
      <c r="C652" s="311"/>
      <c r="D652" s="311"/>
      <c r="E652" s="311"/>
      <c r="F652" s="65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  <c r="AF652" s="311"/>
      <c r="AG652" s="311"/>
      <c r="AH652" s="311"/>
      <c r="AI652" s="311"/>
      <c r="AJ652" s="311"/>
      <c r="AK652" s="311"/>
      <c r="AL652" s="311"/>
      <c r="AM652" s="311"/>
      <c r="AN652" s="311"/>
      <c r="AO652" s="311"/>
      <c r="AP652" s="311"/>
      <c r="AQ652" s="311"/>
      <c r="AR652" s="311"/>
    </row>
    <row r="653">
      <c r="A653" s="311"/>
      <c r="B653" s="311"/>
      <c r="C653" s="311"/>
      <c r="D653" s="311"/>
      <c r="E653" s="311"/>
      <c r="F653" s="65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  <c r="AF653" s="311"/>
      <c r="AG653" s="311"/>
      <c r="AH653" s="311"/>
      <c r="AI653" s="311"/>
      <c r="AJ653" s="311"/>
      <c r="AK653" s="311"/>
      <c r="AL653" s="311"/>
      <c r="AM653" s="311"/>
      <c r="AN653" s="311"/>
      <c r="AO653" s="311"/>
      <c r="AP653" s="311"/>
      <c r="AQ653" s="311"/>
      <c r="AR653" s="311"/>
    </row>
    <row r="654">
      <c r="A654" s="311"/>
      <c r="B654" s="311"/>
      <c r="C654" s="311"/>
      <c r="D654" s="311"/>
      <c r="E654" s="311"/>
      <c r="F654" s="65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  <c r="AF654" s="311"/>
      <c r="AG654" s="311"/>
      <c r="AH654" s="311"/>
      <c r="AI654" s="311"/>
      <c r="AJ654" s="311"/>
      <c r="AK654" s="311"/>
      <c r="AL654" s="311"/>
      <c r="AM654" s="311"/>
      <c r="AN654" s="311"/>
      <c r="AO654" s="311"/>
      <c r="AP654" s="311"/>
      <c r="AQ654" s="311"/>
      <c r="AR654" s="311"/>
    </row>
    <row r="655">
      <c r="A655" s="311"/>
      <c r="B655" s="311"/>
      <c r="C655" s="311"/>
      <c r="D655" s="311"/>
      <c r="E655" s="311"/>
      <c r="F655" s="65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  <c r="AF655" s="311"/>
      <c r="AG655" s="311"/>
      <c r="AH655" s="311"/>
      <c r="AI655" s="311"/>
      <c r="AJ655" s="311"/>
      <c r="AK655" s="311"/>
      <c r="AL655" s="311"/>
      <c r="AM655" s="311"/>
      <c r="AN655" s="311"/>
      <c r="AO655" s="311"/>
      <c r="AP655" s="311"/>
      <c r="AQ655" s="311"/>
      <c r="AR655" s="311"/>
    </row>
    <row r="656">
      <c r="A656" s="311"/>
      <c r="B656" s="311"/>
      <c r="C656" s="311"/>
      <c r="D656" s="311"/>
      <c r="E656" s="311"/>
      <c r="F656" s="65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  <c r="AF656" s="311"/>
      <c r="AG656" s="311"/>
      <c r="AH656" s="311"/>
      <c r="AI656" s="311"/>
      <c r="AJ656" s="311"/>
      <c r="AK656" s="311"/>
      <c r="AL656" s="311"/>
      <c r="AM656" s="311"/>
      <c r="AN656" s="311"/>
      <c r="AO656" s="311"/>
      <c r="AP656" s="311"/>
      <c r="AQ656" s="311"/>
      <c r="AR656" s="311"/>
    </row>
    <row r="657">
      <c r="A657" s="311"/>
      <c r="B657" s="311"/>
      <c r="C657" s="311"/>
      <c r="D657" s="311"/>
      <c r="E657" s="311"/>
      <c r="F657" s="65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  <c r="AF657" s="311"/>
      <c r="AG657" s="311"/>
      <c r="AH657" s="311"/>
      <c r="AI657" s="311"/>
      <c r="AJ657" s="311"/>
      <c r="AK657" s="311"/>
      <c r="AL657" s="311"/>
      <c r="AM657" s="311"/>
      <c r="AN657" s="311"/>
      <c r="AO657" s="311"/>
      <c r="AP657" s="311"/>
      <c r="AQ657" s="311"/>
      <c r="AR657" s="311"/>
    </row>
    <row r="658">
      <c r="A658" s="311"/>
      <c r="B658" s="311"/>
      <c r="C658" s="311"/>
      <c r="D658" s="311"/>
      <c r="E658" s="311"/>
      <c r="F658" s="65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  <c r="AF658" s="311"/>
      <c r="AG658" s="311"/>
      <c r="AH658" s="311"/>
      <c r="AI658" s="311"/>
      <c r="AJ658" s="311"/>
      <c r="AK658" s="311"/>
      <c r="AL658" s="311"/>
      <c r="AM658" s="311"/>
      <c r="AN658" s="311"/>
      <c r="AO658" s="311"/>
      <c r="AP658" s="311"/>
      <c r="AQ658" s="311"/>
      <c r="AR658" s="311"/>
    </row>
    <row r="659">
      <c r="A659" s="311"/>
      <c r="B659" s="311"/>
      <c r="C659" s="311"/>
      <c r="D659" s="311"/>
      <c r="E659" s="311"/>
      <c r="F659" s="65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  <c r="AF659" s="311"/>
      <c r="AG659" s="311"/>
      <c r="AH659" s="311"/>
      <c r="AI659" s="311"/>
      <c r="AJ659" s="311"/>
      <c r="AK659" s="311"/>
      <c r="AL659" s="311"/>
      <c r="AM659" s="311"/>
      <c r="AN659" s="311"/>
      <c r="AO659" s="311"/>
      <c r="AP659" s="311"/>
      <c r="AQ659" s="311"/>
      <c r="AR659" s="311"/>
    </row>
    <row r="660">
      <c r="A660" s="311"/>
      <c r="B660" s="311"/>
      <c r="C660" s="311"/>
      <c r="D660" s="311"/>
      <c r="E660" s="311"/>
      <c r="F660" s="65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  <c r="AF660" s="311"/>
      <c r="AG660" s="311"/>
      <c r="AH660" s="311"/>
      <c r="AI660" s="311"/>
      <c r="AJ660" s="311"/>
      <c r="AK660" s="311"/>
      <c r="AL660" s="311"/>
      <c r="AM660" s="311"/>
      <c r="AN660" s="311"/>
      <c r="AO660" s="311"/>
      <c r="AP660" s="311"/>
      <c r="AQ660" s="311"/>
      <c r="AR660" s="311"/>
    </row>
    <row r="661">
      <c r="A661" s="311"/>
      <c r="B661" s="311"/>
      <c r="C661" s="311"/>
      <c r="D661" s="311"/>
      <c r="E661" s="311"/>
      <c r="F661" s="65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  <c r="AF661" s="311"/>
      <c r="AG661" s="311"/>
      <c r="AH661" s="311"/>
      <c r="AI661" s="311"/>
      <c r="AJ661" s="311"/>
      <c r="AK661" s="311"/>
      <c r="AL661" s="311"/>
      <c r="AM661" s="311"/>
      <c r="AN661" s="311"/>
      <c r="AO661" s="311"/>
      <c r="AP661" s="311"/>
      <c r="AQ661" s="311"/>
      <c r="AR661" s="311"/>
    </row>
    <row r="662">
      <c r="A662" s="311"/>
      <c r="B662" s="311"/>
      <c r="C662" s="311"/>
      <c r="D662" s="311"/>
      <c r="E662" s="311"/>
      <c r="F662" s="65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  <c r="AF662" s="311"/>
      <c r="AG662" s="311"/>
      <c r="AH662" s="311"/>
      <c r="AI662" s="311"/>
      <c r="AJ662" s="311"/>
      <c r="AK662" s="311"/>
      <c r="AL662" s="311"/>
      <c r="AM662" s="311"/>
      <c r="AN662" s="311"/>
      <c r="AO662" s="311"/>
      <c r="AP662" s="311"/>
      <c r="AQ662" s="311"/>
      <c r="AR662" s="311"/>
    </row>
    <row r="663">
      <c r="A663" s="311"/>
      <c r="B663" s="311"/>
      <c r="C663" s="311"/>
      <c r="D663" s="311"/>
      <c r="E663" s="311"/>
      <c r="F663" s="65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  <c r="AF663" s="311"/>
      <c r="AG663" s="311"/>
      <c r="AH663" s="311"/>
      <c r="AI663" s="311"/>
      <c r="AJ663" s="311"/>
      <c r="AK663" s="311"/>
      <c r="AL663" s="311"/>
      <c r="AM663" s="311"/>
      <c r="AN663" s="311"/>
      <c r="AO663" s="311"/>
      <c r="AP663" s="311"/>
      <c r="AQ663" s="311"/>
      <c r="AR663" s="311"/>
    </row>
    <row r="664">
      <c r="A664" s="311"/>
      <c r="B664" s="311"/>
      <c r="C664" s="311"/>
      <c r="D664" s="311"/>
      <c r="E664" s="311"/>
      <c r="F664" s="65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  <c r="AF664" s="311"/>
      <c r="AG664" s="311"/>
      <c r="AH664" s="311"/>
      <c r="AI664" s="311"/>
      <c r="AJ664" s="311"/>
      <c r="AK664" s="311"/>
      <c r="AL664" s="311"/>
      <c r="AM664" s="311"/>
      <c r="AN664" s="311"/>
      <c r="AO664" s="311"/>
      <c r="AP664" s="311"/>
      <c r="AQ664" s="311"/>
      <c r="AR664" s="311"/>
    </row>
    <row r="665">
      <c r="A665" s="311"/>
      <c r="B665" s="311"/>
      <c r="C665" s="311"/>
      <c r="D665" s="311"/>
      <c r="E665" s="311"/>
      <c r="F665" s="65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  <c r="AF665" s="311"/>
      <c r="AG665" s="311"/>
      <c r="AH665" s="311"/>
      <c r="AI665" s="311"/>
      <c r="AJ665" s="311"/>
      <c r="AK665" s="311"/>
      <c r="AL665" s="311"/>
      <c r="AM665" s="311"/>
      <c r="AN665" s="311"/>
      <c r="AO665" s="311"/>
      <c r="AP665" s="311"/>
      <c r="AQ665" s="311"/>
      <c r="AR665" s="311"/>
    </row>
    <row r="666">
      <c r="A666" s="311"/>
      <c r="B666" s="311"/>
      <c r="C666" s="311"/>
      <c r="D666" s="311"/>
      <c r="E666" s="311"/>
      <c r="F666" s="65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  <c r="AF666" s="311"/>
      <c r="AG666" s="311"/>
      <c r="AH666" s="311"/>
      <c r="AI666" s="311"/>
      <c r="AJ666" s="311"/>
      <c r="AK666" s="311"/>
      <c r="AL666" s="311"/>
      <c r="AM666" s="311"/>
      <c r="AN666" s="311"/>
      <c r="AO666" s="311"/>
      <c r="AP666" s="311"/>
      <c r="AQ666" s="311"/>
      <c r="AR666" s="311"/>
    </row>
    <row r="667">
      <c r="A667" s="311"/>
      <c r="B667" s="311"/>
      <c r="C667" s="311"/>
      <c r="D667" s="311"/>
      <c r="E667" s="311"/>
      <c r="F667" s="65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  <c r="AF667" s="311"/>
      <c r="AG667" s="311"/>
      <c r="AH667" s="311"/>
      <c r="AI667" s="311"/>
      <c r="AJ667" s="311"/>
      <c r="AK667" s="311"/>
      <c r="AL667" s="311"/>
      <c r="AM667" s="311"/>
      <c r="AN667" s="311"/>
      <c r="AO667" s="311"/>
      <c r="AP667" s="311"/>
      <c r="AQ667" s="311"/>
      <c r="AR667" s="311"/>
    </row>
    <row r="668">
      <c r="A668" s="311"/>
      <c r="B668" s="311"/>
      <c r="C668" s="311"/>
      <c r="D668" s="311"/>
      <c r="E668" s="311"/>
      <c r="F668" s="65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  <c r="AF668" s="311"/>
      <c r="AG668" s="311"/>
      <c r="AH668" s="311"/>
      <c r="AI668" s="311"/>
      <c r="AJ668" s="311"/>
      <c r="AK668" s="311"/>
      <c r="AL668" s="311"/>
      <c r="AM668" s="311"/>
      <c r="AN668" s="311"/>
      <c r="AO668" s="311"/>
      <c r="AP668" s="311"/>
      <c r="AQ668" s="311"/>
      <c r="AR668" s="311"/>
    </row>
    <row r="669">
      <c r="A669" s="311"/>
      <c r="B669" s="311"/>
      <c r="C669" s="311"/>
      <c r="D669" s="311"/>
      <c r="E669" s="311"/>
      <c r="F669" s="65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  <c r="AF669" s="311"/>
      <c r="AG669" s="311"/>
      <c r="AH669" s="311"/>
      <c r="AI669" s="311"/>
      <c r="AJ669" s="311"/>
      <c r="AK669" s="311"/>
      <c r="AL669" s="311"/>
      <c r="AM669" s="311"/>
      <c r="AN669" s="311"/>
      <c r="AO669" s="311"/>
      <c r="AP669" s="311"/>
      <c r="AQ669" s="311"/>
      <c r="AR669" s="311"/>
    </row>
    <row r="670">
      <c r="A670" s="311"/>
      <c r="B670" s="311"/>
      <c r="C670" s="311"/>
      <c r="D670" s="311"/>
      <c r="E670" s="311"/>
      <c r="F670" s="65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  <c r="AF670" s="311"/>
      <c r="AG670" s="311"/>
      <c r="AH670" s="311"/>
      <c r="AI670" s="311"/>
      <c r="AJ670" s="311"/>
      <c r="AK670" s="311"/>
      <c r="AL670" s="311"/>
      <c r="AM670" s="311"/>
      <c r="AN670" s="311"/>
      <c r="AO670" s="311"/>
      <c r="AP670" s="311"/>
      <c r="AQ670" s="311"/>
      <c r="AR670" s="311"/>
    </row>
    <row r="671">
      <c r="A671" s="311"/>
      <c r="B671" s="311"/>
      <c r="C671" s="311"/>
      <c r="D671" s="311"/>
      <c r="E671" s="311"/>
      <c r="F671" s="65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  <c r="AF671" s="311"/>
      <c r="AG671" s="311"/>
      <c r="AH671" s="311"/>
      <c r="AI671" s="311"/>
      <c r="AJ671" s="311"/>
      <c r="AK671" s="311"/>
      <c r="AL671" s="311"/>
      <c r="AM671" s="311"/>
      <c r="AN671" s="311"/>
      <c r="AO671" s="311"/>
      <c r="AP671" s="311"/>
      <c r="AQ671" s="311"/>
      <c r="AR671" s="311"/>
    </row>
    <row r="672">
      <c r="A672" s="311"/>
      <c r="B672" s="311"/>
      <c r="C672" s="311"/>
      <c r="D672" s="311"/>
      <c r="E672" s="311"/>
      <c r="F672" s="65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  <c r="AF672" s="311"/>
      <c r="AG672" s="311"/>
      <c r="AH672" s="311"/>
      <c r="AI672" s="311"/>
      <c r="AJ672" s="311"/>
      <c r="AK672" s="311"/>
      <c r="AL672" s="311"/>
      <c r="AM672" s="311"/>
      <c r="AN672" s="311"/>
      <c r="AO672" s="311"/>
      <c r="AP672" s="311"/>
      <c r="AQ672" s="311"/>
      <c r="AR672" s="311"/>
    </row>
    <row r="673">
      <c r="A673" s="311"/>
      <c r="B673" s="311"/>
      <c r="C673" s="311"/>
      <c r="D673" s="311"/>
      <c r="E673" s="311"/>
      <c r="F673" s="65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  <c r="AF673" s="311"/>
      <c r="AG673" s="311"/>
      <c r="AH673" s="311"/>
      <c r="AI673" s="311"/>
      <c r="AJ673" s="311"/>
      <c r="AK673" s="311"/>
      <c r="AL673" s="311"/>
      <c r="AM673" s="311"/>
      <c r="AN673" s="311"/>
      <c r="AO673" s="311"/>
      <c r="AP673" s="311"/>
      <c r="AQ673" s="311"/>
      <c r="AR673" s="311"/>
    </row>
    <row r="674">
      <c r="A674" s="311"/>
      <c r="B674" s="311"/>
      <c r="C674" s="311"/>
      <c r="D674" s="311"/>
      <c r="E674" s="311"/>
      <c r="F674" s="65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  <c r="AF674" s="311"/>
      <c r="AG674" s="311"/>
      <c r="AH674" s="311"/>
      <c r="AI674" s="311"/>
      <c r="AJ674" s="311"/>
      <c r="AK674" s="311"/>
      <c r="AL674" s="311"/>
      <c r="AM674" s="311"/>
      <c r="AN674" s="311"/>
      <c r="AO674" s="311"/>
      <c r="AP674" s="311"/>
      <c r="AQ674" s="311"/>
      <c r="AR674" s="311"/>
    </row>
    <row r="675">
      <c r="A675" s="311"/>
      <c r="B675" s="311"/>
      <c r="C675" s="311"/>
      <c r="D675" s="311"/>
      <c r="E675" s="311"/>
      <c r="F675" s="65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  <c r="AF675" s="311"/>
      <c r="AG675" s="311"/>
      <c r="AH675" s="311"/>
      <c r="AI675" s="311"/>
      <c r="AJ675" s="311"/>
      <c r="AK675" s="311"/>
      <c r="AL675" s="311"/>
      <c r="AM675" s="311"/>
      <c r="AN675" s="311"/>
      <c r="AO675" s="311"/>
      <c r="AP675" s="311"/>
      <c r="AQ675" s="311"/>
      <c r="AR675" s="311"/>
    </row>
    <row r="676">
      <c r="A676" s="311"/>
      <c r="B676" s="311"/>
      <c r="C676" s="311"/>
      <c r="D676" s="311"/>
      <c r="E676" s="311"/>
      <c r="F676" s="65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  <c r="AF676" s="311"/>
      <c r="AG676" s="311"/>
      <c r="AH676" s="311"/>
      <c r="AI676" s="311"/>
      <c r="AJ676" s="311"/>
      <c r="AK676" s="311"/>
      <c r="AL676" s="311"/>
      <c r="AM676" s="311"/>
      <c r="AN676" s="311"/>
      <c r="AO676" s="311"/>
      <c r="AP676" s="311"/>
      <c r="AQ676" s="311"/>
      <c r="AR676" s="311"/>
    </row>
    <row r="677">
      <c r="A677" s="311"/>
      <c r="B677" s="311"/>
      <c r="C677" s="311"/>
      <c r="D677" s="311"/>
      <c r="E677" s="311"/>
      <c r="F677" s="65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  <c r="AF677" s="311"/>
      <c r="AG677" s="311"/>
      <c r="AH677" s="311"/>
      <c r="AI677" s="311"/>
      <c r="AJ677" s="311"/>
      <c r="AK677" s="311"/>
      <c r="AL677" s="311"/>
      <c r="AM677" s="311"/>
      <c r="AN677" s="311"/>
      <c r="AO677" s="311"/>
      <c r="AP677" s="311"/>
      <c r="AQ677" s="311"/>
      <c r="AR677" s="311"/>
    </row>
    <row r="678">
      <c r="A678" s="311"/>
      <c r="B678" s="311"/>
      <c r="C678" s="311"/>
      <c r="D678" s="311"/>
      <c r="E678" s="311"/>
      <c r="F678" s="65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  <c r="AF678" s="311"/>
      <c r="AG678" s="311"/>
      <c r="AH678" s="311"/>
      <c r="AI678" s="311"/>
      <c r="AJ678" s="311"/>
      <c r="AK678" s="311"/>
      <c r="AL678" s="311"/>
      <c r="AM678" s="311"/>
      <c r="AN678" s="311"/>
      <c r="AO678" s="311"/>
      <c r="AP678" s="311"/>
      <c r="AQ678" s="311"/>
      <c r="AR678" s="311"/>
    </row>
    <row r="679">
      <c r="A679" s="311"/>
      <c r="B679" s="311"/>
      <c r="C679" s="311"/>
      <c r="D679" s="311"/>
      <c r="E679" s="311"/>
      <c r="F679" s="65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  <c r="AF679" s="311"/>
      <c r="AG679" s="311"/>
      <c r="AH679" s="311"/>
      <c r="AI679" s="311"/>
      <c r="AJ679" s="311"/>
      <c r="AK679" s="311"/>
      <c r="AL679" s="311"/>
      <c r="AM679" s="311"/>
      <c r="AN679" s="311"/>
      <c r="AO679" s="311"/>
      <c r="AP679" s="311"/>
      <c r="AQ679" s="311"/>
      <c r="AR679" s="311"/>
    </row>
    <row r="680">
      <c r="A680" s="311"/>
      <c r="B680" s="311"/>
      <c r="C680" s="311"/>
      <c r="D680" s="311"/>
      <c r="E680" s="311"/>
      <c r="F680" s="65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  <c r="AF680" s="311"/>
      <c r="AG680" s="311"/>
      <c r="AH680" s="311"/>
      <c r="AI680" s="311"/>
      <c r="AJ680" s="311"/>
      <c r="AK680" s="311"/>
      <c r="AL680" s="311"/>
      <c r="AM680" s="311"/>
      <c r="AN680" s="311"/>
      <c r="AO680" s="311"/>
      <c r="AP680" s="311"/>
      <c r="AQ680" s="311"/>
      <c r="AR680" s="311"/>
    </row>
    <row r="681">
      <c r="A681" s="311"/>
      <c r="B681" s="311"/>
      <c r="C681" s="311"/>
      <c r="D681" s="311"/>
      <c r="E681" s="311"/>
      <c r="F681" s="65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  <c r="AF681" s="311"/>
      <c r="AG681" s="311"/>
      <c r="AH681" s="311"/>
      <c r="AI681" s="311"/>
      <c r="AJ681" s="311"/>
      <c r="AK681" s="311"/>
      <c r="AL681" s="311"/>
      <c r="AM681" s="311"/>
      <c r="AN681" s="311"/>
      <c r="AO681" s="311"/>
      <c r="AP681" s="311"/>
      <c r="AQ681" s="311"/>
      <c r="AR681" s="311"/>
    </row>
    <row r="682">
      <c r="A682" s="311"/>
      <c r="B682" s="311"/>
      <c r="C682" s="311"/>
      <c r="D682" s="311"/>
      <c r="E682" s="311"/>
      <c r="F682" s="65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  <c r="AF682" s="311"/>
      <c r="AG682" s="311"/>
      <c r="AH682" s="311"/>
      <c r="AI682" s="311"/>
      <c r="AJ682" s="311"/>
      <c r="AK682" s="311"/>
      <c r="AL682" s="311"/>
      <c r="AM682" s="311"/>
      <c r="AN682" s="311"/>
      <c r="AO682" s="311"/>
      <c r="AP682" s="311"/>
      <c r="AQ682" s="311"/>
      <c r="AR682" s="311"/>
    </row>
    <row r="683">
      <c r="A683" s="311"/>
      <c r="B683" s="311"/>
      <c r="C683" s="311"/>
      <c r="D683" s="311"/>
      <c r="E683" s="311"/>
      <c r="F683" s="65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  <c r="AF683" s="311"/>
      <c r="AG683" s="311"/>
      <c r="AH683" s="311"/>
      <c r="AI683" s="311"/>
      <c r="AJ683" s="311"/>
      <c r="AK683" s="311"/>
      <c r="AL683" s="311"/>
      <c r="AM683" s="311"/>
      <c r="AN683" s="311"/>
      <c r="AO683" s="311"/>
      <c r="AP683" s="311"/>
      <c r="AQ683" s="311"/>
      <c r="AR683" s="311"/>
    </row>
    <row r="684">
      <c r="A684" s="311"/>
      <c r="B684" s="311"/>
      <c r="C684" s="311"/>
      <c r="D684" s="311"/>
      <c r="E684" s="311"/>
      <c r="F684" s="65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  <c r="AF684" s="311"/>
      <c r="AG684" s="311"/>
      <c r="AH684" s="311"/>
      <c r="AI684" s="311"/>
      <c r="AJ684" s="311"/>
      <c r="AK684" s="311"/>
      <c r="AL684" s="311"/>
      <c r="AM684" s="311"/>
      <c r="AN684" s="311"/>
      <c r="AO684" s="311"/>
      <c r="AP684" s="311"/>
      <c r="AQ684" s="311"/>
      <c r="AR684" s="311"/>
    </row>
    <row r="685">
      <c r="A685" s="311"/>
      <c r="B685" s="311"/>
      <c r="C685" s="311"/>
      <c r="D685" s="311"/>
      <c r="E685" s="311"/>
      <c r="F685" s="65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  <c r="AF685" s="311"/>
      <c r="AG685" s="311"/>
      <c r="AH685" s="311"/>
      <c r="AI685" s="311"/>
      <c r="AJ685" s="311"/>
      <c r="AK685" s="311"/>
      <c r="AL685" s="311"/>
      <c r="AM685" s="311"/>
      <c r="AN685" s="311"/>
      <c r="AO685" s="311"/>
      <c r="AP685" s="311"/>
      <c r="AQ685" s="311"/>
      <c r="AR685" s="311"/>
    </row>
    <row r="686">
      <c r="A686" s="311"/>
      <c r="B686" s="311"/>
      <c r="C686" s="311"/>
      <c r="D686" s="311"/>
      <c r="E686" s="311"/>
      <c r="F686" s="65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  <c r="AF686" s="311"/>
      <c r="AG686" s="311"/>
      <c r="AH686" s="311"/>
      <c r="AI686" s="311"/>
      <c r="AJ686" s="311"/>
      <c r="AK686" s="311"/>
      <c r="AL686" s="311"/>
      <c r="AM686" s="311"/>
      <c r="AN686" s="311"/>
      <c r="AO686" s="311"/>
      <c r="AP686" s="311"/>
      <c r="AQ686" s="311"/>
      <c r="AR686" s="311"/>
    </row>
    <row r="687">
      <c r="A687" s="311"/>
      <c r="B687" s="311"/>
      <c r="C687" s="311"/>
      <c r="D687" s="311"/>
      <c r="E687" s="311"/>
      <c r="F687" s="65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  <c r="AF687" s="311"/>
      <c r="AG687" s="311"/>
      <c r="AH687" s="311"/>
      <c r="AI687" s="311"/>
      <c r="AJ687" s="311"/>
      <c r="AK687" s="311"/>
      <c r="AL687" s="311"/>
      <c r="AM687" s="311"/>
      <c r="AN687" s="311"/>
      <c r="AO687" s="311"/>
      <c r="AP687" s="311"/>
      <c r="AQ687" s="311"/>
      <c r="AR687" s="311"/>
    </row>
    <row r="688">
      <c r="A688" s="311"/>
      <c r="B688" s="311"/>
      <c r="C688" s="311"/>
      <c r="D688" s="311"/>
      <c r="E688" s="311"/>
      <c r="F688" s="65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  <c r="AF688" s="311"/>
      <c r="AG688" s="311"/>
      <c r="AH688" s="311"/>
      <c r="AI688" s="311"/>
      <c r="AJ688" s="311"/>
      <c r="AK688" s="311"/>
      <c r="AL688" s="311"/>
      <c r="AM688" s="311"/>
      <c r="AN688" s="311"/>
      <c r="AO688" s="311"/>
      <c r="AP688" s="311"/>
      <c r="AQ688" s="311"/>
      <c r="AR688" s="311"/>
    </row>
    <row r="689">
      <c r="A689" s="311"/>
      <c r="B689" s="311"/>
      <c r="C689" s="311"/>
      <c r="D689" s="311"/>
      <c r="E689" s="311"/>
      <c r="F689" s="65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  <c r="AF689" s="311"/>
      <c r="AG689" s="311"/>
      <c r="AH689" s="311"/>
      <c r="AI689" s="311"/>
      <c r="AJ689" s="311"/>
      <c r="AK689" s="311"/>
      <c r="AL689" s="311"/>
      <c r="AM689" s="311"/>
      <c r="AN689" s="311"/>
      <c r="AO689" s="311"/>
      <c r="AP689" s="311"/>
      <c r="AQ689" s="311"/>
      <c r="AR689" s="311"/>
    </row>
    <row r="690">
      <c r="A690" s="311"/>
      <c r="B690" s="311"/>
      <c r="C690" s="311"/>
      <c r="D690" s="311"/>
      <c r="E690" s="311"/>
      <c r="F690" s="65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  <c r="AF690" s="311"/>
      <c r="AG690" s="311"/>
      <c r="AH690" s="311"/>
      <c r="AI690" s="311"/>
      <c r="AJ690" s="311"/>
      <c r="AK690" s="311"/>
      <c r="AL690" s="311"/>
      <c r="AM690" s="311"/>
      <c r="AN690" s="311"/>
      <c r="AO690" s="311"/>
      <c r="AP690" s="311"/>
      <c r="AQ690" s="311"/>
      <c r="AR690" s="311"/>
    </row>
    <row r="691">
      <c r="A691" s="311"/>
      <c r="B691" s="311"/>
      <c r="C691" s="311"/>
      <c r="D691" s="311"/>
      <c r="E691" s="311"/>
      <c r="F691" s="65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  <c r="AF691" s="311"/>
      <c r="AG691" s="311"/>
      <c r="AH691" s="311"/>
      <c r="AI691" s="311"/>
      <c r="AJ691" s="311"/>
      <c r="AK691" s="311"/>
      <c r="AL691" s="311"/>
      <c r="AM691" s="311"/>
      <c r="AN691" s="311"/>
      <c r="AO691" s="311"/>
      <c r="AP691" s="311"/>
      <c r="AQ691" s="311"/>
      <c r="AR691" s="311"/>
    </row>
    <row r="692">
      <c r="A692" s="311"/>
      <c r="B692" s="311"/>
      <c r="C692" s="311"/>
      <c r="D692" s="311"/>
      <c r="E692" s="311"/>
      <c r="F692" s="65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  <c r="AF692" s="311"/>
      <c r="AG692" s="311"/>
      <c r="AH692" s="311"/>
      <c r="AI692" s="311"/>
      <c r="AJ692" s="311"/>
      <c r="AK692" s="311"/>
      <c r="AL692" s="311"/>
      <c r="AM692" s="311"/>
      <c r="AN692" s="311"/>
      <c r="AO692" s="311"/>
      <c r="AP692" s="311"/>
      <c r="AQ692" s="311"/>
      <c r="AR692" s="311"/>
    </row>
    <row r="693">
      <c r="A693" s="311"/>
      <c r="B693" s="311"/>
      <c r="C693" s="311"/>
      <c r="D693" s="311"/>
      <c r="E693" s="311"/>
      <c r="F693" s="65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  <c r="AF693" s="311"/>
      <c r="AG693" s="311"/>
      <c r="AH693" s="311"/>
      <c r="AI693" s="311"/>
      <c r="AJ693" s="311"/>
      <c r="AK693" s="311"/>
      <c r="AL693" s="311"/>
      <c r="AM693" s="311"/>
      <c r="AN693" s="311"/>
      <c r="AO693" s="311"/>
      <c r="AP693" s="311"/>
      <c r="AQ693" s="311"/>
      <c r="AR693" s="311"/>
    </row>
    <row r="694">
      <c r="A694" s="311"/>
      <c r="B694" s="311"/>
      <c r="C694" s="311"/>
      <c r="D694" s="311"/>
      <c r="E694" s="311"/>
      <c r="F694" s="65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  <c r="AF694" s="311"/>
      <c r="AG694" s="311"/>
      <c r="AH694" s="311"/>
      <c r="AI694" s="311"/>
      <c r="AJ694" s="311"/>
      <c r="AK694" s="311"/>
      <c r="AL694" s="311"/>
      <c r="AM694" s="311"/>
      <c r="AN694" s="311"/>
      <c r="AO694" s="311"/>
      <c r="AP694" s="311"/>
      <c r="AQ694" s="311"/>
      <c r="AR694" s="311"/>
    </row>
    <row r="695">
      <c r="A695" s="311"/>
      <c r="B695" s="311"/>
      <c r="C695" s="311"/>
      <c r="D695" s="311"/>
      <c r="E695" s="311"/>
      <c r="F695" s="65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  <c r="AF695" s="311"/>
      <c r="AG695" s="311"/>
      <c r="AH695" s="311"/>
      <c r="AI695" s="311"/>
      <c r="AJ695" s="311"/>
      <c r="AK695" s="311"/>
      <c r="AL695" s="311"/>
      <c r="AM695" s="311"/>
      <c r="AN695" s="311"/>
      <c r="AO695" s="311"/>
      <c r="AP695" s="311"/>
      <c r="AQ695" s="311"/>
      <c r="AR695" s="311"/>
    </row>
    <row r="696">
      <c r="A696" s="311"/>
      <c r="B696" s="311"/>
      <c r="C696" s="311"/>
      <c r="D696" s="311"/>
      <c r="E696" s="311"/>
      <c r="F696" s="65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  <c r="AF696" s="311"/>
      <c r="AG696" s="311"/>
      <c r="AH696" s="311"/>
      <c r="AI696" s="311"/>
      <c r="AJ696" s="311"/>
      <c r="AK696" s="311"/>
      <c r="AL696" s="311"/>
      <c r="AM696" s="311"/>
      <c r="AN696" s="311"/>
      <c r="AO696" s="311"/>
      <c r="AP696" s="311"/>
      <c r="AQ696" s="311"/>
      <c r="AR696" s="311"/>
    </row>
    <row r="697">
      <c r="A697" s="311"/>
      <c r="B697" s="311"/>
      <c r="C697" s="311"/>
      <c r="D697" s="311"/>
      <c r="E697" s="311"/>
      <c r="F697" s="65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  <c r="AF697" s="311"/>
      <c r="AG697" s="311"/>
      <c r="AH697" s="311"/>
      <c r="AI697" s="311"/>
      <c r="AJ697" s="311"/>
      <c r="AK697" s="311"/>
      <c r="AL697" s="311"/>
      <c r="AM697" s="311"/>
      <c r="AN697" s="311"/>
      <c r="AO697" s="311"/>
      <c r="AP697" s="311"/>
      <c r="AQ697" s="311"/>
      <c r="AR697" s="311"/>
    </row>
    <row r="698">
      <c r="A698" s="311"/>
      <c r="B698" s="311"/>
      <c r="C698" s="311"/>
      <c r="D698" s="311"/>
      <c r="E698" s="311"/>
      <c r="F698" s="65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  <c r="AF698" s="311"/>
      <c r="AG698" s="311"/>
      <c r="AH698" s="311"/>
      <c r="AI698" s="311"/>
      <c r="AJ698" s="311"/>
      <c r="AK698" s="311"/>
      <c r="AL698" s="311"/>
      <c r="AM698" s="311"/>
      <c r="AN698" s="311"/>
      <c r="AO698" s="311"/>
      <c r="AP698" s="311"/>
      <c r="AQ698" s="311"/>
      <c r="AR698" s="311"/>
    </row>
    <row r="699">
      <c r="A699" s="311"/>
      <c r="B699" s="311"/>
      <c r="C699" s="311"/>
      <c r="D699" s="311"/>
      <c r="E699" s="311"/>
      <c r="F699" s="65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  <c r="AF699" s="311"/>
      <c r="AG699" s="311"/>
      <c r="AH699" s="311"/>
      <c r="AI699" s="311"/>
      <c r="AJ699" s="311"/>
      <c r="AK699" s="311"/>
      <c r="AL699" s="311"/>
      <c r="AM699" s="311"/>
      <c r="AN699" s="311"/>
      <c r="AO699" s="311"/>
      <c r="AP699" s="311"/>
      <c r="AQ699" s="311"/>
      <c r="AR699" s="311"/>
    </row>
    <row r="700">
      <c r="A700" s="311"/>
      <c r="B700" s="311"/>
      <c r="C700" s="311"/>
      <c r="D700" s="311"/>
      <c r="E700" s="311"/>
      <c r="F700" s="65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  <c r="AF700" s="311"/>
      <c r="AG700" s="311"/>
      <c r="AH700" s="311"/>
      <c r="AI700" s="311"/>
      <c r="AJ700" s="311"/>
      <c r="AK700" s="311"/>
      <c r="AL700" s="311"/>
      <c r="AM700" s="311"/>
      <c r="AN700" s="311"/>
      <c r="AO700" s="311"/>
      <c r="AP700" s="311"/>
      <c r="AQ700" s="311"/>
      <c r="AR700" s="311"/>
    </row>
    <row r="701">
      <c r="A701" s="311"/>
      <c r="B701" s="311"/>
      <c r="C701" s="311"/>
      <c r="D701" s="311"/>
      <c r="E701" s="311"/>
      <c r="F701" s="65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  <c r="AF701" s="311"/>
      <c r="AG701" s="311"/>
      <c r="AH701" s="311"/>
      <c r="AI701" s="311"/>
      <c r="AJ701" s="311"/>
      <c r="AK701" s="311"/>
      <c r="AL701" s="311"/>
      <c r="AM701" s="311"/>
      <c r="AN701" s="311"/>
      <c r="AO701" s="311"/>
      <c r="AP701" s="311"/>
      <c r="AQ701" s="311"/>
      <c r="AR701" s="311"/>
    </row>
    <row r="702">
      <c r="A702" s="311"/>
      <c r="B702" s="311"/>
      <c r="C702" s="311"/>
      <c r="D702" s="311"/>
      <c r="E702" s="311"/>
      <c r="F702" s="65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  <c r="AF702" s="311"/>
      <c r="AG702" s="311"/>
      <c r="AH702" s="311"/>
      <c r="AI702" s="311"/>
      <c r="AJ702" s="311"/>
      <c r="AK702" s="311"/>
      <c r="AL702" s="311"/>
      <c r="AM702" s="311"/>
      <c r="AN702" s="311"/>
      <c r="AO702" s="311"/>
      <c r="AP702" s="311"/>
      <c r="AQ702" s="311"/>
      <c r="AR702" s="311"/>
    </row>
    <row r="703">
      <c r="A703" s="311"/>
      <c r="B703" s="311"/>
      <c r="C703" s="311"/>
      <c r="D703" s="311"/>
      <c r="E703" s="311"/>
      <c r="F703" s="65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  <c r="AF703" s="311"/>
      <c r="AG703" s="311"/>
      <c r="AH703" s="311"/>
      <c r="AI703" s="311"/>
      <c r="AJ703" s="311"/>
      <c r="AK703" s="311"/>
      <c r="AL703" s="311"/>
      <c r="AM703" s="311"/>
      <c r="AN703" s="311"/>
      <c r="AO703" s="311"/>
      <c r="AP703" s="311"/>
      <c r="AQ703" s="311"/>
      <c r="AR703" s="311"/>
    </row>
    <row r="704">
      <c r="A704" s="311"/>
      <c r="B704" s="311"/>
      <c r="C704" s="311"/>
      <c r="D704" s="311"/>
      <c r="E704" s="311"/>
      <c r="F704" s="65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  <c r="AF704" s="311"/>
      <c r="AG704" s="311"/>
      <c r="AH704" s="311"/>
      <c r="AI704" s="311"/>
      <c r="AJ704" s="311"/>
      <c r="AK704" s="311"/>
      <c r="AL704" s="311"/>
      <c r="AM704" s="311"/>
      <c r="AN704" s="311"/>
      <c r="AO704" s="311"/>
      <c r="AP704" s="311"/>
      <c r="AQ704" s="311"/>
      <c r="AR704" s="311"/>
    </row>
    <row r="705">
      <c r="A705" s="311"/>
      <c r="B705" s="311"/>
      <c r="C705" s="311"/>
      <c r="D705" s="311"/>
      <c r="E705" s="311"/>
      <c r="F705" s="65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  <c r="AF705" s="311"/>
      <c r="AG705" s="311"/>
      <c r="AH705" s="311"/>
      <c r="AI705" s="311"/>
      <c r="AJ705" s="311"/>
      <c r="AK705" s="311"/>
      <c r="AL705" s="311"/>
      <c r="AM705" s="311"/>
      <c r="AN705" s="311"/>
      <c r="AO705" s="311"/>
      <c r="AP705" s="311"/>
      <c r="AQ705" s="311"/>
      <c r="AR705" s="311"/>
    </row>
    <row r="706">
      <c r="A706" s="311"/>
      <c r="B706" s="311"/>
      <c r="C706" s="311"/>
      <c r="D706" s="311"/>
      <c r="E706" s="311"/>
      <c r="F706" s="65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  <c r="AF706" s="311"/>
      <c r="AG706" s="311"/>
      <c r="AH706" s="311"/>
      <c r="AI706" s="311"/>
      <c r="AJ706" s="311"/>
      <c r="AK706" s="311"/>
      <c r="AL706" s="311"/>
      <c r="AM706" s="311"/>
      <c r="AN706" s="311"/>
      <c r="AO706" s="311"/>
      <c r="AP706" s="311"/>
      <c r="AQ706" s="311"/>
      <c r="AR706" s="311"/>
    </row>
    <row r="707">
      <c r="A707" s="311"/>
      <c r="B707" s="311"/>
      <c r="C707" s="311"/>
      <c r="D707" s="311"/>
      <c r="E707" s="311"/>
      <c r="F707" s="65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  <c r="AF707" s="311"/>
      <c r="AG707" s="311"/>
      <c r="AH707" s="311"/>
      <c r="AI707" s="311"/>
      <c r="AJ707" s="311"/>
      <c r="AK707" s="311"/>
      <c r="AL707" s="311"/>
      <c r="AM707" s="311"/>
      <c r="AN707" s="311"/>
      <c r="AO707" s="311"/>
      <c r="AP707" s="311"/>
      <c r="AQ707" s="311"/>
      <c r="AR707" s="311"/>
    </row>
    <row r="708">
      <c r="A708" s="311"/>
      <c r="B708" s="311"/>
      <c r="C708" s="311"/>
      <c r="D708" s="311"/>
      <c r="E708" s="311"/>
      <c r="F708" s="65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  <c r="AF708" s="311"/>
      <c r="AG708" s="311"/>
      <c r="AH708" s="311"/>
      <c r="AI708" s="311"/>
      <c r="AJ708" s="311"/>
      <c r="AK708" s="311"/>
      <c r="AL708" s="311"/>
      <c r="AM708" s="311"/>
      <c r="AN708" s="311"/>
      <c r="AO708" s="311"/>
      <c r="AP708" s="311"/>
      <c r="AQ708" s="311"/>
      <c r="AR708" s="311"/>
    </row>
    <row r="709">
      <c r="A709" s="311"/>
      <c r="B709" s="311"/>
      <c r="C709" s="311"/>
      <c r="D709" s="311"/>
      <c r="E709" s="311"/>
      <c r="F709" s="65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  <c r="AF709" s="311"/>
      <c r="AG709" s="311"/>
      <c r="AH709" s="311"/>
      <c r="AI709" s="311"/>
      <c r="AJ709" s="311"/>
      <c r="AK709" s="311"/>
      <c r="AL709" s="311"/>
      <c r="AM709" s="311"/>
      <c r="AN709" s="311"/>
      <c r="AO709" s="311"/>
      <c r="AP709" s="311"/>
      <c r="AQ709" s="311"/>
      <c r="AR709" s="311"/>
    </row>
    <row r="710">
      <c r="A710" s="311"/>
      <c r="B710" s="311"/>
      <c r="C710" s="311"/>
      <c r="D710" s="311"/>
      <c r="E710" s="311"/>
      <c r="F710" s="65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  <c r="AF710" s="311"/>
      <c r="AG710" s="311"/>
      <c r="AH710" s="311"/>
      <c r="AI710" s="311"/>
      <c r="AJ710" s="311"/>
      <c r="AK710" s="311"/>
      <c r="AL710" s="311"/>
      <c r="AM710" s="311"/>
      <c r="AN710" s="311"/>
      <c r="AO710" s="311"/>
      <c r="AP710" s="311"/>
      <c r="AQ710" s="311"/>
      <c r="AR710" s="311"/>
    </row>
    <row r="711">
      <c r="A711" s="311"/>
      <c r="B711" s="311"/>
      <c r="C711" s="311"/>
      <c r="D711" s="311"/>
      <c r="E711" s="311"/>
      <c r="F711" s="65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  <c r="AF711" s="311"/>
      <c r="AG711" s="311"/>
      <c r="AH711" s="311"/>
      <c r="AI711" s="311"/>
      <c r="AJ711" s="311"/>
      <c r="AK711" s="311"/>
      <c r="AL711" s="311"/>
      <c r="AM711" s="311"/>
      <c r="AN711" s="311"/>
      <c r="AO711" s="311"/>
      <c r="AP711" s="311"/>
      <c r="AQ711" s="311"/>
      <c r="AR711" s="311"/>
    </row>
    <row r="712">
      <c r="A712" s="311"/>
      <c r="B712" s="311"/>
      <c r="C712" s="311"/>
      <c r="D712" s="311"/>
      <c r="E712" s="311"/>
      <c r="F712" s="65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  <c r="AF712" s="311"/>
      <c r="AG712" s="311"/>
      <c r="AH712" s="311"/>
      <c r="AI712" s="311"/>
      <c r="AJ712" s="311"/>
      <c r="AK712" s="311"/>
      <c r="AL712" s="311"/>
      <c r="AM712" s="311"/>
      <c r="AN712" s="311"/>
      <c r="AO712" s="311"/>
      <c r="AP712" s="311"/>
      <c r="AQ712" s="311"/>
      <c r="AR712" s="311"/>
    </row>
    <row r="713">
      <c r="A713" s="311"/>
      <c r="B713" s="311"/>
      <c r="C713" s="311"/>
      <c r="D713" s="311"/>
      <c r="E713" s="311"/>
      <c r="F713" s="65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  <c r="AF713" s="311"/>
      <c r="AG713" s="311"/>
      <c r="AH713" s="311"/>
      <c r="AI713" s="311"/>
      <c r="AJ713" s="311"/>
      <c r="AK713" s="311"/>
      <c r="AL713" s="311"/>
      <c r="AM713" s="311"/>
      <c r="AN713" s="311"/>
      <c r="AO713" s="311"/>
      <c r="AP713" s="311"/>
      <c r="AQ713" s="311"/>
      <c r="AR713" s="311"/>
    </row>
    <row r="714">
      <c r="A714" s="311"/>
      <c r="B714" s="311"/>
      <c r="C714" s="311"/>
      <c r="D714" s="311"/>
      <c r="E714" s="311"/>
      <c r="F714" s="65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  <c r="AF714" s="311"/>
      <c r="AG714" s="311"/>
      <c r="AH714" s="311"/>
      <c r="AI714" s="311"/>
      <c r="AJ714" s="311"/>
      <c r="AK714" s="311"/>
      <c r="AL714" s="311"/>
      <c r="AM714" s="311"/>
      <c r="AN714" s="311"/>
      <c r="AO714" s="311"/>
      <c r="AP714" s="311"/>
      <c r="AQ714" s="311"/>
      <c r="AR714" s="311"/>
    </row>
    <row r="715">
      <c r="A715" s="311"/>
      <c r="B715" s="311"/>
      <c r="C715" s="311"/>
      <c r="D715" s="311"/>
      <c r="E715" s="311"/>
      <c r="F715" s="65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  <c r="AF715" s="311"/>
      <c r="AG715" s="311"/>
      <c r="AH715" s="311"/>
      <c r="AI715" s="311"/>
      <c r="AJ715" s="311"/>
      <c r="AK715" s="311"/>
      <c r="AL715" s="311"/>
      <c r="AM715" s="311"/>
      <c r="AN715" s="311"/>
      <c r="AO715" s="311"/>
      <c r="AP715" s="311"/>
      <c r="AQ715" s="311"/>
      <c r="AR715" s="311"/>
    </row>
    <row r="716">
      <c r="A716" s="311"/>
      <c r="B716" s="311"/>
      <c r="C716" s="311"/>
      <c r="D716" s="311"/>
      <c r="E716" s="311"/>
      <c r="F716" s="65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  <c r="AF716" s="311"/>
      <c r="AG716" s="311"/>
      <c r="AH716" s="311"/>
      <c r="AI716" s="311"/>
      <c r="AJ716" s="311"/>
      <c r="AK716" s="311"/>
      <c r="AL716" s="311"/>
      <c r="AM716" s="311"/>
      <c r="AN716" s="311"/>
      <c r="AO716" s="311"/>
      <c r="AP716" s="311"/>
      <c r="AQ716" s="311"/>
      <c r="AR716" s="311"/>
    </row>
    <row r="717">
      <c r="A717" s="311"/>
      <c r="B717" s="311"/>
      <c r="C717" s="311"/>
      <c r="D717" s="311"/>
      <c r="E717" s="311"/>
      <c r="F717" s="65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  <c r="AF717" s="311"/>
      <c r="AG717" s="311"/>
      <c r="AH717" s="311"/>
      <c r="AI717" s="311"/>
      <c r="AJ717" s="311"/>
      <c r="AK717" s="311"/>
      <c r="AL717" s="311"/>
      <c r="AM717" s="311"/>
      <c r="AN717" s="311"/>
      <c r="AO717" s="311"/>
      <c r="AP717" s="311"/>
      <c r="AQ717" s="311"/>
      <c r="AR717" s="311"/>
    </row>
    <row r="718">
      <c r="A718" s="311"/>
      <c r="B718" s="311"/>
      <c r="C718" s="311"/>
      <c r="D718" s="311"/>
      <c r="E718" s="311"/>
      <c r="F718" s="65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  <c r="AF718" s="311"/>
      <c r="AG718" s="311"/>
      <c r="AH718" s="311"/>
      <c r="AI718" s="311"/>
      <c r="AJ718" s="311"/>
      <c r="AK718" s="311"/>
      <c r="AL718" s="311"/>
      <c r="AM718" s="311"/>
      <c r="AN718" s="311"/>
      <c r="AO718" s="311"/>
      <c r="AP718" s="311"/>
      <c r="AQ718" s="311"/>
      <c r="AR718" s="311"/>
    </row>
    <row r="719">
      <c r="A719" s="311"/>
      <c r="B719" s="311"/>
      <c r="C719" s="311"/>
      <c r="D719" s="311"/>
      <c r="E719" s="311"/>
      <c r="F719" s="65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  <c r="AF719" s="311"/>
      <c r="AG719" s="311"/>
      <c r="AH719" s="311"/>
      <c r="AI719" s="311"/>
      <c r="AJ719" s="311"/>
      <c r="AK719" s="311"/>
      <c r="AL719" s="311"/>
      <c r="AM719" s="311"/>
      <c r="AN719" s="311"/>
      <c r="AO719" s="311"/>
      <c r="AP719" s="311"/>
      <c r="AQ719" s="311"/>
      <c r="AR719" s="311"/>
    </row>
    <row r="720">
      <c r="A720" s="311"/>
      <c r="B720" s="311"/>
      <c r="C720" s="311"/>
      <c r="D720" s="311"/>
      <c r="E720" s="311"/>
      <c r="F720" s="65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  <c r="AF720" s="311"/>
      <c r="AG720" s="311"/>
      <c r="AH720" s="311"/>
      <c r="AI720" s="311"/>
      <c r="AJ720" s="311"/>
      <c r="AK720" s="311"/>
      <c r="AL720" s="311"/>
      <c r="AM720" s="311"/>
      <c r="AN720" s="311"/>
      <c r="AO720" s="311"/>
      <c r="AP720" s="311"/>
      <c r="AQ720" s="311"/>
      <c r="AR720" s="311"/>
    </row>
    <row r="721">
      <c r="A721" s="311"/>
      <c r="B721" s="311"/>
      <c r="C721" s="311"/>
      <c r="D721" s="311"/>
      <c r="E721" s="311"/>
      <c r="F721" s="65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  <c r="AF721" s="311"/>
      <c r="AG721" s="311"/>
      <c r="AH721" s="311"/>
      <c r="AI721" s="311"/>
      <c r="AJ721" s="311"/>
      <c r="AK721" s="311"/>
      <c r="AL721" s="311"/>
      <c r="AM721" s="311"/>
      <c r="AN721" s="311"/>
      <c r="AO721" s="311"/>
      <c r="AP721" s="311"/>
      <c r="AQ721" s="311"/>
      <c r="AR721" s="311"/>
    </row>
    <row r="722">
      <c r="A722" s="311"/>
      <c r="B722" s="311"/>
      <c r="C722" s="311"/>
      <c r="D722" s="311"/>
      <c r="E722" s="311"/>
      <c r="F722" s="65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  <c r="AF722" s="311"/>
      <c r="AG722" s="311"/>
      <c r="AH722" s="311"/>
      <c r="AI722" s="311"/>
      <c r="AJ722" s="311"/>
      <c r="AK722" s="311"/>
      <c r="AL722" s="311"/>
      <c r="AM722" s="311"/>
      <c r="AN722" s="311"/>
      <c r="AO722" s="311"/>
      <c r="AP722" s="311"/>
      <c r="AQ722" s="311"/>
      <c r="AR722" s="311"/>
    </row>
    <row r="723">
      <c r="A723" s="311"/>
      <c r="B723" s="311"/>
      <c r="C723" s="311"/>
      <c r="D723" s="311"/>
      <c r="E723" s="311"/>
      <c r="F723" s="65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  <c r="AF723" s="311"/>
      <c r="AG723" s="311"/>
      <c r="AH723" s="311"/>
      <c r="AI723" s="311"/>
      <c r="AJ723" s="311"/>
      <c r="AK723" s="311"/>
      <c r="AL723" s="311"/>
      <c r="AM723" s="311"/>
      <c r="AN723" s="311"/>
      <c r="AO723" s="311"/>
      <c r="AP723" s="311"/>
      <c r="AQ723" s="311"/>
      <c r="AR723" s="311"/>
    </row>
    <row r="724">
      <c r="A724" s="311"/>
      <c r="B724" s="311"/>
      <c r="C724" s="311"/>
      <c r="D724" s="311"/>
      <c r="E724" s="311"/>
      <c r="F724" s="65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311"/>
      <c r="AL724" s="311"/>
      <c r="AM724" s="311"/>
      <c r="AN724" s="311"/>
      <c r="AO724" s="311"/>
      <c r="AP724" s="311"/>
      <c r="AQ724" s="311"/>
      <c r="AR724" s="311"/>
    </row>
    <row r="725">
      <c r="A725" s="311"/>
      <c r="B725" s="311"/>
      <c r="C725" s="311"/>
      <c r="D725" s="311"/>
      <c r="E725" s="311"/>
      <c r="F725" s="65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  <c r="AF725" s="311"/>
      <c r="AG725" s="311"/>
      <c r="AH725" s="311"/>
      <c r="AI725" s="311"/>
      <c r="AJ725" s="311"/>
      <c r="AK725" s="311"/>
      <c r="AL725" s="311"/>
      <c r="AM725" s="311"/>
      <c r="AN725" s="311"/>
      <c r="AO725" s="311"/>
      <c r="AP725" s="311"/>
      <c r="AQ725" s="311"/>
      <c r="AR725" s="311"/>
    </row>
    <row r="726">
      <c r="A726" s="311"/>
      <c r="B726" s="311"/>
      <c r="C726" s="311"/>
      <c r="D726" s="311"/>
      <c r="E726" s="311"/>
      <c r="F726" s="65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  <c r="AF726" s="311"/>
      <c r="AG726" s="311"/>
      <c r="AH726" s="311"/>
      <c r="AI726" s="311"/>
      <c r="AJ726" s="311"/>
      <c r="AK726" s="311"/>
      <c r="AL726" s="311"/>
      <c r="AM726" s="311"/>
      <c r="AN726" s="311"/>
      <c r="AO726" s="311"/>
      <c r="AP726" s="311"/>
      <c r="AQ726" s="311"/>
      <c r="AR726" s="311"/>
    </row>
    <row r="727">
      <c r="A727" s="311"/>
      <c r="B727" s="311"/>
      <c r="C727" s="311"/>
      <c r="D727" s="311"/>
      <c r="E727" s="311"/>
      <c r="F727" s="65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  <c r="AF727" s="311"/>
      <c r="AG727" s="311"/>
      <c r="AH727" s="311"/>
      <c r="AI727" s="311"/>
      <c r="AJ727" s="311"/>
      <c r="AK727" s="311"/>
      <c r="AL727" s="311"/>
      <c r="AM727" s="311"/>
      <c r="AN727" s="311"/>
      <c r="AO727" s="311"/>
      <c r="AP727" s="311"/>
      <c r="AQ727" s="311"/>
      <c r="AR727" s="311"/>
    </row>
    <row r="728">
      <c r="A728" s="311"/>
      <c r="B728" s="311"/>
      <c r="C728" s="311"/>
      <c r="D728" s="311"/>
      <c r="E728" s="311"/>
      <c r="F728" s="65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  <c r="AF728" s="311"/>
      <c r="AG728" s="311"/>
      <c r="AH728" s="311"/>
      <c r="AI728" s="311"/>
      <c r="AJ728" s="311"/>
      <c r="AK728" s="311"/>
      <c r="AL728" s="311"/>
      <c r="AM728" s="311"/>
      <c r="AN728" s="311"/>
      <c r="AO728" s="311"/>
      <c r="AP728" s="311"/>
      <c r="AQ728" s="311"/>
      <c r="AR728" s="311"/>
    </row>
    <row r="729">
      <c r="A729" s="311"/>
      <c r="B729" s="311"/>
      <c r="C729" s="311"/>
      <c r="D729" s="311"/>
      <c r="E729" s="311"/>
      <c r="F729" s="65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  <c r="AF729" s="311"/>
      <c r="AG729" s="311"/>
      <c r="AH729" s="311"/>
      <c r="AI729" s="311"/>
      <c r="AJ729" s="311"/>
      <c r="AK729" s="311"/>
      <c r="AL729" s="311"/>
      <c r="AM729" s="311"/>
      <c r="AN729" s="311"/>
      <c r="AO729" s="311"/>
      <c r="AP729" s="311"/>
      <c r="AQ729" s="311"/>
      <c r="AR729" s="311"/>
    </row>
    <row r="730">
      <c r="A730" s="311"/>
      <c r="B730" s="311"/>
      <c r="C730" s="311"/>
      <c r="D730" s="311"/>
      <c r="E730" s="311"/>
      <c r="F730" s="65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  <c r="AF730" s="311"/>
      <c r="AG730" s="311"/>
      <c r="AH730" s="311"/>
      <c r="AI730" s="311"/>
      <c r="AJ730" s="311"/>
      <c r="AK730" s="311"/>
      <c r="AL730" s="311"/>
      <c r="AM730" s="311"/>
      <c r="AN730" s="311"/>
      <c r="AO730" s="311"/>
      <c r="AP730" s="311"/>
      <c r="AQ730" s="311"/>
      <c r="AR730" s="311"/>
    </row>
    <row r="731">
      <c r="A731" s="311"/>
      <c r="B731" s="311"/>
      <c r="C731" s="311"/>
      <c r="D731" s="311"/>
      <c r="E731" s="311"/>
      <c r="F731" s="65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  <c r="AF731" s="311"/>
      <c r="AG731" s="311"/>
      <c r="AH731" s="311"/>
      <c r="AI731" s="311"/>
      <c r="AJ731" s="311"/>
      <c r="AK731" s="311"/>
      <c r="AL731" s="311"/>
      <c r="AM731" s="311"/>
      <c r="AN731" s="311"/>
      <c r="AO731" s="311"/>
      <c r="AP731" s="311"/>
      <c r="AQ731" s="311"/>
      <c r="AR731" s="311"/>
    </row>
    <row r="732">
      <c r="A732" s="311"/>
      <c r="B732" s="311"/>
      <c r="C732" s="311"/>
      <c r="D732" s="311"/>
      <c r="E732" s="311"/>
      <c r="F732" s="65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  <c r="AF732" s="311"/>
      <c r="AG732" s="311"/>
      <c r="AH732" s="311"/>
      <c r="AI732" s="311"/>
      <c r="AJ732" s="311"/>
      <c r="AK732" s="311"/>
      <c r="AL732" s="311"/>
      <c r="AM732" s="311"/>
      <c r="AN732" s="311"/>
      <c r="AO732" s="311"/>
      <c r="AP732" s="311"/>
      <c r="AQ732" s="311"/>
      <c r="AR732" s="311"/>
    </row>
    <row r="733">
      <c r="A733" s="311"/>
      <c r="B733" s="311"/>
      <c r="C733" s="311"/>
      <c r="D733" s="311"/>
      <c r="E733" s="311"/>
      <c r="F733" s="65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  <c r="AF733" s="311"/>
      <c r="AG733" s="311"/>
      <c r="AH733" s="311"/>
      <c r="AI733" s="311"/>
      <c r="AJ733" s="311"/>
      <c r="AK733" s="311"/>
      <c r="AL733" s="311"/>
      <c r="AM733" s="311"/>
      <c r="AN733" s="311"/>
      <c r="AO733" s="311"/>
      <c r="AP733" s="311"/>
      <c r="AQ733" s="311"/>
      <c r="AR733" s="311"/>
    </row>
    <row r="734">
      <c r="A734" s="311"/>
      <c r="B734" s="311"/>
      <c r="C734" s="311"/>
      <c r="D734" s="311"/>
      <c r="E734" s="311"/>
      <c r="F734" s="65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  <c r="AF734" s="311"/>
      <c r="AG734" s="311"/>
      <c r="AH734" s="311"/>
      <c r="AI734" s="311"/>
      <c r="AJ734" s="311"/>
      <c r="AK734" s="311"/>
      <c r="AL734" s="311"/>
      <c r="AM734" s="311"/>
      <c r="AN734" s="311"/>
      <c r="AO734" s="311"/>
      <c r="AP734" s="311"/>
      <c r="AQ734" s="311"/>
      <c r="AR734" s="311"/>
    </row>
    <row r="735">
      <c r="A735" s="311"/>
      <c r="B735" s="311"/>
      <c r="C735" s="311"/>
      <c r="D735" s="311"/>
      <c r="E735" s="311"/>
      <c r="F735" s="65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  <c r="AF735" s="311"/>
      <c r="AG735" s="311"/>
      <c r="AH735" s="311"/>
      <c r="AI735" s="311"/>
      <c r="AJ735" s="311"/>
      <c r="AK735" s="311"/>
      <c r="AL735" s="311"/>
      <c r="AM735" s="311"/>
      <c r="AN735" s="311"/>
      <c r="AO735" s="311"/>
      <c r="AP735" s="311"/>
      <c r="AQ735" s="311"/>
      <c r="AR735" s="311"/>
    </row>
    <row r="736">
      <c r="A736" s="311"/>
      <c r="B736" s="311"/>
      <c r="C736" s="311"/>
      <c r="D736" s="311"/>
      <c r="E736" s="311"/>
      <c r="F736" s="65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  <c r="AF736" s="311"/>
      <c r="AG736" s="311"/>
      <c r="AH736" s="311"/>
      <c r="AI736" s="311"/>
      <c r="AJ736" s="311"/>
      <c r="AK736" s="311"/>
      <c r="AL736" s="311"/>
      <c r="AM736" s="311"/>
      <c r="AN736" s="311"/>
      <c r="AO736" s="311"/>
      <c r="AP736" s="311"/>
      <c r="AQ736" s="311"/>
      <c r="AR736" s="311"/>
    </row>
    <row r="737">
      <c r="A737" s="311"/>
      <c r="B737" s="311"/>
      <c r="C737" s="311"/>
      <c r="D737" s="311"/>
      <c r="E737" s="311"/>
      <c r="F737" s="65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  <c r="AF737" s="311"/>
      <c r="AG737" s="311"/>
      <c r="AH737" s="311"/>
      <c r="AI737" s="311"/>
      <c r="AJ737" s="311"/>
      <c r="AK737" s="311"/>
      <c r="AL737" s="311"/>
      <c r="AM737" s="311"/>
      <c r="AN737" s="311"/>
      <c r="AO737" s="311"/>
      <c r="AP737" s="311"/>
      <c r="AQ737" s="311"/>
      <c r="AR737" s="311"/>
    </row>
    <row r="738">
      <c r="A738" s="311"/>
      <c r="B738" s="311"/>
      <c r="C738" s="311"/>
      <c r="D738" s="311"/>
      <c r="E738" s="311"/>
      <c r="F738" s="65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  <c r="AF738" s="311"/>
      <c r="AG738" s="311"/>
      <c r="AH738" s="311"/>
      <c r="AI738" s="311"/>
      <c r="AJ738" s="311"/>
      <c r="AK738" s="311"/>
      <c r="AL738" s="311"/>
      <c r="AM738" s="311"/>
      <c r="AN738" s="311"/>
      <c r="AO738" s="311"/>
      <c r="AP738" s="311"/>
      <c r="AQ738" s="311"/>
      <c r="AR738" s="311"/>
    </row>
    <row r="739">
      <c r="A739" s="311"/>
      <c r="B739" s="311"/>
      <c r="C739" s="311"/>
      <c r="D739" s="311"/>
      <c r="E739" s="311"/>
      <c r="F739" s="65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  <c r="AF739" s="311"/>
      <c r="AG739" s="311"/>
      <c r="AH739" s="311"/>
      <c r="AI739" s="311"/>
      <c r="AJ739" s="311"/>
      <c r="AK739" s="311"/>
      <c r="AL739" s="311"/>
      <c r="AM739" s="311"/>
      <c r="AN739" s="311"/>
      <c r="AO739" s="311"/>
      <c r="AP739" s="311"/>
      <c r="AQ739" s="311"/>
      <c r="AR739" s="311"/>
    </row>
    <row r="740">
      <c r="A740" s="311"/>
      <c r="B740" s="311"/>
      <c r="C740" s="311"/>
      <c r="D740" s="311"/>
      <c r="E740" s="311"/>
      <c r="F740" s="65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  <c r="AF740" s="311"/>
      <c r="AG740" s="311"/>
      <c r="AH740" s="311"/>
      <c r="AI740" s="311"/>
      <c r="AJ740" s="311"/>
      <c r="AK740" s="311"/>
      <c r="AL740" s="311"/>
      <c r="AM740" s="311"/>
      <c r="AN740" s="311"/>
      <c r="AO740" s="311"/>
      <c r="AP740" s="311"/>
      <c r="AQ740" s="311"/>
      <c r="AR740" s="311"/>
    </row>
    <row r="741">
      <c r="A741" s="311"/>
      <c r="B741" s="311"/>
      <c r="C741" s="311"/>
      <c r="D741" s="311"/>
      <c r="E741" s="311"/>
      <c r="F741" s="65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  <c r="AF741" s="311"/>
      <c r="AG741" s="311"/>
      <c r="AH741" s="311"/>
      <c r="AI741" s="311"/>
      <c r="AJ741" s="311"/>
      <c r="AK741" s="311"/>
      <c r="AL741" s="311"/>
      <c r="AM741" s="311"/>
      <c r="AN741" s="311"/>
      <c r="AO741" s="311"/>
      <c r="AP741" s="311"/>
      <c r="AQ741" s="311"/>
      <c r="AR741" s="311"/>
    </row>
    <row r="742">
      <c r="A742" s="311"/>
      <c r="B742" s="311"/>
      <c r="C742" s="311"/>
      <c r="D742" s="311"/>
      <c r="E742" s="311"/>
      <c r="F742" s="65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  <c r="AF742" s="311"/>
      <c r="AG742" s="311"/>
      <c r="AH742" s="311"/>
      <c r="AI742" s="311"/>
      <c r="AJ742" s="311"/>
      <c r="AK742" s="311"/>
      <c r="AL742" s="311"/>
      <c r="AM742" s="311"/>
      <c r="AN742" s="311"/>
      <c r="AO742" s="311"/>
      <c r="AP742" s="311"/>
      <c r="AQ742" s="311"/>
      <c r="AR742" s="311"/>
    </row>
    <row r="743">
      <c r="A743" s="311"/>
      <c r="B743" s="311"/>
      <c r="C743" s="311"/>
      <c r="D743" s="311"/>
      <c r="E743" s="311"/>
      <c r="F743" s="65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  <c r="AF743" s="311"/>
      <c r="AG743" s="311"/>
      <c r="AH743" s="311"/>
      <c r="AI743" s="311"/>
      <c r="AJ743" s="311"/>
      <c r="AK743" s="311"/>
      <c r="AL743" s="311"/>
      <c r="AM743" s="311"/>
      <c r="AN743" s="311"/>
      <c r="AO743" s="311"/>
      <c r="AP743" s="311"/>
      <c r="AQ743" s="311"/>
      <c r="AR743" s="311"/>
    </row>
    <row r="744">
      <c r="A744" s="311"/>
      <c r="B744" s="311"/>
      <c r="C744" s="311"/>
      <c r="D744" s="311"/>
      <c r="E744" s="311"/>
      <c r="F744" s="65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  <c r="AF744" s="311"/>
      <c r="AG744" s="311"/>
      <c r="AH744" s="311"/>
      <c r="AI744" s="311"/>
      <c r="AJ744" s="311"/>
      <c r="AK744" s="311"/>
      <c r="AL744" s="311"/>
      <c r="AM744" s="311"/>
      <c r="AN744" s="311"/>
      <c r="AO744" s="311"/>
      <c r="AP744" s="311"/>
      <c r="AQ744" s="311"/>
      <c r="AR744" s="311"/>
    </row>
    <row r="745">
      <c r="A745" s="311"/>
      <c r="B745" s="311"/>
      <c r="C745" s="311"/>
      <c r="D745" s="311"/>
      <c r="E745" s="311"/>
      <c r="F745" s="65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  <c r="AF745" s="311"/>
      <c r="AG745" s="311"/>
      <c r="AH745" s="311"/>
      <c r="AI745" s="311"/>
      <c r="AJ745" s="311"/>
      <c r="AK745" s="311"/>
      <c r="AL745" s="311"/>
      <c r="AM745" s="311"/>
      <c r="AN745" s="311"/>
      <c r="AO745" s="311"/>
      <c r="AP745" s="311"/>
      <c r="AQ745" s="311"/>
      <c r="AR745" s="311"/>
    </row>
    <row r="746">
      <c r="A746" s="311"/>
      <c r="B746" s="311"/>
      <c r="C746" s="311"/>
      <c r="D746" s="311"/>
      <c r="E746" s="311"/>
      <c r="F746" s="65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  <c r="AF746" s="311"/>
      <c r="AG746" s="311"/>
      <c r="AH746" s="311"/>
      <c r="AI746" s="311"/>
      <c r="AJ746" s="311"/>
      <c r="AK746" s="311"/>
      <c r="AL746" s="311"/>
      <c r="AM746" s="311"/>
      <c r="AN746" s="311"/>
      <c r="AO746" s="311"/>
      <c r="AP746" s="311"/>
      <c r="AQ746" s="311"/>
      <c r="AR746" s="311"/>
    </row>
    <row r="747">
      <c r="A747" s="311"/>
      <c r="B747" s="311"/>
      <c r="C747" s="311"/>
      <c r="D747" s="311"/>
      <c r="E747" s="311"/>
      <c r="F747" s="65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  <c r="AF747" s="311"/>
      <c r="AG747" s="311"/>
      <c r="AH747" s="311"/>
      <c r="AI747" s="311"/>
      <c r="AJ747" s="311"/>
      <c r="AK747" s="311"/>
      <c r="AL747" s="311"/>
      <c r="AM747" s="311"/>
      <c r="AN747" s="311"/>
      <c r="AO747" s="311"/>
      <c r="AP747" s="311"/>
      <c r="AQ747" s="311"/>
      <c r="AR747" s="311"/>
    </row>
    <row r="748">
      <c r="A748" s="311"/>
      <c r="B748" s="311"/>
      <c r="C748" s="311"/>
      <c r="D748" s="311"/>
      <c r="E748" s="311"/>
      <c r="F748" s="65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  <c r="AF748" s="311"/>
      <c r="AG748" s="311"/>
      <c r="AH748" s="311"/>
      <c r="AI748" s="311"/>
      <c r="AJ748" s="311"/>
      <c r="AK748" s="311"/>
      <c r="AL748" s="311"/>
      <c r="AM748" s="311"/>
      <c r="AN748" s="311"/>
      <c r="AO748" s="311"/>
      <c r="AP748" s="311"/>
      <c r="AQ748" s="311"/>
      <c r="AR748" s="311"/>
    </row>
    <row r="749">
      <c r="A749" s="311"/>
      <c r="B749" s="311"/>
      <c r="C749" s="311"/>
      <c r="D749" s="311"/>
      <c r="E749" s="311"/>
      <c r="F749" s="65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  <c r="AF749" s="311"/>
      <c r="AG749" s="311"/>
      <c r="AH749" s="311"/>
      <c r="AI749" s="311"/>
      <c r="AJ749" s="311"/>
      <c r="AK749" s="311"/>
      <c r="AL749" s="311"/>
      <c r="AM749" s="311"/>
      <c r="AN749" s="311"/>
      <c r="AO749" s="311"/>
      <c r="AP749" s="311"/>
      <c r="AQ749" s="311"/>
      <c r="AR749" s="311"/>
    </row>
    <row r="750">
      <c r="A750" s="311"/>
      <c r="B750" s="311"/>
      <c r="C750" s="311"/>
      <c r="D750" s="311"/>
      <c r="E750" s="311"/>
      <c r="F750" s="65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  <c r="AF750" s="311"/>
      <c r="AG750" s="311"/>
      <c r="AH750" s="311"/>
      <c r="AI750" s="311"/>
      <c r="AJ750" s="311"/>
      <c r="AK750" s="311"/>
      <c r="AL750" s="311"/>
      <c r="AM750" s="311"/>
      <c r="AN750" s="311"/>
      <c r="AO750" s="311"/>
      <c r="AP750" s="311"/>
      <c r="AQ750" s="311"/>
      <c r="AR750" s="311"/>
    </row>
    <row r="751">
      <c r="A751" s="311"/>
      <c r="B751" s="311"/>
      <c r="C751" s="311"/>
      <c r="D751" s="311"/>
      <c r="E751" s="311"/>
      <c r="F751" s="65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  <c r="AF751" s="311"/>
      <c r="AG751" s="311"/>
      <c r="AH751" s="311"/>
      <c r="AI751" s="311"/>
      <c r="AJ751" s="311"/>
      <c r="AK751" s="311"/>
      <c r="AL751" s="311"/>
      <c r="AM751" s="311"/>
      <c r="AN751" s="311"/>
      <c r="AO751" s="311"/>
      <c r="AP751" s="311"/>
      <c r="AQ751" s="311"/>
      <c r="AR751" s="311"/>
    </row>
    <row r="752">
      <c r="A752" s="311"/>
      <c r="B752" s="311"/>
      <c r="C752" s="311"/>
      <c r="D752" s="311"/>
      <c r="E752" s="311"/>
      <c r="F752" s="65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  <c r="AF752" s="311"/>
      <c r="AG752" s="311"/>
      <c r="AH752" s="311"/>
      <c r="AI752" s="311"/>
      <c r="AJ752" s="311"/>
      <c r="AK752" s="311"/>
      <c r="AL752" s="311"/>
      <c r="AM752" s="311"/>
      <c r="AN752" s="311"/>
      <c r="AO752" s="311"/>
      <c r="AP752" s="311"/>
      <c r="AQ752" s="311"/>
      <c r="AR752" s="311"/>
    </row>
    <row r="753">
      <c r="A753" s="311"/>
      <c r="B753" s="311"/>
      <c r="C753" s="311"/>
      <c r="D753" s="311"/>
      <c r="E753" s="311"/>
      <c r="F753" s="65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  <c r="AF753" s="311"/>
      <c r="AG753" s="311"/>
      <c r="AH753" s="311"/>
      <c r="AI753" s="311"/>
      <c r="AJ753" s="311"/>
      <c r="AK753" s="311"/>
      <c r="AL753" s="311"/>
      <c r="AM753" s="311"/>
      <c r="AN753" s="311"/>
      <c r="AO753" s="311"/>
      <c r="AP753" s="311"/>
      <c r="AQ753" s="311"/>
      <c r="AR753" s="311"/>
    </row>
    <row r="754">
      <c r="A754" s="311"/>
      <c r="B754" s="311"/>
      <c r="C754" s="311"/>
      <c r="D754" s="311"/>
      <c r="E754" s="311"/>
      <c r="F754" s="65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  <c r="AF754" s="311"/>
      <c r="AG754" s="311"/>
      <c r="AH754" s="311"/>
      <c r="AI754" s="311"/>
      <c r="AJ754" s="311"/>
      <c r="AK754" s="311"/>
      <c r="AL754" s="311"/>
      <c r="AM754" s="311"/>
      <c r="AN754" s="311"/>
      <c r="AO754" s="311"/>
      <c r="AP754" s="311"/>
      <c r="AQ754" s="311"/>
      <c r="AR754" s="311"/>
    </row>
    <row r="755">
      <c r="A755" s="311"/>
      <c r="B755" s="311"/>
      <c r="C755" s="311"/>
      <c r="D755" s="311"/>
      <c r="E755" s="311"/>
      <c r="F755" s="65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  <c r="AF755" s="311"/>
      <c r="AG755" s="311"/>
      <c r="AH755" s="311"/>
      <c r="AI755" s="311"/>
      <c r="AJ755" s="311"/>
      <c r="AK755" s="311"/>
      <c r="AL755" s="311"/>
      <c r="AM755" s="311"/>
      <c r="AN755" s="311"/>
      <c r="AO755" s="311"/>
      <c r="AP755" s="311"/>
      <c r="AQ755" s="311"/>
      <c r="AR755" s="311"/>
    </row>
    <row r="756">
      <c r="A756" s="311"/>
      <c r="B756" s="311"/>
      <c r="C756" s="311"/>
      <c r="D756" s="311"/>
      <c r="E756" s="311"/>
      <c r="F756" s="65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  <c r="AF756" s="311"/>
      <c r="AG756" s="311"/>
      <c r="AH756" s="311"/>
      <c r="AI756" s="311"/>
      <c r="AJ756" s="311"/>
      <c r="AK756" s="311"/>
      <c r="AL756" s="311"/>
      <c r="AM756" s="311"/>
      <c r="AN756" s="311"/>
      <c r="AO756" s="311"/>
      <c r="AP756" s="311"/>
      <c r="AQ756" s="311"/>
      <c r="AR756" s="311"/>
    </row>
    <row r="757">
      <c r="A757" s="311"/>
      <c r="B757" s="311"/>
      <c r="C757" s="311"/>
      <c r="D757" s="311"/>
      <c r="E757" s="311"/>
      <c r="F757" s="65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  <c r="AF757" s="311"/>
      <c r="AG757" s="311"/>
      <c r="AH757" s="311"/>
      <c r="AI757" s="311"/>
      <c r="AJ757" s="311"/>
      <c r="AK757" s="311"/>
      <c r="AL757" s="311"/>
      <c r="AM757" s="311"/>
      <c r="AN757" s="311"/>
      <c r="AO757" s="311"/>
      <c r="AP757" s="311"/>
      <c r="AQ757" s="311"/>
      <c r="AR757" s="311"/>
    </row>
    <row r="758">
      <c r="A758" s="311"/>
      <c r="B758" s="311"/>
      <c r="C758" s="311"/>
      <c r="D758" s="311"/>
      <c r="E758" s="311"/>
      <c r="F758" s="65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  <c r="AF758" s="311"/>
      <c r="AG758" s="311"/>
      <c r="AH758" s="311"/>
      <c r="AI758" s="311"/>
      <c r="AJ758" s="311"/>
      <c r="AK758" s="311"/>
      <c r="AL758" s="311"/>
      <c r="AM758" s="311"/>
      <c r="AN758" s="311"/>
      <c r="AO758" s="311"/>
      <c r="AP758" s="311"/>
      <c r="AQ758" s="311"/>
      <c r="AR758" s="311"/>
    </row>
    <row r="759">
      <c r="A759" s="311"/>
      <c r="B759" s="311"/>
      <c r="C759" s="311"/>
      <c r="D759" s="311"/>
      <c r="E759" s="311"/>
      <c r="F759" s="65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  <c r="AF759" s="311"/>
      <c r="AG759" s="311"/>
      <c r="AH759" s="311"/>
      <c r="AI759" s="311"/>
      <c r="AJ759" s="311"/>
      <c r="AK759" s="311"/>
      <c r="AL759" s="311"/>
      <c r="AM759" s="311"/>
      <c r="AN759" s="311"/>
      <c r="AO759" s="311"/>
      <c r="AP759" s="311"/>
      <c r="AQ759" s="311"/>
      <c r="AR759" s="311"/>
    </row>
    <row r="760">
      <c r="A760" s="311"/>
      <c r="B760" s="311"/>
      <c r="C760" s="311"/>
      <c r="D760" s="311"/>
      <c r="E760" s="311"/>
      <c r="F760" s="65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  <c r="AF760" s="311"/>
      <c r="AG760" s="311"/>
      <c r="AH760" s="311"/>
      <c r="AI760" s="311"/>
      <c r="AJ760" s="311"/>
      <c r="AK760" s="311"/>
      <c r="AL760" s="311"/>
      <c r="AM760" s="311"/>
      <c r="AN760" s="311"/>
      <c r="AO760" s="311"/>
      <c r="AP760" s="311"/>
      <c r="AQ760" s="311"/>
      <c r="AR760" s="311"/>
    </row>
    <row r="761">
      <c r="A761" s="311"/>
      <c r="B761" s="311"/>
      <c r="C761" s="311"/>
      <c r="D761" s="311"/>
      <c r="E761" s="311"/>
      <c r="F761" s="65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  <c r="AF761" s="311"/>
      <c r="AG761" s="311"/>
      <c r="AH761" s="311"/>
      <c r="AI761" s="311"/>
      <c r="AJ761" s="311"/>
      <c r="AK761" s="311"/>
      <c r="AL761" s="311"/>
      <c r="AM761" s="311"/>
      <c r="AN761" s="311"/>
      <c r="AO761" s="311"/>
      <c r="AP761" s="311"/>
      <c r="AQ761" s="311"/>
      <c r="AR761" s="311"/>
    </row>
    <row r="762">
      <c r="A762" s="311"/>
      <c r="B762" s="311"/>
      <c r="C762" s="311"/>
      <c r="D762" s="311"/>
      <c r="E762" s="311"/>
      <c r="F762" s="65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  <c r="AF762" s="311"/>
      <c r="AG762" s="311"/>
      <c r="AH762" s="311"/>
      <c r="AI762" s="311"/>
      <c r="AJ762" s="311"/>
      <c r="AK762" s="311"/>
      <c r="AL762" s="311"/>
      <c r="AM762" s="311"/>
      <c r="AN762" s="311"/>
      <c r="AO762" s="311"/>
      <c r="AP762" s="311"/>
      <c r="AQ762" s="311"/>
      <c r="AR762" s="311"/>
    </row>
    <row r="763">
      <c r="A763" s="311"/>
      <c r="B763" s="311"/>
      <c r="C763" s="311"/>
      <c r="D763" s="311"/>
      <c r="E763" s="311"/>
      <c r="F763" s="65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  <c r="AF763" s="311"/>
      <c r="AG763" s="311"/>
      <c r="AH763" s="311"/>
      <c r="AI763" s="311"/>
      <c r="AJ763" s="311"/>
      <c r="AK763" s="311"/>
      <c r="AL763" s="311"/>
      <c r="AM763" s="311"/>
      <c r="AN763" s="311"/>
      <c r="AO763" s="311"/>
      <c r="AP763" s="311"/>
      <c r="AQ763" s="311"/>
      <c r="AR763" s="311"/>
    </row>
    <row r="764">
      <c r="A764" s="311"/>
      <c r="B764" s="311"/>
      <c r="C764" s="311"/>
      <c r="D764" s="311"/>
      <c r="E764" s="311"/>
      <c r="F764" s="65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  <c r="AF764" s="311"/>
      <c r="AG764" s="311"/>
      <c r="AH764" s="311"/>
      <c r="AI764" s="311"/>
      <c r="AJ764" s="311"/>
      <c r="AK764" s="311"/>
      <c r="AL764" s="311"/>
      <c r="AM764" s="311"/>
      <c r="AN764" s="311"/>
      <c r="AO764" s="311"/>
      <c r="AP764" s="311"/>
      <c r="AQ764" s="311"/>
      <c r="AR764" s="311"/>
    </row>
    <row r="765">
      <c r="A765" s="311"/>
      <c r="B765" s="311"/>
      <c r="C765" s="311"/>
      <c r="D765" s="311"/>
      <c r="E765" s="311"/>
      <c r="F765" s="65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  <c r="AF765" s="311"/>
      <c r="AG765" s="311"/>
      <c r="AH765" s="311"/>
      <c r="AI765" s="311"/>
      <c r="AJ765" s="311"/>
      <c r="AK765" s="311"/>
      <c r="AL765" s="311"/>
      <c r="AM765" s="311"/>
      <c r="AN765" s="311"/>
      <c r="AO765" s="311"/>
      <c r="AP765" s="311"/>
      <c r="AQ765" s="311"/>
      <c r="AR765" s="311"/>
    </row>
    <row r="766">
      <c r="A766" s="311"/>
      <c r="B766" s="311"/>
      <c r="C766" s="311"/>
      <c r="D766" s="311"/>
      <c r="E766" s="311"/>
      <c r="F766" s="65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  <c r="AF766" s="311"/>
      <c r="AG766" s="311"/>
      <c r="AH766" s="311"/>
      <c r="AI766" s="311"/>
      <c r="AJ766" s="311"/>
      <c r="AK766" s="311"/>
      <c r="AL766" s="311"/>
      <c r="AM766" s="311"/>
      <c r="AN766" s="311"/>
      <c r="AO766" s="311"/>
      <c r="AP766" s="311"/>
      <c r="AQ766" s="311"/>
      <c r="AR766" s="311"/>
    </row>
    <row r="767">
      <c r="A767" s="311"/>
      <c r="B767" s="311"/>
      <c r="C767" s="311"/>
      <c r="D767" s="311"/>
      <c r="E767" s="311"/>
      <c r="F767" s="65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  <c r="AF767" s="311"/>
      <c r="AG767" s="311"/>
      <c r="AH767" s="311"/>
      <c r="AI767" s="311"/>
      <c r="AJ767" s="311"/>
      <c r="AK767" s="311"/>
      <c r="AL767" s="311"/>
      <c r="AM767" s="311"/>
      <c r="AN767" s="311"/>
      <c r="AO767" s="311"/>
      <c r="AP767" s="311"/>
      <c r="AQ767" s="311"/>
      <c r="AR767" s="311"/>
    </row>
    <row r="768">
      <c r="A768" s="311"/>
      <c r="B768" s="311"/>
      <c r="C768" s="311"/>
      <c r="D768" s="311"/>
      <c r="E768" s="311"/>
      <c r="F768" s="65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  <c r="AF768" s="311"/>
      <c r="AG768" s="311"/>
      <c r="AH768" s="311"/>
      <c r="AI768" s="311"/>
      <c r="AJ768" s="311"/>
      <c r="AK768" s="311"/>
      <c r="AL768" s="311"/>
      <c r="AM768" s="311"/>
      <c r="AN768" s="311"/>
      <c r="AO768" s="311"/>
      <c r="AP768" s="311"/>
      <c r="AQ768" s="311"/>
      <c r="AR768" s="311"/>
    </row>
    <row r="769">
      <c r="A769" s="311"/>
      <c r="B769" s="311"/>
      <c r="C769" s="311"/>
      <c r="D769" s="311"/>
      <c r="E769" s="311"/>
      <c r="F769" s="65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  <c r="AF769" s="311"/>
      <c r="AG769" s="311"/>
      <c r="AH769" s="311"/>
      <c r="AI769" s="311"/>
      <c r="AJ769" s="311"/>
      <c r="AK769" s="311"/>
      <c r="AL769" s="311"/>
      <c r="AM769" s="311"/>
      <c r="AN769" s="311"/>
      <c r="AO769" s="311"/>
      <c r="AP769" s="311"/>
      <c r="AQ769" s="311"/>
      <c r="AR769" s="311"/>
    </row>
    <row r="770">
      <c r="A770" s="311"/>
      <c r="B770" s="311"/>
      <c r="C770" s="311"/>
      <c r="D770" s="311"/>
      <c r="E770" s="311"/>
      <c r="F770" s="65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  <c r="AF770" s="311"/>
      <c r="AG770" s="311"/>
      <c r="AH770" s="311"/>
      <c r="AI770" s="311"/>
      <c r="AJ770" s="311"/>
      <c r="AK770" s="311"/>
      <c r="AL770" s="311"/>
      <c r="AM770" s="311"/>
      <c r="AN770" s="311"/>
      <c r="AO770" s="311"/>
      <c r="AP770" s="311"/>
      <c r="AQ770" s="311"/>
      <c r="AR770" s="311"/>
    </row>
    <row r="771">
      <c r="A771" s="311"/>
      <c r="B771" s="311"/>
      <c r="C771" s="311"/>
      <c r="D771" s="311"/>
      <c r="E771" s="311"/>
      <c r="F771" s="65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  <c r="AF771" s="311"/>
      <c r="AG771" s="311"/>
      <c r="AH771" s="311"/>
      <c r="AI771" s="311"/>
      <c r="AJ771" s="311"/>
      <c r="AK771" s="311"/>
      <c r="AL771" s="311"/>
      <c r="AM771" s="311"/>
      <c r="AN771" s="311"/>
      <c r="AO771" s="311"/>
      <c r="AP771" s="311"/>
      <c r="AQ771" s="311"/>
      <c r="AR771" s="311"/>
    </row>
    <row r="772">
      <c r="A772" s="311"/>
      <c r="B772" s="311"/>
      <c r="C772" s="311"/>
      <c r="D772" s="311"/>
      <c r="E772" s="311"/>
      <c r="F772" s="65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  <c r="AF772" s="311"/>
      <c r="AG772" s="311"/>
      <c r="AH772" s="311"/>
      <c r="AI772" s="311"/>
      <c r="AJ772" s="311"/>
      <c r="AK772" s="311"/>
      <c r="AL772" s="311"/>
      <c r="AM772" s="311"/>
      <c r="AN772" s="311"/>
      <c r="AO772" s="311"/>
      <c r="AP772" s="311"/>
      <c r="AQ772" s="311"/>
      <c r="AR772" s="311"/>
    </row>
    <row r="773">
      <c r="A773" s="311"/>
      <c r="B773" s="311"/>
      <c r="C773" s="311"/>
      <c r="D773" s="311"/>
      <c r="E773" s="311"/>
      <c r="F773" s="65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  <c r="AF773" s="311"/>
      <c r="AG773" s="311"/>
      <c r="AH773" s="311"/>
      <c r="AI773" s="311"/>
      <c r="AJ773" s="311"/>
      <c r="AK773" s="311"/>
      <c r="AL773" s="311"/>
      <c r="AM773" s="311"/>
      <c r="AN773" s="311"/>
      <c r="AO773" s="311"/>
      <c r="AP773" s="311"/>
      <c r="AQ773" s="311"/>
      <c r="AR773" s="311"/>
    </row>
    <row r="774">
      <c r="A774" s="311"/>
      <c r="B774" s="311"/>
      <c r="C774" s="311"/>
      <c r="D774" s="311"/>
      <c r="E774" s="311"/>
      <c r="F774" s="65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  <c r="AF774" s="311"/>
      <c r="AG774" s="311"/>
      <c r="AH774" s="311"/>
      <c r="AI774" s="311"/>
      <c r="AJ774" s="311"/>
      <c r="AK774" s="311"/>
      <c r="AL774" s="311"/>
      <c r="AM774" s="311"/>
      <c r="AN774" s="311"/>
      <c r="AO774" s="311"/>
      <c r="AP774" s="311"/>
      <c r="AQ774" s="311"/>
      <c r="AR774" s="311"/>
    </row>
    <row r="775">
      <c r="A775" s="311"/>
      <c r="B775" s="311"/>
      <c r="C775" s="311"/>
      <c r="D775" s="311"/>
      <c r="E775" s="311"/>
      <c r="F775" s="65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  <c r="AF775" s="311"/>
      <c r="AG775" s="311"/>
      <c r="AH775" s="311"/>
      <c r="AI775" s="311"/>
      <c r="AJ775" s="311"/>
      <c r="AK775" s="311"/>
      <c r="AL775" s="311"/>
      <c r="AM775" s="311"/>
      <c r="AN775" s="311"/>
      <c r="AO775" s="311"/>
      <c r="AP775" s="311"/>
      <c r="AQ775" s="311"/>
      <c r="AR775" s="311"/>
    </row>
    <row r="776">
      <c r="A776" s="311"/>
      <c r="B776" s="311"/>
      <c r="C776" s="311"/>
      <c r="D776" s="311"/>
      <c r="E776" s="311"/>
      <c r="F776" s="65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  <c r="AF776" s="311"/>
      <c r="AG776" s="311"/>
      <c r="AH776" s="311"/>
      <c r="AI776" s="311"/>
      <c r="AJ776" s="311"/>
      <c r="AK776" s="311"/>
      <c r="AL776" s="311"/>
      <c r="AM776" s="311"/>
      <c r="AN776" s="311"/>
      <c r="AO776" s="311"/>
      <c r="AP776" s="311"/>
      <c r="AQ776" s="311"/>
      <c r="AR776" s="311"/>
    </row>
    <row r="777">
      <c r="A777" s="311"/>
      <c r="B777" s="311"/>
      <c r="C777" s="311"/>
      <c r="D777" s="311"/>
      <c r="E777" s="311"/>
      <c r="F777" s="65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  <c r="AF777" s="311"/>
      <c r="AG777" s="311"/>
      <c r="AH777" s="311"/>
      <c r="AI777" s="311"/>
      <c r="AJ777" s="311"/>
      <c r="AK777" s="311"/>
      <c r="AL777" s="311"/>
      <c r="AM777" s="311"/>
      <c r="AN777" s="311"/>
      <c r="AO777" s="311"/>
      <c r="AP777" s="311"/>
      <c r="AQ777" s="311"/>
      <c r="AR777" s="311"/>
    </row>
    <row r="778">
      <c r="A778" s="311"/>
      <c r="B778" s="311"/>
      <c r="C778" s="311"/>
      <c r="D778" s="311"/>
      <c r="E778" s="311"/>
      <c r="F778" s="65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  <c r="AF778" s="311"/>
      <c r="AG778" s="311"/>
      <c r="AH778" s="311"/>
      <c r="AI778" s="311"/>
      <c r="AJ778" s="311"/>
      <c r="AK778" s="311"/>
      <c r="AL778" s="311"/>
      <c r="AM778" s="311"/>
      <c r="AN778" s="311"/>
      <c r="AO778" s="311"/>
      <c r="AP778" s="311"/>
      <c r="AQ778" s="311"/>
      <c r="AR778" s="311"/>
    </row>
    <row r="779">
      <c r="A779" s="311"/>
      <c r="B779" s="311"/>
      <c r="C779" s="311"/>
      <c r="D779" s="311"/>
      <c r="E779" s="311"/>
      <c r="F779" s="65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  <c r="AF779" s="311"/>
      <c r="AG779" s="311"/>
      <c r="AH779" s="311"/>
      <c r="AI779" s="311"/>
      <c r="AJ779" s="311"/>
      <c r="AK779" s="311"/>
      <c r="AL779" s="311"/>
      <c r="AM779" s="311"/>
      <c r="AN779" s="311"/>
      <c r="AO779" s="311"/>
      <c r="AP779" s="311"/>
      <c r="AQ779" s="311"/>
      <c r="AR779" s="311"/>
    </row>
    <row r="780">
      <c r="A780" s="311"/>
      <c r="B780" s="311"/>
      <c r="C780" s="311"/>
      <c r="D780" s="311"/>
      <c r="E780" s="311"/>
      <c r="F780" s="65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  <c r="AF780" s="311"/>
      <c r="AG780" s="311"/>
      <c r="AH780" s="311"/>
      <c r="AI780" s="311"/>
      <c r="AJ780" s="311"/>
      <c r="AK780" s="311"/>
      <c r="AL780" s="311"/>
      <c r="AM780" s="311"/>
      <c r="AN780" s="311"/>
      <c r="AO780" s="311"/>
      <c r="AP780" s="311"/>
      <c r="AQ780" s="311"/>
      <c r="AR780" s="311"/>
    </row>
    <row r="781">
      <c r="A781" s="311"/>
      <c r="B781" s="311"/>
      <c r="C781" s="311"/>
      <c r="D781" s="311"/>
      <c r="E781" s="311"/>
      <c r="F781" s="65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  <c r="AF781" s="311"/>
      <c r="AG781" s="311"/>
      <c r="AH781" s="311"/>
      <c r="AI781" s="311"/>
      <c r="AJ781" s="311"/>
      <c r="AK781" s="311"/>
      <c r="AL781" s="311"/>
      <c r="AM781" s="311"/>
      <c r="AN781" s="311"/>
      <c r="AO781" s="311"/>
      <c r="AP781" s="311"/>
      <c r="AQ781" s="311"/>
      <c r="AR781" s="311"/>
    </row>
    <row r="782">
      <c r="A782" s="311"/>
      <c r="B782" s="311"/>
      <c r="C782" s="311"/>
      <c r="D782" s="311"/>
      <c r="E782" s="311"/>
      <c r="F782" s="65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  <c r="AF782" s="311"/>
      <c r="AG782" s="311"/>
      <c r="AH782" s="311"/>
      <c r="AI782" s="311"/>
      <c r="AJ782" s="311"/>
      <c r="AK782" s="311"/>
      <c r="AL782" s="311"/>
      <c r="AM782" s="311"/>
      <c r="AN782" s="311"/>
      <c r="AO782" s="311"/>
      <c r="AP782" s="311"/>
      <c r="AQ782" s="311"/>
      <c r="AR782" s="311"/>
    </row>
    <row r="783">
      <c r="A783" s="311"/>
      <c r="B783" s="311"/>
      <c r="C783" s="311"/>
      <c r="D783" s="311"/>
      <c r="E783" s="311"/>
      <c r="F783" s="65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  <c r="AF783" s="311"/>
      <c r="AG783" s="311"/>
      <c r="AH783" s="311"/>
      <c r="AI783" s="311"/>
      <c r="AJ783" s="311"/>
      <c r="AK783" s="311"/>
      <c r="AL783" s="311"/>
      <c r="AM783" s="311"/>
      <c r="AN783" s="311"/>
      <c r="AO783" s="311"/>
      <c r="AP783" s="311"/>
      <c r="AQ783" s="311"/>
      <c r="AR783" s="311"/>
    </row>
    <row r="784">
      <c r="A784" s="311"/>
      <c r="B784" s="311"/>
      <c r="C784" s="311"/>
      <c r="D784" s="311"/>
      <c r="E784" s="311"/>
      <c r="F784" s="65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  <c r="AF784" s="311"/>
      <c r="AG784" s="311"/>
      <c r="AH784" s="311"/>
      <c r="AI784" s="311"/>
      <c r="AJ784" s="311"/>
      <c r="AK784" s="311"/>
      <c r="AL784" s="311"/>
      <c r="AM784" s="311"/>
      <c r="AN784" s="311"/>
      <c r="AO784" s="311"/>
      <c r="AP784" s="311"/>
      <c r="AQ784" s="311"/>
      <c r="AR784" s="311"/>
    </row>
    <row r="785">
      <c r="A785" s="311"/>
      <c r="B785" s="311"/>
      <c r="C785" s="311"/>
      <c r="D785" s="311"/>
      <c r="E785" s="311"/>
      <c r="F785" s="65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  <c r="AF785" s="311"/>
      <c r="AG785" s="311"/>
      <c r="AH785" s="311"/>
      <c r="AI785" s="311"/>
      <c r="AJ785" s="311"/>
      <c r="AK785" s="311"/>
      <c r="AL785" s="311"/>
      <c r="AM785" s="311"/>
      <c r="AN785" s="311"/>
      <c r="AO785" s="311"/>
      <c r="AP785" s="311"/>
      <c r="AQ785" s="311"/>
      <c r="AR785" s="311"/>
    </row>
    <row r="786">
      <c r="A786" s="311"/>
      <c r="B786" s="311"/>
      <c r="C786" s="311"/>
      <c r="D786" s="311"/>
      <c r="E786" s="311"/>
      <c r="F786" s="65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  <c r="AF786" s="311"/>
      <c r="AG786" s="311"/>
      <c r="AH786" s="311"/>
      <c r="AI786" s="311"/>
      <c r="AJ786" s="311"/>
      <c r="AK786" s="311"/>
      <c r="AL786" s="311"/>
      <c r="AM786" s="311"/>
      <c r="AN786" s="311"/>
      <c r="AO786" s="311"/>
      <c r="AP786" s="311"/>
      <c r="AQ786" s="311"/>
      <c r="AR786" s="311"/>
    </row>
    <row r="787">
      <c r="A787" s="311"/>
      <c r="B787" s="311"/>
      <c r="C787" s="311"/>
      <c r="D787" s="311"/>
      <c r="E787" s="311"/>
      <c r="F787" s="65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  <c r="AF787" s="311"/>
      <c r="AG787" s="311"/>
      <c r="AH787" s="311"/>
      <c r="AI787" s="311"/>
      <c r="AJ787" s="311"/>
      <c r="AK787" s="311"/>
      <c r="AL787" s="311"/>
      <c r="AM787" s="311"/>
      <c r="AN787" s="311"/>
      <c r="AO787" s="311"/>
      <c r="AP787" s="311"/>
      <c r="AQ787" s="311"/>
      <c r="AR787" s="311"/>
    </row>
    <row r="788">
      <c r="A788" s="311"/>
      <c r="B788" s="311"/>
      <c r="C788" s="311"/>
      <c r="D788" s="311"/>
      <c r="E788" s="311"/>
      <c r="F788" s="65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  <c r="AF788" s="311"/>
      <c r="AG788" s="311"/>
      <c r="AH788" s="311"/>
      <c r="AI788" s="311"/>
      <c r="AJ788" s="311"/>
      <c r="AK788" s="311"/>
      <c r="AL788" s="311"/>
      <c r="AM788" s="311"/>
      <c r="AN788" s="311"/>
      <c r="AO788" s="311"/>
      <c r="AP788" s="311"/>
      <c r="AQ788" s="311"/>
      <c r="AR788" s="311"/>
    </row>
    <row r="789">
      <c r="A789" s="311"/>
      <c r="B789" s="311"/>
      <c r="C789" s="311"/>
      <c r="D789" s="311"/>
      <c r="E789" s="311"/>
      <c r="F789" s="65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  <c r="AF789" s="311"/>
      <c r="AG789" s="311"/>
      <c r="AH789" s="311"/>
      <c r="AI789" s="311"/>
      <c r="AJ789" s="311"/>
      <c r="AK789" s="311"/>
      <c r="AL789" s="311"/>
      <c r="AM789" s="311"/>
      <c r="AN789" s="311"/>
      <c r="AO789" s="311"/>
      <c r="AP789" s="311"/>
      <c r="AQ789" s="311"/>
      <c r="AR789" s="311"/>
    </row>
    <row r="790">
      <c r="A790" s="311"/>
      <c r="B790" s="311"/>
      <c r="C790" s="311"/>
      <c r="D790" s="311"/>
      <c r="E790" s="311"/>
      <c r="F790" s="65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  <c r="AF790" s="311"/>
      <c r="AG790" s="311"/>
      <c r="AH790" s="311"/>
      <c r="AI790" s="311"/>
      <c r="AJ790" s="311"/>
      <c r="AK790" s="311"/>
      <c r="AL790" s="311"/>
      <c r="AM790" s="311"/>
      <c r="AN790" s="311"/>
      <c r="AO790" s="311"/>
      <c r="AP790" s="311"/>
      <c r="AQ790" s="311"/>
      <c r="AR790" s="311"/>
    </row>
    <row r="791">
      <c r="A791" s="311"/>
      <c r="B791" s="311"/>
      <c r="C791" s="311"/>
      <c r="D791" s="311"/>
      <c r="E791" s="311"/>
      <c r="F791" s="65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  <c r="AF791" s="311"/>
      <c r="AG791" s="311"/>
      <c r="AH791" s="311"/>
      <c r="AI791" s="311"/>
      <c r="AJ791" s="311"/>
      <c r="AK791" s="311"/>
      <c r="AL791" s="311"/>
      <c r="AM791" s="311"/>
      <c r="AN791" s="311"/>
      <c r="AO791" s="311"/>
      <c r="AP791" s="311"/>
      <c r="AQ791" s="311"/>
      <c r="AR791" s="311"/>
    </row>
    <row r="792">
      <c r="A792" s="311"/>
      <c r="B792" s="311"/>
      <c r="C792" s="311"/>
      <c r="D792" s="311"/>
      <c r="E792" s="311"/>
      <c r="F792" s="65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  <c r="AF792" s="311"/>
      <c r="AG792" s="311"/>
      <c r="AH792" s="311"/>
      <c r="AI792" s="311"/>
      <c r="AJ792" s="311"/>
      <c r="AK792" s="311"/>
      <c r="AL792" s="311"/>
      <c r="AM792" s="311"/>
      <c r="AN792" s="311"/>
      <c r="AO792" s="311"/>
      <c r="AP792" s="311"/>
      <c r="AQ792" s="311"/>
      <c r="AR792" s="311"/>
    </row>
    <row r="793">
      <c r="A793" s="311"/>
      <c r="B793" s="311"/>
      <c r="C793" s="311"/>
      <c r="D793" s="311"/>
      <c r="E793" s="311"/>
      <c r="F793" s="65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  <c r="AF793" s="311"/>
      <c r="AG793" s="311"/>
      <c r="AH793" s="311"/>
      <c r="AI793" s="311"/>
      <c r="AJ793" s="311"/>
      <c r="AK793" s="311"/>
      <c r="AL793" s="311"/>
      <c r="AM793" s="311"/>
      <c r="AN793" s="311"/>
      <c r="AO793" s="311"/>
      <c r="AP793" s="311"/>
      <c r="AQ793" s="311"/>
      <c r="AR793" s="311"/>
    </row>
    <row r="794">
      <c r="A794" s="311"/>
      <c r="B794" s="311"/>
      <c r="C794" s="311"/>
      <c r="D794" s="311"/>
      <c r="E794" s="311"/>
      <c r="F794" s="65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  <c r="AF794" s="311"/>
      <c r="AG794" s="311"/>
      <c r="AH794" s="311"/>
      <c r="AI794" s="311"/>
      <c r="AJ794" s="311"/>
      <c r="AK794" s="311"/>
      <c r="AL794" s="311"/>
      <c r="AM794" s="311"/>
      <c r="AN794" s="311"/>
      <c r="AO794" s="311"/>
      <c r="AP794" s="311"/>
      <c r="AQ794" s="311"/>
      <c r="AR794" s="311"/>
    </row>
    <row r="795">
      <c r="A795" s="311"/>
      <c r="B795" s="311"/>
      <c r="C795" s="311"/>
      <c r="D795" s="311"/>
      <c r="E795" s="311"/>
      <c r="F795" s="65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  <c r="AF795" s="311"/>
      <c r="AG795" s="311"/>
      <c r="AH795" s="311"/>
      <c r="AI795" s="311"/>
      <c r="AJ795" s="311"/>
      <c r="AK795" s="311"/>
      <c r="AL795" s="311"/>
      <c r="AM795" s="311"/>
      <c r="AN795" s="311"/>
      <c r="AO795" s="311"/>
      <c r="AP795" s="311"/>
      <c r="AQ795" s="311"/>
      <c r="AR795" s="311"/>
    </row>
    <row r="796">
      <c r="A796" s="311"/>
      <c r="B796" s="311"/>
      <c r="C796" s="311"/>
      <c r="D796" s="311"/>
      <c r="E796" s="311"/>
      <c r="F796" s="65"/>
      <c r="G796" s="311"/>
      <c r="H796" s="311"/>
      <c r="I796" s="311"/>
      <c r="J796" s="311"/>
      <c r="K796" s="311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  <c r="AA796" s="311"/>
      <c r="AB796" s="311"/>
      <c r="AC796" s="311"/>
      <c r="AD796" s="311"/>
      <c r="AE796" s="311"/>
      <c r="AF796" s="311"/>
      <c r="AG796" s="311"/>
      <c r="AH796" s="311"/>
      <c r="AI796" s="311"/>
      <c r="AJ796" s="311"/>
      <c r="AK796" s="311"/>
      <c r="AL796" s="311"/>
      <c r="AM796" s="311"/>
      <c r="AN796" s="311"/>
      <c r="AO796" s="311"/>
      <c r="AP796" s="311"/>
      <c r="AQ796" s="311"/>
      <c r="AR796" s="311"/>
    </row>
    <row r="797">
      <c r="A797" s="311"/>
      <c r="B797" s="311"/>
      <c r="C797" s="311"/>
      <c r="D797" s="311"/>
      <c r="E797" s="311"/>
      <c r="F797" s="65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  <c r="AA797" s="311"/>
      <c r="AB797" s="311"/>
      <c r="AC797" s="311"/>
      <c r="AD797" s="311"/>
      <c r="AE797" s="311"/>
      <c r="AF797" s="311"/>
      <c r="AG797" s="311"/>
      <c r="AH797" s="311"/>
      <c r="AI797" s="311"/>
      <c r="AJ797" s="311"/>
      <c r="AK797" s="311"/>
      <c r="AL797" s="311"/>
      <c r="AM797" s="311"/>
      <c r="AN797" s="311"/>
      <c r="AO797" s="311"/>
      <c r="AP797" s="311"/>
      <c r="AQ797" s="311"/>
      <c r="AR797" s="311"/>
    </row>
    <row r="798">
      <c r="A798" s="311"/>
      <c r="B798" s="311"/>
      <c r="C798" s="311"/>
      <c r="D798" s="311"/>
      <c r="E798" s="311"/>
      <c r="F798" s="65"/>
      <c r="G798" s="311"/>
      <c r="H798" s="311"/>
      <c r="I798" s="311"/>
      <c r="J798" s="311"/>
      <c r="K798" s="311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  <c r="AA798" s="311"/>
      <c r="AB798" s="311"/>
      <c r="AC798" s="311"/>
      <c r="AD798" s="311"/>
      <c r="AE798" s="311"/>
      <c r="AF798" s="311"/>
      <c r="AG798" s="311"/>
      <c r="AH798" s="311"/>
      <c r="AI798" s="311"/>
      <c r="AJ798" s="311"/>
      <c r="AK798" s="311"/>
      <c r="AL798" s="311"/>
      <c r="AM798" s="311"/>
      <c r="AN798" s="311"/>
      <c r="AO798" s="311"/>
      <c r="AP798" s="311"/>
      <c r="AQ798" s="311"/>
      <c r="AR798" s="311"/>
    </row>
    <row r="799">
      <c r="A799" s="311"/>
      <c r="B799" s="311"/>
      <c r="C799" s="311"/>
      <c r="D799" s="311"/>
      <c r="E799" s="311"/>
      <c r="F799" s="65"/>
      <c r="G799" s="311"/>
      <c r="H799" s="311"/>
      <c r="I799" s="311"/>
      <c r="J799" s="311"/>
      <c r="K799" s="311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  <c r="AA799" s="311"/>
      <c r="AB799" s="311"/>
      <c r="AC799" s="311"/>
      <c r="AD799" s="311"/>
      <c r="AE799" s="311"/>
      <c r="AF799" s="311"/>
      <c r="AG799" s="311"/>
      <c r="AH799" s="311"/>
      <c r="AI799" s="311"/>
      <c r="AJ799" s="311"/>
      <c r="AK799" s="311"/>
      <c r="AL799" s="311"/>
      <c r="AM799" s="311"/>
      <c r="AN799" s="311"/>
      <c r="AO799" s="311"/>
      <c r="AP799" s="311"/>
      <c r="AQ799" s="311"/>
      <c r="AR799" s="311"/>
    </row>
    <row r="800">
      <c r="A800" s="311"/>
      <c r="B800" s="311"/>
      <c r="C800" s="311"/>
      <c r="D800" s="311"/>
      <c r="E800" s="311"/>
      <c r="F800" s="65"/>
      <c r="G800" s="311"/>
      <c r="H800" s="311"/>
      <c r="I800" s="311"/>
      <c r="J800" s="311"/>
      <c r="K800" s="311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  <c r="AA800" s="311"/>
      <c r="AB800" s="311"/>
      <c r="AC800" s="311"/>
      <c r="AD800" s="311"/>
      <c r="AE800" s="311"/>
      <c r="AF800" s="311"/>
      <c r="AG800" s="311"/>
      <c r="AH800" s="311"/>
      <c r="AI800" s="311"/>
      <c r="AJ800" s="311"/>
      <c r="AK800" s="311"/>
      <c r="AL800" s="311"/>
      <c r="AM800" s="311"/>
      <c r="AN800" s="311"/>
      <c r="AO800" s="311"/>
      <c r="AP800" s="311"/>
      <c r="AQ800" s="311"/>
      <c r="AR800" s="311"/>
    </row>
    <row r="801">
      <c r="A801" s="311"/>
      <c r="B801" s="311"/>
      <c r="C801" s="311"/>
      <c r="D801" s="311"/>
      <c r="E801" s="311"/>
      <c r="F801" s="65"/>
      <c r="G801" s="311"/>
      <c r="H801" s="311"/>
      <c r="I801" s="311"/>
      <c r="J801" s="311"/>
      <c r="K801" s="311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  <c r="AA801" s="311"/>
      <c r="AB801" s="311"/>
      <c r="AC801" s="311"/>
      <c r="AD801" s="311"/>
      <c r="AE801" s="311"/>
      <c r="AF801" s="311"/>
      <c r="AG801" s="311"/>
      <c r="AH801" s="311"/>
      <c r="AI801" s="311"/>
      <c r="AJ801" s="311"/>
      <c r="AK801" s="311"/>
      <c r="AL801" s="311"/>
      <c r="AM801" s="311"/>
      <c r="AN801" s="311"/>
      <c r="AO801" s="311"/>
      <c r="AP801" s="311"/>
      <c r="AQ801" s="311"/>
      <c r="AR801" s="311"/>
    </row>
    <row r="802">
      <c r="A802" s="311"/>
      <c r="B802" s="311"/>
      <c r="C802" s="311"/>
      <c r="D802" s="311"/>
      <c r="E802" s="311"/>
      <c r="F802" s="65"/>
      <c r="G802" s="311"/>
      <c r="H802" s="311"/>
      <c r="I802" s="311"/>
      <c r="J802" s="311"/>
      <c r="K802" s="311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  <c r="AA802" s="311"/>
      <c r="AB802" s="311"/>
      <c r="AC802" s="311"/>
      <c r="AD802" s="311"/>
      <c r="AE802" s="311"/>
      <c r="AF802" s="311"/>
      <c r="AG802" s="311"/>
      <c r="AH802" s="311"/>
      <c r="AI802" s="311"/>
      <c r="AJ802" s="311"/>
      <c r="AK802" s="311"/>
      <c r="AL802" s="311"/>
      <c r="AM802" s="311"/>
      <c r="AN802" s="311"/>
      <c r="AO802" s="311"/>
      <c r="AP802" s="311"/>
      <c r="AQ802" s="311"/>
      <c r="AR802" s="311"/>
    </row>
    <row r="803">
      <c r="A803" s="311"/>
      <c r="B803" s="311"/>
      <c r="C803" s="311"/>
      <c r="D803" s="311"/>
      <c r="E803" s="311"/>
      <c r="F803" s="65"/>
      <c r="G803" s="311"/>
      <c r="H803" s="311"/>
      <c r="I803" s="311"/>
      <c r="J803" s="311"/>
      <c r="K803" s="311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  <c r="AA803" s="311"/>
      <c r="AB803" s="311"/>
      <c r="AC803" s="311"/>
      <c r="AD803" s="311"/>
      <c r="AE803" s="311"/>
      <c r="AF803" s="311"/>
      <c r="AG803" s="311"/>
      <c r="AH803" s="311"/>
      <c r="AI803" s="311"/>
      <c r="AJ803" s="311"/>
      <c r="AK803" s="311"/>
      <c r="AL803" s="311"/>
      <c r="AM803" s="311"/>
      <c r="AN803" s="311"/>
      <c r="AO803" s="311"/>
      <c r="AP803" s="311"/>
      <c r="AQ803" s="311"/>
      <c r="AR803" s="311"/>
    </row>
    <row r="804">
      <c r="A804" s="311"/>
      <c r="B804" s="311"/>
      <c r="C804" s="311"/>
      <c r="D804" s="311"/>
      <c r="E804" s="311"/>
      <c r="F804" s="65"/>
      <c r="G804" s="311"/>
      <c r="H804" s="311"/>
      <c r="I804" s="311"/>
      <c r="J804" s="311"/>
      <c r="K804" s="311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  <c r="AA804" s="311"/>
      <c r="AB804" s="311"/>
      <c r="AC804" s="311"/>
      <c r="AD804" s="311"/>
      <c r="AE804" s="311"/>
      <c r="AF804" s="311"/>
      <c r="AG804" s="311"/>
      <c r="AH804" s="311"/>
      <c r="AI804" s="311"/>
      <c r="AJ804" s="311"/>
      <c r="AK804" s="311"/>
      <c r="AL804" s="311"/>
      <c r="AM804" s="311"/>
      <c r="AN804" s="311"/>
      <c r="AO804" s="311"/>
      <c r="AP804" s="311"/>
      <c r="AQ804" s="311"/>
      <c r="AR804" s="311"/>
    </row>
    <row r="805">
      <c r="A805" s="311"/>
      <c r="B805" s="311"/>
      <c r="C805" s="311"/>
      <c r="D805" s="311"/>
      <c r="E805" s="311"/>
      <c r="F805" s="65"/>
      <c r="G805" s="311"/>
      <c r="H805" s="311"/>
      <c r="I805" s="311"/>
      <c r="J805" s="311"/>
      <c r="K805" s="311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  <c r="AA805" s="311"/>
      <c r="AB805" s="311"/>
      <c r="AC805" s="311"/>
      <c r="AD805" s="311"/>
      <c r="AE805" s="311"/>
      <c r="AF805" s="311"/>
      <c r="AG805" s="311"/>
      <c r="AH805" s="311"/>
      <c r="AI805" s="311"/>
      <c r="AJ805" s="311"/>
      <c r="AK805" s="311"/>
      <c r="AL805" s="311"/>
      <c r="AM805" s="311"/>
      <c r="AN805" s="311"/>
      <c r="AO805" s="311"/>
      <c r="AP805" s="311"/>
      <c r="AQ805" s="311"/>
      <c r="AR805" s="311"/>
    </row>
    <row r="806">
      <c r="A806" s="311"/>
      <c r="B806" s="311"/>
      <c r="C806" s="311"/>
      <c r="D806" s="311"/>
      <c r="E806" s="311"/>
      <c r="F806" s="65"/>
      <c r="G806" s="311"/>
      <c r="H806" s="311"/>
      <c r="I806" s="311"/>
      <c r="J806" s="311"/>
      <c r="K806" s="311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  <c r="AA806" s="311"/>
      <c r="AB806" s="311"/>
      <c r="AC806" s="311"/>
      <c r="AD806" s="311"/>
      <c r="AE806" s="311"/>
      <c r="AF806" s="311"/>
      <c r="AG806" s="311"/>
      <c r="AH806" s="311"/>
      <c r="AI806" s="311"/>
      <c r="AJ806" s="311"/>
      <c r="AK806" s="311"/>
      <c r="AL806" s="311"/>
      <c r="AM806" s="311"/>
      <c r="AN806" s="311"/>
      <c r="AO806" s="311"/>
      <c r="AP806" s="311"/>
      <c r="AQ806" s="311"/>
      <c r="AR806" s="311"/>
    </row>
    <row r="807">
      <c r="A807" s="311"/>
      <c r="B807" s="311"/>
      <c r="C807" s="311"/>
      <c r="D807" s="311"/>
      <c r="E807" s="311"/>
      <c r="F807" s="65"/>
      <c r="G807" s="311"/>
      <c r="H807" s="311"/>
      <c r="I807" s="311"/>
      <c r="J807" s="311"/>
      <c r="K807" s="311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  <c r="AA807" s="311"/>
      <c r="AB807" s="311"/>
      <c r="AC807" s="311"/>
      <c r="AD807" s="311"/>
      <c r="AE807" s="311"/>
      <c r="AF807" s="311"/>
      <c r="AG807" s="311"/>
      <c r="AH807" s="311"/>
      <c r="AI807" s="311"/>
      <c r="AJ807" s="311"/>
      <c r="AK807" s="311"/>
      <c r="AL807" s="311"/>
      <c r="AM807" s="311"/>
      <c r="AN807" s="311"/>
      <c r="AO807" s="311"/>
      <c r="AP807" s="311"/>
      <c r="AQ807" s="311"/>
      <c r="AR807" s="311"/>
    </row>
    <row r="808">
      <c r="A808" s="311"/>
      <c r="B808" s="311"/>
      <c r="C808" s="311"/>
      <c r="D808" s="311"/>
      <c r="E808" s="311"/>
      <c r="F808" s="65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  <c r="AA808" s="311"/>
      <c r="AB808" s="311"/>
      <c r="AC808" s="311"/>
      <c r="AD808" s="311"/>
      <c r="AE808" s="311"/>
      <c r="AF808" s="311"/>
      <c r="AG808" s="311"/>
      <c r="AH808" s="311"/>
      <c r="AI808" s="311"/>
      <c r="AJ808" s="311"/>
      <c r="AK808" s="311"/>
      <c r="AL808" s="311"/>
      <c r="AM808" s="311"/>
      <c r="AN808" s="311"/>
      <c r="AO808" s="311"/>
      <c r="AP808" s="311"/>
      <c r="AQ808" s="311"/>
      <c r="AR808" s="311"/>
    </row>
    <row r="809">
      <c r="A809" s="311"/>
      <c r="B809" s="311"/>
      <c r="C809" s="311"/>
      <c r="D809" s="311"/>
      <c r="E809" s="311"/>
      <c r="F809" s="65"/>
      <c r="G809" s="311"/>
      <c r="H809" s="311"/>
      <c r="I809" s="311"/>
      <c r="J809" s="311"/>
      <c r="K809" s="311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  <c r="AA809" s="311"/>
      <c r="AB809" s="311"/>
      <c r="AC809" s="311"/>
      <c r="AD809" s="311"/>
      <c r="AE809" s="311"/>
      <c r="AF809" s="311"/>
      <c r="AG809" s="311"/>
      <c r="AH809" s="311"/>
      <c r="AI809" s="311"/>
      <c r="AJ809" s="311"/>
      <c r="AK809" s="311"/>
      <c r="AL809" s="311"/>
      <c r="AM809" s="311"/>
      <c r="AN809" s="311"/>
      <c r="AO809" s="311"/>
      <c r="AP809" s="311"/>
      <c r="AQ809" s="311"/>
      <c r="AR809" s="311"/>
    </row>
    <row r="810">
      <c r="A810" s="311"/>
      <c r="B810" s="311"/>
      <c r="C810" s="311"/>
      <c r="D810" s="311"/>
      <c r="E810" s="311"/>
      <c r="F810" s="65"/>
      <c r="G810" s="311"/>
      <c r="H810" s="311"/>
      <c r="I810" s="311"/>
      <c r="J810" s="311"/>
      <c r="K810" s="311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  <c r="AA810" s="311"/>
      <c r="AB810" s="311"/>
      <c r="AC810" s="311"/>
      <c r="AD810" s="311"/>
      <c r="AE810" s="311"/>
      <c r="AF810" s="311"/>
      <c r="AG810" s="311"/>
      <c r="AH810" s="311"/>
      <c r="AI810" s="311"/>
      <c r="AJ810" s="311"/>
      <c r="AK810" s="311"/>
      <c r="AL810" s="311"/>
      <c r="AM810" s="311"/>
      <c r="AN810" s="311"/>
      <c r="AO810" s="311"/>
      <c r="AP810" s="311"/>
      <c r="AQ810" s="311"/>
      <c r="AR810" s="311"/>
    </row>
    <row r="811">
      <c r="A811" s="311"/>
      <c r="B811" s="311"/>
      <c r="C811" s="311"/>
      <c r="D811" s="311"/>
      <c r="E811" s="311"/>
      <c r="F811" s="65"/>
      <c r="G811" s="311"/>
      <c r="H811" s="311"/>
      <c r="I811" s="311"/>
      <c r="J811" s="311"/>
      <c r="K811" s="311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  <c r="AA811" s="311"/>
      <c r="AB811" s="311"/>
      <c r="AC811" s="311"/>
      <c r="AD811" s="311"/>
      <c r="AE811" s="311"/>
      <c r="AF811" s="311"/>
      <c r="AG811" s="311"/>
      <c r="AH811" s="311"/>
      <c r="AI811" s="311"/>
      <c r="AJ811" s="311"/>
      <c r="AK811" s="311"/>
      <c r="AL811" s="311"/>
      <c r="AM811" s="311"/>
      <c r="AN811" s="311"/>
      <c r="AO811" s="311"/>
      <c r="AP811" s="311"/>
      <c r="AQ811" s="311"/>
      <c r="AR811" s="311"/>
    </row>
    <row r="812">
      <c r="A812" s="311"/>
      <c r="B812" s="311"/>
      <c r="C812" s="311"/>
      <c r="D812" s="311"/>
      <c r="E812" s="311"/>
      <c r="F812" s="65"/>
      <c r="G812" s="311"/>
      <c r="H812" s="311"/>
      <c r="I812" s="311"/>
      <c r="J812" s="311"/>
      <c r="K812" s="311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  <c r="AA812" s="311"/>
      <c r="AB812" s="311"/>
      <c r="AC812" s="311"/>
      <c r="AD812" s="311"/>
      <c r="AE812" s="311"/>
      <c r="AF812" s="311"/>
      <c r="AG812" s="311"/>
      <c r="AH812" s="311"/>
      <c r="AI812" s="311"/>
      <c r="AJ812" s="311"/>
      <c r="AK812" s="311"/>
      <c r="AL812" s="311"/>
      <c r="AM812" s="311"/>
      <c r="AN812" s="311"/>
      <c r="AO812" s="311"/>
      <c r="AP812" s="311"/>
      <c r="AQ812" s="311"/>
      <c r="AR812" s="311"/>
    </row>
    <row r="813">
      <c r="A813" s="311"/>
      <c r="B813" s="311"/>
      <c r="C813" s="311"/>
      <c r="D813" s="311"/>
      <c r="E813" s="311"/>
      <c r="F813" s="65"/>
      <c r="G813" s="311"/>
      <c r="H813" s="311"/>
      <c r="I813" s="311"/>
      <c r="J813" s="311"/>
      <c r="K813" s="311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  <c r="AA813" s="311"/>
      <c r="AB813" s="311"/>
      <c r="AC813" s="311"/>
      <c r="AD813" s="311"/>
      <c r="AE813" s="311"/>
      <c r="AF813" s="311"/>
      <c r="AG813" s="311"/>
      <c r="AH813" s="311"/>
      <c r="AI813" s="311"/>
      <c r="AJ813" s="311"/>
      <c r="AK813" s="311"/>
      <c r="AL813" s="311"/>
      <c r="AM813" s="311"/>
      <c r="AN813" s="311"/>
      <c r="AO813" s="311"/>
      <c r="AP813" s="311"/>
      <c r="AQ813" s="311"/>
      <c r="AR813" s="311"/>
    </row>
    <row r="814">
      <c r="A814" s="311"/>
      <c r="B814" s="311"/>
      <c r="C814" s="311"/>
      <c r="D814" s="311"/>
      <c r="E814" s="311"/>
      <c r="F814" s="65"/>
      <c r="G814" s="311"/>
      <c r="H814" s="311"/>
      <c r="I814" s="311"/>
      <c r="J814" s="311"/>
      <c r="K814" s="311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  <c r="AA814" s="311"/>
      <c r="AB814" s="311"/>
      <c r="AC814" s="311"/>
      <c r="AD814" s="311"/>
      <c r="AE814" s="311"/>
      <c r="AF814" s="311"/>
      <c r="AG814" s="311"/>
      <c r="AH814" s="311"/>
      <c r="AI814" s="311"/>
      <c r="AJ814" s="311"/>
      <c r="AK814" s="311"/>
      <c r="AL814" s="311"/>
      <c r="AM814" s="311"/>
      <c r="AN814" s="311"/>
      <c r="AO814" s="311"/>
      <c r="AP814" s="311"/>
      <c r="AQ814" s="311"/>
      <c r="AR814" s="311"/>
    </row>
    <row r="815">
      <c r="A815" s="311"/>
      <c r="B815" s="311"/>
      <c r="C815" s="311"/>
      <c r="D815" s="311"/>
      <c r="E815" s="311"/>
      <c r="F815" s="65"/>
      <c r="G815" s="311"/>
      <c r="H815" s="311"/>
      <c r="I815" s="311"/>
      <c r="J815" s="311"/>
      <c r="K815" s="311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  <c r="AF815" s="311"/>
      <c r="AG815" s="311"/>
      <c r="AH815" s="311"/>
      <c r="AI815" s="311"/>
      <c r="AJ815" s="311"/>
      <c r="AK815" s="311"/>
      <c r="AL815" s="311"/>
      <c r="AM815" s="311"/>
      <c r="AN815" s="311"/>
      <c r="AO815" s="311"/>
      <c r="AP815" s="311"/>
      <c r="AQ815" s="311"/>
      <c r="AR815" s="311"/>
    </row>
    <row r="816">
      <c r="A816" s="311"/>
      <c r="B816" s="311"/>
      <c r="C816" s="311"/>
      <c r="D816" s="311"/>
      <c r="E816" s="311"/>
      <c r="F816" s="65"/>
      <c r="G816" s="311"/>
      <c r="H816" s="311"/>
      <c r="I816" s="311"/>
      <c r="J816" s="311"/>
      <c r="K816" s="311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  <c r="AF816" s="311"/>
      <c r="AG816" s="311"/>
      <c r="AH816" s="311"/>
      <c r="AI816" s="311"/>
      <c r="AJ816" s="311"/>
      <c r="AK816" s="311"/>
      <c r="AL816" s="311"/>
      <c r="AM816" s="311"/>
      <c r="AN816" s="311"/>
      <c r="AO816" s="311"/>
      <c r="AP816" s="311"/>
      <c r="AQ816" s="311"/>
      <c r="AR816" s="311"/>
    </row>
    <row r="817">
      <c r="A817" s="311"/>
      <c r="B817" s="311"/>
      <c r="C817" s="311"/>
      <c r="D817" s="311"/>
      <c r="E817" s="311"/>
      <c r="F817" s="65"/>
      <c r="G817" s="311"/>
      <c r="H817" s="311"/>
      <c r="I817" s="311"/>
      <c r="J817" s="311"/>
      <c r="K817" s="311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  <c r="AF817" s="311"/>
      <c r="AG817" s="311"/>
      <c r="AH817" s="311"/>
      <c r="AI817" s="311"/>
      <c r="AJ817" s="311"/>
      <c r="AK817" s="311"/>
      <c r="AL817" s="311"/>
      <c r="AM817" s="311"/>
      <c r="AN817" s="311"/>
      <c r="AO817" s="311"/>
      <c r="AP817" s="311"/>
      <c r="AQ817" s="311"/>
      <c r="AR817" s="311"/>
    </row>
    <row r="818">
      <c r="A818" s="311"/>
      <c r="B818" s="311"/>
      <c r="C818" s="311"/>
      <c r="D818" s="311"/>
      <c r="E818" s="311"/>
      <c r="F818" s="65"/>
      <c r="G818" s="311"/>
      <c r="H818" s="311"/>
      <c r="I818" s="311"/>
      <c r="J818" s="311"/>
      <c r="K818" s="311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  <c r="AF818" s="311"/>
      <c r="AG818" s="311"/>
      <c r="AH818" s="311"/>
      <c r="AI818" s="311"/>
      <c r="AJ818" s="311"/>
      <c r="AK818" s="311"/>
      <c r="AL818" s="311"/>
      <c r="AM818" s="311"/>
      <c r="AN818" s="311"/>
      <c r="AO818" s="311"/>
      <c r="AP818" s="311"/>
      <c r="AQ818" s="311"/>
      <c r="AR818" s="311"/>
    </row>
    <row r="819">
      <c r="A819" s="311"/>
      <c r="B819" s="311"/>
      <c r="C819" s="311"/>
      <c r="D819" s="311"/>
      <c r="E819" s="311"/>
      <c r="F819" s="65"/>
      <c r="G819" s="311"/>
      <c r="H819" s="311"/>
      <c r="I819" s="311"/>
      <c r="J819" s="311"/>
      <c r="K819" s="311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  <c r="AF819" s="311"/>
      <c r="AG819" s="311"/>
      <c r="AH819" s="311"/>
      <c r="AI819" s="311"/>
      <c r="AJ819" s="311"/>
      <c r="AK819" s="311"/>
      <c r="AL819" s="311"/>
      <c r="AM819" s="311"/>
      <c r="AN819" s="311"/>
      <c r="AO819" s="311"/>
      <c r="AP819" s="311"/>
      <c r="AQ819" s="311"/>
      <c r="AR819" s="311"/>
    </row>
    <row r="820">
      <c r="A820" s="311"/>
      <c r="B820" s="311"/>
      <c r="C820" s="311"/>
      <c r="D820" s="311"/>
      <c r="E820" s="311"/>
      <c r="F820" s="65"/>
      <c r="G820" s="311"/>
      <c r="H820" s="311"/>
      <c r="I820" s="311"/>
      <c r="J820" s="311"/>
      <c r="K820" s="311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  <c r="AF820" s="311"/>
      <c r="AG820" s="311"/>
      <c r="AH820" s="311"/>
      <c r="AI820" s="311"/>
      <c r="AJ820" s="311"/>
      <c r="AK820" s="311"/>
      <c r="AL820" s="311"/>
      <c r="AM820" s="311"/>
      <c r="AN820" s="311"/>
      <c r="AO820" s="311"/>
      <c r="AP820" s="311"/>
      <c r="AQ820" s="311"/>
      <c r="AR820" s="311"/>
    </row>
    <row r="821">
      <c r="A821" s="311"/>
      <c r="B821" s="311"/>
      <c r="C821" s="311"/>
      <c r="D821" s="311"/>
      <c r="E821" s="311"/>
      <c r="F821" s="65"/>
      <c r="G821" s="311"/>
      <c r="H821" s="311"/>
      <c r="I821" s="311"/>
      <c r="J821" s="311"/>
      <c r="K821" s="311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  <c r="AF821" s="311"/>
      <c r="AG821" s="311"/>
      <c r="AH821" s="311"/>
      <c r="AI821" s="311"/>
      <c r="AJ821" s="311"/>
      <c r="AK821" s="311"/>
      <c r="AL821" s="311"/>
      <c r="AM821" s="311"/>
      <c r="AN821" s="311"/>
      <c r="AO821" s="311"/>
      <c r="AP821" s="311"/>
      <c r="AQ821" s="311"/>
      <c r="AR821" s="311"/>
    </row>
    <row r="822">
      <c r="A822" s="311"/>
      <c r="B822" s="311"/>
      <c r="C822" s="311"/>
      <c r="D822" s="311"/>
      <c r="E822" s="311"/>
      <c r="F822" s="65"/>
      <c r="G822" s="311"/>
      <c r="H822" s="311"/>
      <c r="I822" s="311"/>
      <c r="J822" s="311"/>
      <c r="K822" s="311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  <c r="AF822" s="311"/>
      <c r="AG822" s="311"/>
      <c r="AH822" s="311"/>
      <c r="AI822" s="311"/>
      <c r="AJ822" s="311"/>
      <c r="AK822" s="311"/>
      <c r="AL822" s="311"/>
      <c r="AM822" s="311"/>
      <c r="AN822" s="311"/>
      <c r="AO822" s="311"/>
      <c r="AP822" s="311"/>
      <c r="AQ822" s="311"/>
      <c r="AR822" s="311"/>
    </row>
    <row r="823">
      <c r="A823" s="311"/>
      <c r="B823" s="311"/>
      <c r="C823" s="311"/>
      <c r="D823" s="311"/>
      <c r="E823" s="311"/>
      <c r="F823" s="65"/>
      <c r="G823" s="311"/>
      <c r="H823" s="311"/>
      <c r="I823" s="311"/>
      <c r="J823" s="311"/>
      <c r="K823" s="311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  <c r="AF823" s="311"/>
      <c r="AG823" s="311"/>
      <c r="AH823" s="311"/>
      <c r="AI823" s="311"/>
      <c r="AJ823" s="311"/>
      <c r="AK823" s="311"/>
      <c r="AL823" s="311"/>
      <c r="AM823" s="311"/>
      <c r="AN823" s="311"/>
      <c r="AO823" s="311"/>
      <c r="AP823" s="311"/>
      <c r="AQ823" s="311"/>
      <c r="AR823" s="311"/>
    </row>
    <row r="824">
      <c r="A824" s="311"/>
      <c r="B824" s="311"/>
      <c r="C824" s="311"/>
      <c r="D824" s="311"/>
      <c r="E824" s="311"/>
      <c r="F824" s="65"/>
      <c r="G824" s="311"/>
      <c r="H824" s="311"/>
      <c r="I824" s="311"/>
      <c r="J824" s="311"/>
      <c r="K824" s="311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  <c r="AF824" s="311"/>
      <c r="AG824" s="311"/>
      <c r="AH824" s="311"/>
      <c r="AI824" s="311"/>
      <c r="AJ824" s="311"/>
      <c r="AK824" s="311"/>
      <c r="AL824" s="311"/>
      <c r="AM824" s="311"/>
      <c r="AN824" s="311"/>
      <c r="AO824" s="311"/>
      <c r="AP824" s="311"/>
      <c r="AQ824" s="311"/>
      <c r="AR824" s="311"/>
    </row>
    <row r="825">
      <c r="A825" s="311"/>
      <c r="B825" s="311"/>
      <c r="C825" s="311"/>
      <c r="D825" s="311"/>
      <c r="E825" s="311"/>
      <c r="F825" s="65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  <c r="AF825" s="311"/>
      <c r="AG825" s="311"/>
      <c r="AH825" s="311"/>
      <c r="AI825" s="311"/>
      <c r="AJ825" s="311"/>
      <c r="AK825" s="311"/>
      <c r="AL825" s="311"/>
      <c r="AM825" s="311"/>
      <c r="AN825" s="311"/>
      <c r="AO825" s="311"/>
      <c r="AP825" s="311"/>
      <c r="AQ825" s="311"/>
      <c r="AR825" s="311"/>
    </row>
    <row r="826">
      <c r="A826" s="311"/>
      <c r="B826" s="311"/>
      <c r="C826" s="311"/>
      <c r="D826" s="311"/>
      <c r="E826" s="311"/>
      <c r="F826" s="65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  <c r="AF826" s="311"/>
      <c r="AG826" s="311"/>
      <c r="AH826" s="311"/>
      <c r="AI826" s="311"/>
      <c r="AJ826" s="311"/>
      <c r="AK826" s="311"/>
      <c r="AL826" s="311"/>
      <c r="AM826" s="311"/>
      <c r="AN826" s="311"/>
      <c r="AO826" s="311"/>
      <c r="AP826" s="311"/>
      <c r="AQ826" s="311"/>
      <c r="AR826" s="311"/>
    </row>
    <row r="827">
      <c r="A827" s="311"/>
      <c r="B827" s="311"/>
      <c r="C827" s="311"/>
      <c r="D827" s="311"/>
      <c r="E827" s="311"/>
      <c r="F827" s="65"/>
      <c r="G827" s="311"/>
      <c r="H827" s="311"/>
      <c r="I827" s="311"/>
      <c r="J827" s="311"/>
      <c r="K827" s="311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  <c r="AF827" s="311"/>
      <c r="AG827" s="311"/>
      <c r="AH827" s="311"/>
      <c r="AI827" s="311"/>
      <c r="AJ827" s="311"/>
      <c r="AK827" s="311"/>
      <c r="AL827" s="311"/>
      <c r="AM827" s="311"/>
      <c r="AN827" s="311"/>
      <c r="AO827" s="311"/>
      <c r="AP827" s="311"/>
      <c r="AQ827" s="311"/>
      <c r="AR827" s="311"/>
    </row>
    <row r="828">
      <c r="A828" s="311"/>
      <c r="B828" s="311"/>
      <c r="C828" s="311"/>
      <c r="D828" s="311"/>
      <c r="E828" s="311"/>
      <c r="F828" s="65"/>
      <c r="G828" s="311"/>
      <c r="H828" s="311"/>
      <c r="I828" s="311"/>
      <c r="J828" s="311"/>
      <c r="K828" s="311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  <c r="AF828" s="311"/>
      <c r="AG828" s="311"/>
      <c r="AH828" s="311"/>
      <c r="AI828" s="311"/>
      <c r="AJ828" s="311"/>
      <c r="AK828" s="311"/>
      <c r="AL828" s="311"/>
      <c r="AM828" s="311"/>
      <c r="AN828" s="311"/>
      <c r="AO828" s="311"/>
      <c r="AP828" s="311"/>
      <c r="AQ828" s="311"/>
      <c r="AR828" s="311"/>
    </row>
    <row r="829">
      <c r="A829" s="311"/>
      <c r="B829" s="311"/>
      <c r="C829" s="311"/>
      <c r="D829" s="311"/>
      <c r="E829" s="311"/>
      <c r="F829" s="65"/>
      <c r="G829" s="311"/>
      <c r="H829" s="311"/>
      <c r="I829" s="311"/>
      <c r="J829" s="311"/>
      <c r="K829" s="311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  <c r="AF829" s="311"/>
      <c r="AG829" s="311"/>
      <c r="AH829" s="311"/>
      <c r="AI829" s="311"/>
      <c r="AJ829" s="311"/>
      <c r="AK829" s="311"/>
      <c r="AL829" s="311"/>
      <c r="AM829" s="311"/>
      <c r="AN829" s="311"/>
      <c r="AO829" s="311"/>
      <c r="AP829" s="311"/>
      <c r="AQ829" s="311"/>
      <c r="AR829" s="311"/>
    </row>
    <row r="830">
      <c r="A830" s="311"/>
      <c r="B830" s="311"/>
      <c r="C830" s="311"/>
      <c r="D830" s="311"/>
      <c r="E830" s="311"/>
      <c r="F830" s="65"/>
      <c r="G830" s="311"/>
      <c r="H830" s="311"/>
      <c r="I830" s="311"/>
      <c r="J830" s="311"/>
      <c r="K830" s="311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  <c r="AF830" s="311"/>
      <c r="AG830" s="311"/>
      <c r="AH830" s="311"/>
      <c r="AI830" s="311"/>
      <c r="AJ830" s="311"/>
      <c r="AK830" s="311"/>
      <c r="AL830" s="311"/>
      <c r="AM830" s="311"/>
      <c r="AN830" s="311"/>
      <c r="AO830" s="311"/>
      <c r="AP830" s="311"/>
      <c r="AQ830" s="311"/>
      <c r="AR830" s="311"/>
    </row>
    <row r="831">
      <c r="A831" s="311"/>
      <c r="B831" s="311"/>
      <c r="C831" s="311"/>
      <c r="D831" s="311"/>
      <c r="E831" s="311"/>
      <c r="F831" s="65"/>
      <c r="G831" s="311"/>
      <c r="H831" s="311"/>
      <c r="I831" s="311"/>
      <c r="J831" s="311"/>
      <c r="K831" s="311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  <c r="AF831" s="311"/>
      <c r="AG831" s="311"/>
      <c r="AH831" s="311"/>
      <c r="AI831" s="311"/>
      <c r="AJ831" s="311"/>
      <c r="AK831" s="311"/>
      <c r="AL831" s="311"/>
      <c r="AM831" s="311"/>
      <c r="AN831" s="311"/>
      <c r="AO831" s="311"/>
      <c r="AP831" s="311"/>
      <c r="AQ831" s="311"/>
      <c r="AR831" s="311"/>
    </row>
    <row r="832">
      <c r="A832" s="311"/>
      <c r="B832" s="311"/>
      <c r="C832" s="311"/>
      <c r="D832" s="311"/>
      <c r="E832" s="311"/>
      <c r="F832" s="65"/>
      <c r="G832" s="311"/>
      <c r="H832" s="311"/>
      <c r="I832" s="311"/>
      <c r="J832" s="311"/>
      <c r="K832" s="311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  <c r="AF832" s="311"/>
      <c r="AG832" s="311"/>
      <c r="AH832" s="311"/>
      <c r="AI832" s="311"/>
      <c r="AJ832" s="311"/>
      <c r="AK832" s="311"/>
      <c r="AL832" s="311"/>
      <c r="AM832" s="311"/>
      <c r="AN832" s="311"/>
      <c r="AO832" s="311"/>
      <c r="AP832" s="311"/>
      <c r="AQ832" s="311"/>
      <c r="AR832" s="311"/>
    </row>
    <row r="833">
      <c r="A833" s="311"/>
      <c r="B833" s="311"/>
      <c r="C833" s="311"/>
      <c r="D833" s="311"/>
      <c r="E833" s="311"/>
      <c r="F833" s="65"/>
      <c r="G833" s="311"/>
      <c r="H833" s="311"/>
      <c r="I833" s="311"/>
      <c r="J833" s="311"/>
      <c r="K833" s="311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  <c r="AF833" s="311"/>
      <c r="AG833" s="311"/>
      <c r="AH833" s="311"/>
      <c r="AI833" s="311"/>
      <c r="AJ833" s="311"/>
      <c r="AK833" s="311"/>
      <c r="AL833" s="311"/>
      <c r="AM833" s="311"/>
      <c r="AN833" s="311"/>
      <c r="AO833" s="311"/>
      <c r="AP833" s="311"/>
      <c r="AQ833" s="311"/>
      <c r="AR833" s="311"/>
    </row>
    <row r="834">
      <c r="A834" s="311"/>
      <c r="B834" s="311"/>
      <c r="C834" s="311"/>
      <c r="D834" s="311"/>
      <c r="E834" s="311"/>
      <c r="F834" s="65"/>
      <c r="G834" s="311"/>
      <c r="H834" s="311"/>
      <c r="I834" s="311"/>
      <c r="J834" s="311"/>
      <c r="K834" s="311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  <c r="AF834" s="311"/>
      <c r="AG834" s="311"/>
      <c r="AH834" s="311"/>
      <c r="AI834" s="311"/>
      <c r="AJ834" s="311"/>
      <c r="AK834" s="311"/>
      <c r="AL834" s="311"/>
      <c r="AM834" s="311"/>
      <c r="AN834" s="311"/>
      <c r="AO834" s="311"/>
      <c r="AP834" s="311"/>
      <c r="AQ834" s="311"/>
      <c r="AR834" s="311"/>
    </row>
    <row r="835">
      <c r="A835" s="311"/>
      <c r="B835" s="311"/>
      <c r="C835" s="311"/>
      <c r="D835" s="311"/>
      <c r="E835" s="311"/>
      <c r="F835" s="65"/>
      <c r="G835" s="311"/>
      <c r="H835" s="311"/>
      <c r="I835" s="311"/>
      <c r="J835" s="311"/>
      <c r="K835" s="311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  <c r="AF835" s="311"/>
      <c r="AG835" s="311"/>
      <c r="AH835" s="311"/>
      <c r="AI835" s="311"/>
      <c r="AJ835" s="311"/>
      <c r="AK835" s="311"/>
      <c r="AL835" s="311"/>
      <c r="AM835" s="311"/>
      <c r="AN835" s="311"/>
      <c r="AO835" s="311"/>
      <c r="AP835" s="311"/>
      <c r="AQ835" s="311"/>
      <c r="AR835" s="311"/>
    </row>
    <row r="836">
      <c r="A836" s="311"/>
      <c r="B836" s="311"/>
      <c r="C836" s="311"/>
      <c r="D836" s="311"/>
      <c r="E836" s="311"/>
      <c r="F836" s="65"/>
      <c r="G836" s="311"/>
      <c r="H836" s="311"/>
      <c r="I836" s="311"/>
      <c r="J836" s="311"/>
      <c r="K836" s="311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  <c r="AF836" s="311"/>
      <c r="AG836" s="311"/>
      <c r="AH836" s="311"/>
      <c r="AI836" s="311"/>
      <c r="AJ836" s="311"/>
      <c r="AK836" s="311"/>
      <c r="AL836" s="311"/>
      <c r="AM836" s="311"/>
      <c r="AN836" s="311"/>
      <c r="AO836" s="311"/>
      <c r="AP836" s="311"/>
      <c r="AQ836" s="311"/>
      <c r="AR836" s="311"/>
    </row>
    <row r="837">
      <c r="A837" s="311"/>
      <c r="B837" s="311"/>
      <c r="C837" s="311"/>
      <c r="D837" s="311"/>
      <c r="E837" s="311"/>
      <c r="F837" s="65"/>
      <c r="G837" s="311"/>
      <c r="H837" s="311"/>
      <c r="I837" s="311"/>
      <c r="J837" s="311"/>
      <c r="K837" s="311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  <c r="AF837" s="311"/>
      <c r="AG837" s="311"/>
      <c r="AH837" s="311"/>
      <c r="AI837" s="311"/>
      <c r="AJ837" s="311"/>
      <c r="AK837" s="311"/>
      <c r="AL837" s="311"/>
      <c r="AM837" s="311"/>
      <c r="AN837" s="311"/>
      <c r="AO837" s="311"/>
      <c r="AP837" s="311"/>
      <c r="AQ837" s="311"/>
      <c r="AR837" s="311"/>
    </row>
    <row r="838">
      <c r="A838" s="311"/>
      <c r="B838" s="311"/>
      <c r="C838" s="311"/>
      <c r="D838" s="311"/>
      <c r="E838" s="311"/>
      <c r="F838" s="65"/>
      <c r="G838" s="311"/>
      <c r="H838" s="311"/>
      <c r="I838" s="311"/>
      <c r="J838" s="311"/>
      <c r="K838" s="311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  <c r="AF838" s="311"/>
      <c r="AG838" s="311"/>
      <c r="AH838" s="311"/>
      <c r="AI838" s="311"/>
      <c r="AJ838" s="311"/>
      <c r="AK838" s="311"/>
      <c r="AL838" s="311"/>
      <c r="AM838" s="311"/>
      <c r="AN838" s="311"/>
      <c r="AO838" s="311"/>
      <c r="AP838" s="311"/>
      <c r="AQ838" s="311"/>
      <c r="AR838" s="311"/>
    </row>
    <row r="839">
      <c r="A839" s="311"/>
      <c r="B839" s="311"/>
      <c r="C839" s="311"/>
      <c r="D839" s="311"/>
      <c r="E839" s="311"/>
      <c r="F839" s="65"/>
      <c r="G839" s="311"/>
      <c r="H839" s="311"/>
      <c r="I839" s="311"/>
      <c r="J839" s="311"/>
      <c r="K839" s="311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  <c r="AF839" s="311"/>
      <c r="AG839" s="311"/>
      <c r="AH839" s="311"/>
      <c r="AI839" s="311"/>
      <c r="AJ839" s="311"/>
      <c r="AK839" s="311"/>
      <c r="AL839" s="311"/>
      <c r="AM839" s="311"/>
      <c r="AN839" s="311"/>
      <c r="AO839" s="311"/>
      <c r="AP839" s="311"/>
      <c r="AQ839" s="311"/>
      <c r="AR839" s="311"/>
    </row>
    <row r="840">
      <c r="A840" s="311"/>
      <c r="B840" s="311"/>
      <c r="C840" s="311"/>
      <c r="D840" s="311"/>
      <c r="E840" s="311"/>
      <c r="F840" s="65"/>
      <c r="G840" s="311"/>
      <c r="H840" s="311"/>
      <c r="I840" s="311"/>
      <c r="J840" s="311"/>
      <c r="K840" s="311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  <c r="AF840" s="311"/>
      <c r="AG840" s="311"/>
      <c r="AH840" s="311"/>
      <c r="AI840" s="311"/>
      <c r="AJ840" s="311"/>
      <c r="AK840" s="311"/>
      <c r="AL840" s="311"/>
      <c r="AM840" s="311"/>
      <c r="AN840" s="311"/>
      <c r="AO840" s="311"/>
      <c r="AP840" s="311"/>
      <c r="AQ840" s="311"/>
      <c r="AR840" s="311"/>
    </row>
    <row r="841">
      <c r="A841" s="311"/>
      <c r="B841" s="311"/>
      <c r="C841" s="311"/>
      <c r="D841" s="311"/>
      <c r="E841" s="311"/>
      <c r="F841" s="65"/>
      <c r="G841" s="311"/>
      <c r="H841" s="311"/>
      <c r="I841" s="311"/>
      <c r="J841" s="311"/>
      <c r="K841" s="311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  <c r="AF841" s="311"/>
      <c r="AG841" s="311"/>
      <c r="AH841" s="311"/>
      <c r="AI841" s="311"/>
      <c r="AJ841" s="311"/>
      <c r="AK841" s="311"/>
      <c r="AL841" s="311"/>
      <c r="AM841" s="311"/>
      <c r="AN841" s="311"/>
      <c r="AO841" s="311"/>
      <c r="AP841" s="311"/>
      <c r="AQ841" s="311"/>
      <c r="AR841" s="311"/>
    </row>
    <row r="842">
      <c r="A842" s="311"/>
      <c r="B842" s="311"/>
      <c r="C842" s="311"/>
      <c r="D842" s="311"/>
      <c r="E842" s="311"/>
      <c r="F842" s="65"/>
      <c r="G842" s="311"/>
      <c r="H842" s="311"/>
      <c r="I842" s="311"/>
      <c r="J842" s="311"/>
      <c r="K842" s="311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  <c r="AF842" s="311"/>
      <c r="AG842" s="311"/>
      <c r="AH842" s="311"/>
      <c r="AI842" s="311"/>
      <c r="AJ842" s="311"/>
      <c r="AK842" s="311"/>
      <c r="AL842" s="311"/>
      <c r="AM842" s="311"/>
      <c r="AN842" s="311"/>
      <c r="AO842" s="311"/>
      <c r="AP842" s="311"/>
      <c r="AQ842" s="311"/>
      <c r="AR842" s="311"/>
    </row>
    <row r="843">
      <c r="A843" s="311"/>
      <c r="B843" s="311"/>
      <c r="C843" s="311"/>
      <c r="D843" s="311"/>
      <c r="E843" s="311"/>
      <c r="F843" s="65"/>
      <c r="G843" s="311"/>
      <c r="H843" s="311"/>
      <c r="I843" s="311"/>
      <c r="J843" s="311"/>
      <c r="K843" s="311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  <c r="AF843" s="311"/>
      <c r="AG843" s="311"/>
      <c r="AH843" s="311"/>
      <c r="AI843" s="311"/>
      <c r="AJ843" s="311"/>
      <c r="AK843" s="311"/>
      <c r="AL843" s="311"/>
      <c r="AM843" s="311"/>
      <c r="AN843" s="311"/>
      <c r="AO843" s="311"/>
      <c r="AP843" s="311"/>
      <c r="AQ843" s="311"/>
      <c r="AR843" s="311"/>
    </row>
    <row r="844">
      <c r="A844" s="311"/>
      <c r="B844" s="311"/>
      <c r="C844" s="311"/>
      <c r="D844" s="311"/>
      <c r="E844" s="311"/>
      <c r="F844" s="65"/>
      <c r="G844" s="311"/>
      <c r="H844" s="311"/>
      <c r="I844" s="311"/>
      <c r="J844" s="311"/>
      <c r="K844" s="311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  <c r="AF844" s="311"/>
      <c r="AG844" s="311"/>
      <c r="AH844" s="311"/>
      <c r="AI844" s="311"/>
      <c r="AJ844" s="311"/>
      <c r="AK844" s="311"/>
      <c r="AL844" s="311"/>
      <c r="AM844" s="311"/>
      <c r="AN844" s="311"/>
      <c r="AO844" s="311"/>
      <c r="AP844" s="311"/>
      <c r="AQ844" s="311"/>
      <c r="AR844" s="311"/>
    </row>
    <row r="845">
      <c r="A845" s="311"/>
      <c r="B845" s="311"/>
      <c r="C845" s="311"/>
      <c r="D845" s="311"/>
      <c r="E845" s="311"/>
      <c r="F845" s="65"/>
      <c r="G845" s="311"/>
      <c r="H845" s="311"/>
      <c r="I845" s="311"/>
      <c r="J845" s="311"/>
      <c r="K845" s="311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  <c r="AF845" s="311"/>
      <c r="AG845" s="311"/>
      <c r="AH845" s="311"/>
      <c r="AI845" s="311"/>
      <c r="AJ845" s="311"/>
      <c r="AK845" s="311"/>
      <c r="AL845" s="311"/>
      <c r="AM845" s="311"/>
      <c r="AN845" s="311"/>
      <c r="AO845" s="311"/>
      <c r="AP845" s="311"/>
      <c r="AQ845" s="311"/>
      <c r="AR845" s="311"/>
    </row>
    <row r="846">
      <c r="A846" s="311"/>
      <c r="B846" s="311"/>
      <c r="C846" s="311"/>
      <c r="D846" s="311"/>
      <c r="E846" s="311"/>
      <c r="F846" s="65"/>
      <c r="G846" s="311"/>
      <c r="H846" s="311"/>
      <c r="I846" s="311"/>
      <c r="J846" s="311"/>
      <c r="K846" s="311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  <c r="AF846" s="311"/>
      <c r="AG846" s="311"/>
      <c r="AH846" s="311"/>
      <c r="AI846" s="311"/>
      <c r="AJ846" s="311"/>
      <c r="AK846" s="311"/>
      <c r="AL846" s="311"/>
      <c r="AM846" s="311"/>
      <c r="AN846" s="311"/>
      <c r="AO846" s="311"/>
      <c r="AP846" s="311"/>
      <c r="AQ846" s="311"/>
      <c r="AR846" s="311"/>
    </row>
    <row r="847">
      <c r="A847" s="311"/>
      <c r="B847" s="311"/>
      <c r="C847" s="311"/>
      <c r="D847" s="311"/>
      <c r="E847" s="311"/>
      <c r="F847" s="65"/>
      <c r="G847" s="311"/>
      <c r="H847" s="311"/>
      <c r="I847" s="311"/>
      <c r="J847" s="311"/>
      <c r="K847" s="311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  <c r="AF847" s="311"/>
      <c r="AG847" s="311"/>
      <c r="AH847" s="311"/>
      <c r="AI847" s="311"/>
      <c r="AJ847" s="311"/>
      <c r="AK847" s="311"/>
      <c r="AL847" s="311"/>
      <c r="AM847" s="311"/>
      <c r="AN847" s="311"/>
      <c r="AO847" s="311"/>
      <c r="AP847" s="311"/>
      <c r="AQ847" s="311"/>
      <c r="AR847" s="311"/>
    </row>
    <row r="848">
      <c r="A848" s="311"/>
      <c r="B848" s="311"/>
      <c r="C848" s="311"/>
      <c r="D848" s="311"/>
      <c r="E848" s="311"/>
      <c r="F848" s="65"/>
      <c r="G848" s="311"/>
      <c r="H848" s="311"/>
      <c r="I848" s="311"/>
      <c r="J848" s="311"/>
      <c r="K848" s="311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  <c r="AF848" s="311"/>
      <c r="AG848" s="311"/>
      <c r="AH848" s="311"/>
      <c r="AI848" s="311"/>
      <c r="AJ848" s="311"/>
      <c r="AK848" s="311"/>
      <c r="AL848" s="311"/>
      <c r="AM848" s="311"/>
      <c r="AN848" s="311"/>
      <c r="AO848" s="311"/>
      <c r="AP848" s="311"/>
      <c r="AQ848" s="311"/>
      <c r="AR848" s="311"/>
    </row>
    <row r="849">
      <c r="A849" s="311"/>
      <c r="B849" s="311"/>
      <c r="C849" s="311"/>
      <c r="D849" s="311"/>
      <c r="E849" s="311"/>
      <c r="F849" s="65"/>
      <c r="G849" s="311"/>
      <c r="H849" s="311"/>
      <c r="I849" s="311"/>
      <c r="J849" s="311"/>
      <c r="K849" s="311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  <c r="AF849" s="311"/>
      <c r="AG849" s="311"/>
      <c r="AH849" s="311"/>
      <c r="AI849" s="311"/>
      <c r="AJ849" s="311"/>
      <c r="AK849" s="311"/>
      <c r="AL849" s="311"/>
      <c r="AM849" s="311"/>
      <c r="AN849" s="311"/>
      <c r="AO849" s="311"/>
      <c r="AP849" s="311"/>
      <c r="AQ849" s="311"/>
      <c r="AR849" s="311"/>
    </row>
    <row r="850">
      <c r="A850" s="311"/>
      <c r="B850" s="311"/>
      <c r="C850" s="311"/>
      <c r="D850" s="311"/>
      <c r="E850" s="311"/>
      <c r="F850" s="65"/>
      <c r="G850" s="311"/>
      <c r="H850" s="311"/>
      <c r="I850" s="311"/>
      <c r="J850" s="311"/>
      <c r="K850" s="311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  <c r="AF850" s="311"/>
      <c r="AG850" s="311"/>
      <c r="AH850" s="311"/>
      <c r="AI850" s="311"/>
      <c r="AJ850" s="311"/>
      <c r="AK850" s="311"/>
      <c r="AL850" s="311"/>
      <c r="AM850" s="311"/>
      <c r="AN850" s="311"/>
      <c r="AO850" s="311"/>
      <c r="AP850" s="311"/>
      <c r="AQ850" s="311"/>
      <c r="AR850" s="311"/>
    </row>
    <row r="851">
      <c r="A851" s="311"/>
      <c r="B851" s="311"/>
      <c r="C851" s="311"/>
      <c r="D851" s="311"/>
      <c r="E851" s="311"/>
      <c r="F851" s="65"/>
      <c r="G851" s="311"/>
      <c r="H851" s="311"/>
      <c r="I851" s="311"/>
      <c r="J851" s="311"/>
      <c r="K851" s="311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  <c r="AF851" s="311"/>
      <c r="AG851" s="311"/>
      <c r="AH851" s="311"/>
      <c r="AI851" s="311"/>
      <c r="AJ851" s="311"/>
      <c r="AK851" s="311"/>
      <c r="AL851" s="311"/>
      <c r="AM851" s="311"/>
      <c r="AN851" s="311"/>
      <c r="AO851" s="311"/>
      <c r="AP851" s="311"/>
      <c r="AQ851" s="311"/>
      <c r="AR851" s="311"/>
    </row>
    <row r="852">
      <c r="A852" s="311"/>
      <c r="B852" s="311"/>
      <c r="C852" s="311"/>
      <c r="D852" s="311"/>
      <c r="E852" s="311"/>
      <c r="F852" s="65"/>
      <c r="G852" s="311"/>
      <c r="H852" s="311"/>
      <c r="I852" s="311"/>
      <c r="J852" s="311"/>
      <c r="K852" s="311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  <c r="AF852" s="311"/>
      <c r="AG852" s="311"/>
      <c r="AH852" s="311"/>
      <c r="AI852" s="311"/>
      <c r="AJ852" s="311"/>
      <c r="AK852" s="311"/>
      <c r="AL852" s="311"/>
      <c r="AM852" s="311"/>
      <c r="AN852" s="311"/>
      <c r="AO852" s="311"/>
      <c r="AP852" s="311"/>
      <c r="AQ852" s="311"/>
      <c r="AR852" s="311"/>
    </row>
    <row r="853">
      <c r="A853" s="311"/>
      <c r="B853" s="311"/>
      <c r="C853" s="311"/>
      <c r="D853" s="311"/>
      <c r="E853" s="311"/>
      <c r="F853" s="65"/>
      <c r="G853" s="311"/>
      <c r="H853" s="311"/>
      <c r="I853" s="311"/>
      <c r="J853" s="311"/>
      <c r="K853" s="311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  <c r="AF853" s="311"/>
      <c r="AG853" s="311"/>
      <c r="AH853" s="311"/>
      <c r="AI853" s="311"/>
      <c r="AJ853" s="311"/>
      <c r="AK853" s="311"/>
      <c r="AL853" s="311"/>
      <c r="AM853" s="311"/>
      <c r="AN853" s="311"/>
      <c r="AO853" s="311"/>
      <c r="AP853" s="311"/>
      <c r="AQ853" s="311"/>
      <c r="AR853" s="311"/>
    </row>
    <row r="854">
      <c r="A854" s="311"/>
      <c r="B854" s="311"/>
      <c r="C854" s="311"/>
      <c r="D854" s="311"/>
      <c r="E854" s="311"/>
      <c r="F854" s="65"/>
      <c r="G854" s="311"/>
      <c r="H854" s="311"/>
      <c r="I854" s="311"/>
      <c r="J854" s="311"/>
      <c r="K854" s="311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  <c r="AF854" s="311"/>
      <c r="AG854" s="311"/>
      <c r="AH854" s="311"/>
      <c r="AI854" s="311"/>
      <c r="AJ854" s="311"/>
      <c r="AK854" s="311"/>
      <c r="AL854" s="311"/>
      <c r="AM854" s="311"/>
      <c r="AN854" s="311"/>
      <c r="AO854" s="311"/>
      <c r="AP854" s="311"/>
      <c r="AQ854" s="311"/>
      <c r="AR854" s="311"/>
    </row>
    <row r="855">
      <c r="A855" s="311"/>
      <c r="B855" s="311"/>
      <c r="C855" s="311"/>
      <c r="D855" s="311"/>
      <c r="E855" s="311"/>
      <c r="F855" s="65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  <c r="AF855" s="311"/>
      <c r="AG855" s="311"/>
      <c r="AH855" s="311"/>
      <c r="AI855" s="311"/>
      <c r="AJ855" s="311"/>
      <c r="AK855" s="311"/>
      <c r="AL855" s="311"/>
      <c r="AM855" s="311"/>
      <c r="AN855" s="311"/>
      <c r="AO855" s="311"/>
      <c r="AP855" s="311"/>
      <c r="AQ855" s="311"/>
      <c r="AR855" s="311"/>
    </row>
    <row r="856">
      <c r="A856" s="311"/>
      <c r="B856" s="311"/>
      <c r="C856" s="311"/>
      <c r="D856" s="311"/>
      <c r="E856" s="311"/>
      <c r="F856" s="65"/>
      <c r="G856" s="311"/>
      <c r="H856" s="311"/>
      <c r="I856" s="311"/>
      <c r="J856" s="311"/>
      <c r="K856" s="311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  <c r="AF856" s="311"/>
      <c r="AG856" s="311"/>
      <c r="AH856" s="311"/>
      <c r="AI856" s="311"/>
      <c r="AJ856" s="311"/>
      <c r="AK856" s="311"/>
      <c r="AL856" s="311"/>
      <c r="AM856" s="311"/>
      <c r="AN856" s="311"/>
      <c r="AO856" s="311"/>
      <c r="AP856" s="311"/>
      <c r="AQ856" s="311"/>
      <c r="AR856" s="311"/>
    </row>
    <row r="857">
      <c r="A857" s="311"/>
      <c r="B857" s="311"/>
      <c r="C857" s="311"/>
      <c r="D857" s="311"/>
      <c r="E857" s="311"/>
      <c r="F857" s="65"/>
      <c r="G857" s="311"/>
      <c r="H857" s="311"/>
      <c r="I857" s="311"/>
      <c r="J857" s="311"/>
      <c r="K857" s="311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  <c r="AF857" s="311"/>
      <c r="AG857" s="311"/>
      <c r="AH857" s="311"/>
      <c r="AI857" s="311"/>
      <c r="AJ857" s="311"/>
      <c r="AK857" s="311"/>
      <c r="AL857" s="311"/>
      <c r="AM857" s="311"/>
      <c r="AN857" s="311"/>
      <c r="AO857" s="311"/>
      <c r="AP857" s="311"/>
      <c r="AQ857" s="311"/>
      <c r="AR857" s="311"/>
    </row>
    <row r="858">
      <c r="A858" s="311"/>
      <c r="B858" s="311"/>
      <c r="C858" s="311"/>
      <c r="D858" s="311"/>
      <c r="E858" s="311"/>
      <c r="F858" s="65"/>
      <c r="G858" s="311"/>
      <c r="H858" s="311"/>
      <c r="I858" s="311"/>
      <c r="J858" s="311"/>
      <c r="K858" s="311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  <c r="AF858" s="311"/>
      <c r="AG858" s="311"/>
      <c r="AH858" s="311"/>
      <c r="AI858" s="311"/>
      <c r="AJ858" s="311"/>
      <c r="AK858" s="311"/>
      <c r="AL858" s="311"/>
      <c r="AM858" s="311"/>
      <c r="AN858" s="311"/>
      <c r="AO858" s="311"/>
      <c r="AP858" s="311"/>
      <c r="AQ858" s="311"/>
      <c r="AR858" s="311"/>
    </row>
    <row r="859">
      <c r="A859" s="311"/>
      <c r="B859" s="311"/>
      <c r="C859" s="311"/>
      <c r="D859" s="311"/>
      <c r="E859" s="311"/>
      <c r="F859" s="65"/>
      <c r="G859" s="311"/>
      <c r="H859" s="311"/>
      <c r="I859" s="311"/>
      <c r="J859" s="311"/>
      <c r="K859" s="311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  <c r="AF859" s="311"/>
      <c r="AG859" s="311"/>
      <c r="AH859" s="311"/>
      <c r="AI859" s="311"/>
      <c r="AJ859" s="311"/>
      <c r="AK859" s="311"/>
      <c r="AL859" s="311"/>
      <c r="AM859" s="311"/>
      <c r="AN859" s="311"/>
      <c r="AO859" s="311"/>
      <c r="AP859" s="311"/>
      <c r="AQ859" s="311"/>
      <c r="AR859" s="311"/>
    </row>
    <row r="860">
      <c r="A860" s="311"/>
      <c r="B860" s="311"/>
      <c r="C860" s="311"/>
      <c r="D860" s="311"/>
      <c r="E860" s="311"/>
      <c r="F860" s="65"/>
      <c r="G860" s="311"/>
      <c r="H860" s="311"/>
      <c r="I860" s="311"/>
      <c r="J860" s="311"/>
      <c r="K860" s="311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  <c r="AF860" s="311"/>
      <c r="AG860" s="311"/>
      <c r="AH860" s="311"/>
      <c r="AI860" s="311"/>
      <c r="AJ860" s="311"/>
      <c r="AK860" s="311"/>
      <c r="AL860" s="311"/>
      <c r="AM860" s="311"/>
      <c r="AN860" s="311"/>
      <c r="AO860" s="311"/>
      <c r="AP860" s="311"/>
      <c r="AQ860" s="311"/>
      <c r="AR860" s="311"/>
    </row>
    <row r="861">
      <c r="A861" s="311"/>
      <c r="B861" s="311"/>
      <c r="C861" s="311"/>
      <c r="D861" s="311"/>
      <c r="E861" s="311"/>
      <c r="F861" s="65"/>
      <c r="G861" s="311"/>
      <c r="H861" s="311"/>
      <c r="I861" s="311"/>
      <c r="J861" s="311"/>
      <c r="K861" s="311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  <c r="AF861" s="311"/>
      <c r="AG861" s="311"/>
      <c r="AH861" s="311"/>
      <c r="AI861" s="311"/>
      <c r="AJ861" s="311"/>
      <c r="AK861" s="311"/>
      <c r="AL861" s="311"/>
      <c r="AM861" s="311"/>
      <c r="AN861" s="311"/>
      <c r="AO861" s="311"/>
      <c r="AP861" s="311"/>
      <c r="AQ861" s="311"/>
      <c r="AR861" s="311"/>
    </row>
    <row r="862">
      <c r="A862" s="311"/>
      <c r="B862" s="311"/>
      <c r="C862" s="311"/>
      <c r="D862" s="311"/>
      <c r="E862" s="311"/>
      <c r="F862" s="65"/>
      <c r="G862" s="311"/>
      <c r="H862" s="311"/>
      <c r="I862" s="311"/>
      <c r="J862" s="311"/>
      <c r="K862" s="311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  <c r="AF862" s="311"/>
      <c r="AG862" s="311"/>
      <c r="AH862" s="311"/>
      <c r="AI862" s="311"/>
      <c r="AJ862" s="311"/>
      <c r="AK862" s="311"/>
      <c r="AL862" s="311"/>
      <c r="AM862" s="311"/>
      <c r="AN862" s="311"/>
      <c r="AO862" s="311"/>
      <c r="AP862" s="311"/>
      <c r="AQ862" s="311"/>
      <c r="AR862" s="311"/>
    </row>
    <row r="863">
      <c r="A863" s="311"/>
      <c r="B863" s="311"/>
      <c r="C863" s="311"/>
      <c r="D863" s="311"/>
      <c r="E863" s="311"/>
      <c r="F863" s="65"/>
      <c r="G863" s="311"/>
      <c r="H863" s="311"/>
      <c r="I863" s="311"/>
      <c r="J863" s="311"/>
      <c r="K863" s="311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  <c r="AF863" s="311"/>
      <c r="AG863" s="311"/>
      <c r="AH863" s="311"/>
      <c r="AI863" s="311"/>
      <c r="AJ863" s="311"/>
      <c r="AK863" s="311"/>
      <c r="AL863" s="311"/>
      <c r="AM863" s="311"/>
      <c r="AN863" s="311"/>
      <c r="AO863" s="311"/>
      <c r="AP863" s="311"/>
      <c r="AQ863" s="311"/>
      <c r="AR863" s="311"/>
    </row>
    <row r="864">
      <c r="A864" s="311"/>
      <c r="B864" s="311"/>
      <c r="C864" s="311"/>
      <c r="D864" s="311"/>
      <c r="E864" s="311"/>
      <c r="F864" s="65"/>
      <c r="G864" s="311"/>
      <c r="H864" s="311"/>
      <c r="I864" s="311"/>
      <c r="J864" s="311"/>
      <c r="K864" s="311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  <c r="AF864" s="311"/>
      <c r="AG864" s="311"/>
      <c r="AH864" s="311"/>
      <c r="AI864" s="311"/>
      <c r="AJ864" s="311"/>
      <c r="AK864" s="311"/>
      <c r="AL864" s="311"/>
      <c r="AM864" s="311"/>
      <c r="AN864" s="311"/>
      <c r="AO864" s="311"/>
      <c r="AP864" s="311"/>
      <c r="AQ864" s="311"/>
      <c r="AR864" s="311"/>
    </row>
    <row r="865">
      <c r="A865" s="311"/>
      <c r="B865" s="311"/>
      <c r="C865" s="311"/>
      <c r="D865" s="311"/>
      <c r="E865" s="311"/>
      <c r="F865" s="65"/>
      <c r="G865" s="311"/>
      <c r="H865" s="311"/>
      <c r="I865" s="311"/>
      <c r="J865" s="311"/>
      <c r="K865" s="311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  <c r="AF865" s="311"/>
      <c r="AG865" s="311"/>
      <c r="AH865" s="311"/>
      <c r="AI865" s="311"/>
      <c r="AJ865" s="311"/>
      <c r="AK865" s="311"/>
      <c r="AL865" s="311"/>
      <c r="AM865" s="311"/>
      <c r="AN865" s="311"/>
      <c r="AO865" s="311"/>
      <c r="AP865" s="311"/>
      <c r="AQ865" s="311"/>
      <c r="AR865" s="311"/>
    </row>
    <row r="866">
      <c r="A866" s="311"/>
      <c r="B866" s="311"/>
      <c r="C866" s="311"/>
      <c r="D866" s="311"/>
      <c r="E866" s="311"/>
      <c r="F866" s="65"/>
      <c r="G866" s="311"/>
      <c r="H866" s="311"/>
      <c r="I866" s="311"/>
      <c r="J866" s="311"/>
      <c r="K866" s="311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  <c r="AF866" s="311"/>
      <c r="AG866" s="311"/>
      <c r="AH866" s="311"/>
      <c r="AI866" s="311"/>
      <c r="AJ866" s="311"/>
      <c r="AK866" s="311"/>
      <c r="AL866" s="311"/>
      <c r="AM866" s="311"/>
      <c r="AN866" s="311"/>
      <c r="AO866" s="311"/>
      <c r="AP866" s="311"/>
      <c r="AQ866" s="311"/>
      <c r="AR866" s="311"/>
    </row>
    <row r="867">
      <c r="A867" s="311"/>
      <c r="B867" s="311"/>
      <c r="C867" s="311"/>
      <c r="D867" s="311"/>
      <c r="E867" s="311"/>
      <c r="F867" s="65"/>
      <c r="G867" s="311"/>
      <c r="H867" s="311"/>
      <c r="I867" s="311"/>
      <c r="J867" s="311"/>
      <c r="K867" s="311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  <c r="AF867" s="311"/>
      <c r="AG867" s="311"/>
      <c r="AH867" s="311"/>
      <c r="AI867" s="311"/>
      <c r="AJ867" s="311"/>
      <c r="AK867" s="311"/>
      <c r="AL867" s="311"/>
      <c r="AM867" s="311"/>
      <c r="AN867" s="311"/>
      <c r="AO867" s="311"/>
      <c r="AP867" s="311"/>
      <c r="AQ867" s="311"/>
      <c r="AR867" s="311"/>
    </row>
    <row r="868">
      <c r="A868" s="311"/>
      <c r="B868" s="311"/>
      <c r="C868" s="311"/>
      <c r="D868" s="311"/>
      <c r="E868" s="311"/>
      <c r="F868" s="65"/>
      <c r="G868" s="311"/>
      <c r="H868" s="311"/>
      <c r="I868" s="311"/>
      <c r="J868" s="311"/>
      <c r="K868" s="311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  <c r="AF868" s="311"/>
      <c r="AG868" s="311"/>
      <c r="AH868" s="311"/>
      <c r="AI868" s="311"/>
      <c r="AJ868" s="311"/>
      <c r="AK868" s="311"/>
      <c r="AL868" s="311"/>
      <c r="AM868" s="311"/>
      <c r="AN868" s="311"/>
      <c r="AO868" s="311"/>
      <c r="AP868" s="311"/>
      <c r="AQ868" s="311"/>
      <c r="AR868" s="311"/>
    </row>
    <row r="869">
      <c r="A869" s="311"/>
      <c r="B869" s="311"/>
      <c r="C869" s="311"/>
      <c r="D869" s="311"/>
      <c r="E869" s="311"/>
      <c r="F869" s="65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  <c r="AF869" s="311"/>
      <c r="AG869" s="311"/>
      <c r="AH869" s="311"/>
      <c r="AI869" s="311"/>
      <c r="AJ869" s="311"/>
      <c r="AK869" s="311"/>
      <c r="AL869" s="311"/>
      <c r="AM869" s="311"/>
      <c r="AN869" s="311"/>
      <c r="AO869" s="311"/>
      <c r="AP869" s="311"/>
      <c r="AQ869" s="311"/>
      <c r="AR869" s="311"/>
    </row>
    <row r="870">
      <c r="A870" s="311"/>
      <c r="B870" s="311"/>
      <c r="C870" s="311"/>
      <c r="D870" s="311"/>
      <c r="E870" s="311"/>
      <c r="F870" s="65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  <c r="AF870" s="311"/>
      <c r="AG870" s="311"/>
      <c r="AH870" s="311"/>
      <c r="AI870" s="311"/>
      <c r="AJ870" s="311"/>
      <c r="AK870" s="311"/>
      <c r="AL870" s="311"/>
      <c r="AM870" s="311"/>
      <c r="AN870" s="311"/>
      <c r="AO870" s="311"/>
      <c r="AP870" s="311"/>
      <c r="AQ870" s="311"/>
      <c r="AR870" s="311"/>
    </row>
    <row r="871">
      <c r="A871" s="311"/>
      <c r="B871" s="311"/>
      <c r="C871" s="311"/>
      <c r="D871" s="311"/>
      <c r="E871" s="311"/>
      <c r="F871" s="65"/>
      <c r="G871" s="311"/>
      <c r="H871" s="311"/>
      <c r="I871" s="311"/>
      <c r="J871" s="311"/>
      <c r="K871" s="311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  <c r="AF871" s="311"/>
      <c r="AG871" s="311"/>
      <c r="AH871" s="311"/>
      <c r="AI871" s="311"/>
      <c r="AJ871" s="311"/>
      <c r="AK871" s="311"/>
      <c r="AL871" s="311"/>
      <c r="AM871" s="311"/>
      <c r="AN871" s="311"/>
      <c r="AO871" s="311"/>
      <c r="AP871" s="311"/>
      <c r="AQ871" s="311"/>
      <c r="AR871" s="311"/>
    </row>
    <row r="872">
      <c r="A872" s="311"/>
      <c r="B872" s="311"/>
      <c r="C872" s="311"/>
      <c r="D872" s="311"/>
      <c r="E872" s="311"/>
      <c r="F872" s="65"/>
      <c r="G872" s="311"/>
      <c r="H872" s="311"/>
      <c r="I872" s="311"/>
      <c r="J872" s="311"/>
      <c r="K872" s="311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  <c r="AF872" s="311"/>
      <c r="AG872" s="311"/>
      <c r="AH872" s="311"/>
      <c r="AI872" s="311"/>
      <c r="AJ872" s="311"/>
      <c r="AK872" s="311"/>
      <c r="AL872" s="311"/>
      <c r="AM872" s="311"/>
      <c r="AN872" s="311"/>
      <c r="AO872" s="311"/>
      <c r="AP872" s="311"/>
      <c r="AQ872" s="311"/>
      <c r="AR872" s="311"/>
    </row>
    <row r="873">
      <c r="A873" s="311"/>
      <c r="B873" s="311"/>
      <c r="C873" s="311"/>
      <c r="D873" s="311"/>
      <c r="E873" s="311"/>
      <c r="F873" s="65"/>
      <c r="G873" s="311"/>
      <c r="H873" s="311"/>
      <c r="I873" s="311"/>
      <c r="J873" s="311"/>
      <c r="K873" s="311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  <c r="AF873" s="311"/>
      <c r="AG873" s="311"/>
      <c r="AH873" s="311"/>
      <c r="AI873" s="311"/>
      <c r="AJ873" s="311"/>
      <c r="AK873" s="311"/>
      <c r="AL873" s="311"/>
      <c r="AM873" s="311"/>
      <c r="AN873" s="311"/>
      <c r="AO873" s="311"/>
      <c r="AP873" s="311"/>
      <c r="AQ873" s="311"/>
      <c r="AR873" s="311"/>
    </row>
    <row r="874">
      <c r="A874" s="311"/>
      <c r="B874" s="311"/>
      <c r="C874" s="311"/>
      <c r="D874" s="311"/>
      <c r="E874" s="311"/>
      <c r="F874" s="65"/>
      <c r="G874" s="311"/>
      <c r="H874" s="311"/>
      <c r="I874" s="311"/>
      <c r="J874" s="311"/>
      <c r="K874" s="311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  <c r="AF874" s="311"/>
      <c r="AG874" s="311"/>
      <c r="AH874" s="311"/>
      <c r="AI874" s="311"/>
      <c r="AJ874" s="311"/>
      <c r="AK874" s="311"/>
      <c r="AL874" s="311"/>
      <c r="AM874" s="311"/>
      <c r="AN874" s="311"/>
      <c r="AO874" s="311"/>
      <c r="AP874" s="311"/>
      <c r="AQ874" s="311"/>
      <c r="AR874" s="311"/>
    </row>
    <row r="875">
      <c r="A875" s="311"/>
      <c r="B875" s="311"/>
      <c r="C875" s="311"/>
      <c r="D875" s="311"/>
      <c r="E875" s="311"/>
      <c r="F875" s="65"/>
      <c r="G875" s="311"/>
      <c r="H875" s="311"/>
      <c r="I875" s="311"/>
      <c r="J875" s="311"/>
      <c r="K875" s="311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  <c r="AF875" s="311"/>
      <c r="AG875" s="311"/>
      <c r="AH875" s="311"/>
      <c r="AI875" s="311"/>
      <c r="AJ875" s="311"/>
      <c r="AK875" s="311"/>
      <c r="AL875" s="311"/>
      <c r="AM875" s="311"/>
      <c r="AN875" s="311"/>
      <c r="AO875" s="311"/>
      <c r="AP875" s="311"/>
      <c r="AQ875" s="311"/>
      <c r="AR875" s="311"/>
    </row>
    <row r="876">
      <c r="A876" s="311"/>
      <c r="B876" s="311"/>
      <c r="C876" s="311"/>
      <c r="D876" s="311"/>
      <c r="E876" s="311"/>
      <c r="F876" s="65"/>
      <c r="G876" s="311"/>
      <c r="H876" s="311"/>
      <c r="I876" s="311"/>
      <c r="J876" s="311"/>
      <c r="K876" s="311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  <c r="AF876" s="311"/>
      <c r="AG876" s="311"/>
      <c r="AH876" s="311"/>
      <c r="AI876" s="311"/>
      <c r="AJ876" s="311"/>
      <c r="AK876" s="311"/>
      <c r="AL876" s="311"/>
      <c r="AM876" s="311"/>
      <c r="AN876" s="311"/>
      <c r="AO876" s="311"/>
      <c r="AP876" s="311"/>
      <c r="AQ876" s="311"/>
      <c r="AR876" s="311"/>
    </row>
    <row r="877">
      <c r="A877" s="311"/>
      <c r="B877" s="311"/>
      <c r="C877" s="311"/>
      <c r="D877" s="311"/>
      <c r="E877" s="311"/>
      <c r="F877" s="65"/>
      <c r="G877" s="311"/>
      <c r="H877" s="311"/>
      <c r="I877" s="311"/>
      <c r="J877" s="311"/>
      <c r="K877" s="311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  <c r="AF877" s="311"/>
      <c r="AG877" s="311"/>
      <c r="AH877" s="311"/>
      <c r="AI877" s="311"/>
      <c r="AJ877" s="311"/>
      <c r="AK877" s="311"/>
      <c r="AL877" s="311"/>
      <c r="AM877" s="311"/>
      <c r="AN877" s="311"/>
      <c r="AO877" s="311"/>
      <c r="AP877" s="311"/>
      <c r="AQ877" s="311"/>
      <c r="AR877" s="311"/>
    </row>
    <row r="878">
      <c r="A878" s="311"/>
      <c r="B878" s="311"/>
      <c r="C878" s="311"/>
      <c r="D878" s="311"/>
      <c r="E878" s="311"/>
      <c r="F878" s="65"/>
      <c r="G878" s="311"/>
      <c r="H878" s="311"/>
      <c r="I878" s="311"/>
      <c r="J878" s="311"/>
      <c r="K878" s="311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  <c r="AF878" s="311"/>
      <c r="AG878" s="311"/>
      <c r="AH878" s="311"/>
      <c r="AI878" s="311"/>
      <c r="AJ878" s="311"/>
      <c r="AK878" s="311"/>
      <c r="AL878" s="311"/>
      <c r="AM878" s="311"/>
      <c r="AN878" s="311"/>
      <c r="AO878" s="311"/>
      <c r="AP878" s="311"/>
      <c r="AQ878" s="311"/>
      <c r="AR878" s="311"/>
    </row>
    <row r="879">
      <c r="A879" s="311"/>
      <c r="B879" s="311"/>
      <c r="C879" s="311"/>
      <c r="D879" s="311"/>
      <c r="E879" s="311"/>
      <c r="F879" s="65"/>
      <c r="G879" s="311"/>
      <c r="H879" s="311"/>
      <c r="I879" s="311"/>
      <c r="J879" s="311"/>
      <c r="K879" s="311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  <c r="AF879" s="311"/>
      <c r="AG879" s="311"/>
      <c r="AH879" s="311"/>
      <c r="AI879" s="311"/>
      <c r="AJ879" s="311"/>
      <c r="AK879" s="311"/>
      <c r="AL879" s="311"/>
      <c r="AM879" s="311"/>
      <c r="AN879" s="311"/>
      <c r="AO879" s="311"/>
      <c r="AP879" s="311"/>
      <c r="AQ879" s="311"/>
      <c r="AR879" s="311"/>
    </row>
    <row r="880">
      <c r="A880" s="311"/>
      <c r="B880" s="311"/>
      <c r="C880" s="311"/>
      <c r="D880" s="311"/>
      <c r="E880" s="311"/>
      <c r="F880" s="65"/>
      <c r="G880" s="311"/>
      <c r="H880" s="311"/>
      <c r="I880" s="311"/>
      <c r="J880" s="311"/>
      <c r="K880" s="311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  <c r="AF880" s="311"/>
      <c r="AG880" s="311"/>
      <c r="AH880" s="311"/>
      <c r="AI880" s="311"/>
      <c r="AJ880" s="311"/>
      <c r="AK880" s="311"/>
      <c r="AL880" s="311"/>
      <c r="AM880" s="311"/>
      <c r="AN880" s="311"/>
      <c r="AO880" s="311"/>
      <c r="AP880" s="311"/>
      <c r="AQ880" s="311"/>
      <c r="AR880" s="311"/>
    </row>
    <row r="881">
      <c r="A881" s="311"/>
      <c r="B881" s="311"/>
      <c r="C881" s="311"/>
      <c r="D881" s="311"/>
      <c r="E881" s="311"/>
      <c r="F881" s="65"/>
      <c r="G881" s="311"/>
      <c r="H881" s="311"/>
      <c r="I881" s="311"/>
      <c r="J881" s="311"/>
      <c r="K881" s="311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  <c r="AF881" s="311"/>
      <c r="AG881" s="311"/>
      <c r="AH881" s="311"/>
      <c r="AI881" s="311"/>
      <c r="AJ881" s="311"/>
      <c r="AK881" s="311"/>
      <c r="AL881" s="311"/>
      <c r="AM881" s="311"/>
      <c r="AN881" s="311"/>
      <c r="AO881" s="311"/>
      <c r="AP881" s="311"/>
      <c r="AQ881" s="311"/>
      <c r="AR881" s="311"/>
    </row>
    <row r="882">
      <c r="A882" s="311"/>
      <c r="B882" s="311"/>
      <c r="C882" s="311"/>
      <c r="D882" s="311"/>
      <c r="E882" s="311"/>
      <c r="F882" s="65"/>
      <c r="G882" s="311"/>
      <c r="H882" s="311"/>
      <c r="I882" s="311"/>
      <c r="J882" s="311"/>
      <c r="K882" s="311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  <c r="AF882" s="311"/>
      <c r="AG882" s="311"/>
      <c r="AH882" s="311"/>
      <c r="AI882" s="311"/>
      <c r="AJ882" s="311"/>
      <c r="AK882" s="311"/>
      <c r="AL882" s="311"/>
      <c r="AM882" s="311"/>
      <c r="AN882" s="311"/>
      <c r="AO882" s="311"/>
      <c r="AP882" s="311"/>
      <c r="AQ882" s="311"/>
      <c r="AR882" s="311"/>
    </row>
    <row r="883">
      <c r="A883" s="311"/>
      <c r="B883" s="311"/>
      <c r="C883" s="311"/>
      <c r="D883" s="311"/>
      <c r="E883" s="311"/>
      <c r="F883" s="65"/>
      <c r="G883" s="311"/>
      <c r="H883" s="311"/>
      <c r="I883" s="311"/>
      <c r="J883" s="311"/>
      <c r="K883" s="311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  <c r="AF883" s="311"/>
      <c r="AG883" s="311"/>
      <c r="AH883" s="311"/>
      <c r="AI883" s="311"/>
      <c r="AJ883" s="311"/>
      <c r="AK883" s="311"/>
      <c r="AL883" s="311"/>
      <c r="AM883" s="311"/>
      <c r="AN883" s="311"/>
      <c r="AO883" s="311"/>
      <c r="AP883" s="311"/>
      <c r="AQ883" s="311"/>
      <c r="AR883" s="311"/>
    </row>
    <row r="884">
      <c r="A884" s="311"/>
      <c r="B884" s="311"/>
      <c r="C884" s="311"/>
      <c r="D884" s="311"/>
      <c r="E884" s="311"/>
      <c r="F884" s="65"/>
      <c r="G884" s="311"/>
      <c r="H884" s="311"/>
      <c r="I884" s="311"/>
      <c r="J884" s="311"/>
      <c r="K884" s="311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  <c r="AF884" s="311"/>
      <c r="AG884" s="311"/>
      <c r="AH884" s="311"/>
      <c r="AI884" s="311"/>
      <c r="AJ884" s="311"/>
      <c r="AK884" s="311"/>
      <c r="AL884" s="311"/>
      <c r="AM884" s="311"/>
      <c r="AN884" s="311"/>
      <c r="AO884" s="311"/>
      <c r="AP884" s="311"/>
      <c r="AQ884" s="311"/>
      <c r="AR884" s="311"/>
    </row>
    <row r="885">
      <c r="A885" s="311"/>
      <c r="B885" s="311"/>
      <c r="C885" s="311"/>
      <c r="D885" s="311"/>
      <c r="E885" s="311"/>
      <c r="F885" s="65"/>
      <c r="G885" s="311"/>
      <c r="H885" s="311"/>
      <c r="I885" s="311"/>
      <c r="J885" s="311"/>
      <c r="K885" s="311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  <c r="AF885" s="311"/>
      <c r="AG885" s="311"/>
      <c r="AH885" s="311"/>
      <c r="AI885" s="311"/>
      <c r="AJ885" s="311"/>
      <c r="AK885" s="311"/>
      <c r="AL885" s="311"/>
      <c r="AM885" s="311"/>
      <c r="AN885" s="311"/>
      <c r="AO885" s="311"/>
      <c r="AP885" s="311"/>
      <c r="AQ885" s="311"/>
      <c r="AR885" s="311"/>
    </row>
    <row r="886">
      <c r="A886" s="311"/>
      <c r="B886" s="311"/>
      <c r="C886" s="311"/>
      <c r="D886" s="311"/>
      <c r="E886" s="311"/>
      <c r="F886" s="65"/>
      <c r="G886" s="311"/>
      <c r="H886" s="311"/>
      <c r="I886" s="311"/>
      <c r="J886" s="311"/>
      <c r="K886" s="311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  <c r="AF886" s="311"/>
      <c r="AG886" s="311"/>
      <c r="AH886" s="311"/>
      <c r="AI886" s="311"/>
      <c r="AJ886" s="311"/>
      <c r="AK886" s="311"/>
      <c r="AL886" s="311"/>
      <c r="AM886" s="311"/>
      <c r="AN886" s="311"/>
      <c r="AO886" s="311"/>
      <c r="AP886" s="311"/>
      <c r="AQ886" s="311"/>
      <c r="AR886" s="311"/>
    </row>
    <row r="887">
      <c r="A887" s="311"/>
      <c r="B887" s="311"/>
      <c r="C887" s="311"/>
      <c r="D887" s="311"/>
      <c r="E887" s="311"/>
      <c r="F887" s="65"/>
      <c r="G887" s="311"/>
      <c r="H887" s="311"/>
      <c r="I887" s="311"/>
      <c r="J887" s="311"/>
      <c r="K887" s="311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  <c r="AF887" s="311"/>
      <c r="AG887" s="311"/>
      <c r="AH887" s="311"/>
      <c r="AI887" s="311"/>
      <c r="AJ887" s="311"/>
      <c r="AK887" s="311"/>
      <c r="AL887" s="311"/>
      <c r="AM887" s="311"/>
      <c r="AN887" s="311"/>
      <c r="AO887" s="311"/>
      <c r="AP887" s="311"/>
      <c r="AQ887" s="311"/>
      <c r="AR887" s="311"/>
    </row>
    <row r="888">
      <c r="A888" s="311"/>
      <c r="B888" s="311"/>
      <c r="C888" s="311"/>
      <c r="D888" s="311"/>
      <c r="E888" s="311"/>
      <c r="F888" s="65"/>
      <c r="G888" s="311"/>
      <c r="H888" s="311"/>
      <c r="I888" s="311"/>
      <c r="J888" s="311"/>
      <c r="K888" s="311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  <c r="AF888" s="311"/>
      <c r="AG888" s="311"/>
      <c r="AH888" s="311"/>
      <c r="AI888" s="311"/>
      <c r="AJ888" s="311"/>
      <c r="AK888" s="311"/>
      <c r="AL888" s="311"/>
      <c r="AM888" s="311"/>
      <c r="AN888" s="311"/>
      <c r="AO888" s="311"/>
      <c r="AP888" s="311"/>
      <c r="AQ888" s="311"/>
      <c r="AR888" s="311"/>
    </row>
    <row r="889">
      <c r="A889" s="311"/>
      <c r="B889" s="311"/>
      <c r="C889" s="311"/>
      <c r="D889" s="311"/>
      <c r="E889" s="311"/>
      <c r="F889" s="65"/>
      <c r="G889" s="311"/>
      <c r="H889" s="311"/>
      <c r="I889" s="311"/>
      <c r="J889" s="311"/>
      <c r="K889" s="311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  <c r="AF889" s="311"/>
      <c r="AG889" s="311"/>
      <c r="AH889" s="311"/>
      <c r="AI889" s="311"/>
      <c r="AJ889" s="311"/>
      <c r="AK889" s="311"/>
      <c r="AL889" s="311"/>
      <c r="AM889" s="311"/>
      <c r="AN889" s="311"/>
      <c r="AO889" s="311"/>
      <c r="AP889" s="311"/>
      <c r="AQ889" s="311"/>
      <c r="AR889" s="311"/>
    </row>
    <row r="890">
      <c r="A890" s="311"/>
      <c r="B890" s="311"/>
      <c r="C890" s="311"/>
      <c r="D890" s="311"/>
      <c r="E890" s="311"/>
      <c r="F890" s="65"/>
      <c r="G890" s="311"/>
      <c r="H890" s="311"/>
      <c r="I890" s="311"/>
      <c r="J890" s="311"/>
      <c r="K890" s="311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  <c r="AF890" s="311"/>
      <c r="AG890" s="311"/>
      <c r="AH890" s="311"/>
      <c r="AI890" s="311"/>
      <c r="AJ890" s="311"/>
      <c r="AK890" s="311"/>
      <c r="AL890" s="311"/>
      <c r="AM890" s="311"/>
      <c r="AN890" s="311"/>
      <c r="AO890" s="311"/>
      <c r="AP890" s="311"/>
      <c r="AQ890" s="311"/>
      <c r="AR890" s="311"/>
    </row>
    <row r="891">
      <c r="A891" s="311"/>
      <c r="B891" s="311"/>
      <c r="C891" s="311"/>
      <c r="D891" s="311"/>
      <c r="E891" s="311"/>
      <c r="F891" s="65"/>
      <c r="G891" s="311"/>
      <c r="H891" s="311"/>
      <c r="I891" s="311"/>
      <c r="J891" s="311"/>
      <c r="K891" s="311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  <c r="AF891" s="311"/>
      <c r="AG891" s="311"/>
      <c r="AH891" s="311"/>
      <c r="AI891" s="311"/>
      <c r="AJ891" s="311"/>
      <c r="AK891" s="311"/>
      <c r="AL891" s="311"/>
      <c r="AM891" s="311"/>
      <c r="AN891" s="311"/>
      <c r="AO891" s="311"/>
      <c r="AP891" s="311"/>
      <c r="AQ891" s="311"/>
      <c r="AR891" s="311"/>
    </row>
    <row r="892">
      <c r="A892" s="311"/>
      <c r="B892" s="311"/>
      <c r="C892" s="311"/>
      <c r="D892" s="311"/>
      <c r="E892" s="311"/>
      <c r="F892" s="65"/>
      <c r="G892" s="311"/>
      <c r="H892" s="311"/>
      <c r="I892" s="311"/>
      <c r="J892" s="311"/>
      <c r="K892" s="311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  <c r="AF892" s="311"/>
      <c r="AG892" s="311"/>
      <c r="AH892" s="311"/>
      <c r="AI892" s="311"/>
      <c r="AJ892" s="311"/>
      <c r="AK892" s="311"/>
      <c r="AL892" s="311"/>
      <c r="AM892" s="311"/>
      <c r="AN892" s="311"/>
      <c r="AO892" s="311"/>
      <c r="AP892" s="311"/>
      <c r="AQ892" s="311"/>
      <c r="AR892" s="311"/>
    </row>
    <row r="893">
      <c r="A893" s="311"/>
      <c r="B893" s="311"/>
      <c r="C893" s="311"/>
      <c r="D893" s="311"/>
      <c r="E893" s="311"/>
      <c r="F893" s="65"/>
      <c r="G893" s="311"/>
      <c r="H893" s="311"/>
      <c r="I893" s="311"/>
      <c r="J893" s="311"/>
      <c r="K893" s="311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  <c r="AF893" s="311"/>
      <c r="AG893" s="311"/>
      <c r="AH893" s="311"/>
      <c r="AI893" s="311"/>
      <c r="AJ893" s="311"/>
      <c r="AK893" s="311"/>
      <c r="AL893" s="311"/>
      <c r="AM893" s="311"/>
      <c r="AN893" s="311"/>
      <c r="AO893" s="311"/>
      <c r="AP893" s="311"/>
      <c r="AQ893" s="311"/>
      <c r="AR893" s="311"/>
    </row>
    <row r="894">
      <c r="A894" s="311"/>
      <c r="B894" s="311"/>
      <c r="C894" s="311"/>
      <c r="D894" s="311"/>
      <c r="E894" s="311"/>
      <c r="F894" s="65"/>
      <c r="G894" s="311"/>
      <c r="H894" s="311"/>
      <c r="I894" s="311"/>
      <c r="J894" s="311"/>
      <c r="K894" s="311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  <c r="AF894" s="311"/>
      <c r="AG894" s="311"/>
      <c r="AH894" s="311"/>
      <c r="AI894" s="311"/>
      <c r="AJ894" s="311"/>
      <c r="AK894" s="311"/>
      <c r="AL894" s="311"/>
      <c r="AM894" s="311"/>
      <c r="AN894" s="311"/>
      <c r="AO894" s="311"/>
      <c r="AP894" s="311"/>
      <c r="AQ894" s="311"/>
      <c r="AR894" s="311"/>
    </row>
    <row r="895">
      <c r="A895" s="311"/>
      <c r="B895" s="311"/>
      <c r="C895" s="311"/>
      <c r="D895" s="311"/>
      <c r="E895" s="311"/>
      <c r="F895" s="65"/>
      <c r="G895" s="311"/>
      <c r="H895" s="311"/>
      <c r="I895" s="311"/>
      <c r="J895" s="311"/>
      <c r="K895" s="311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  <c r="AF895" s="311"/>
      <c r="AG895" s="311"/>
      <c r="AH895" s="311"/>
      <c r="AI895" s="311"/>
      <c r="AJ895" s="311"/>
      <c r="AK895" s="311"/>
      <c r="AL895" s="311"/>
      <c r="AM895" s="311"/>
      <c r="AN895" s="311"/>
      <c r="AO895" s="311"/>
      <c r="AP895" s="311"/>
      <c r="AQ895" s="311"/>
      <c r="AR895" s="311"/>
    </row>
    <row r="896">
      <c r="A896" s="311"/>
      <c r="B896" s="311"/>
      <c r="C896" s="311"/>
      <c r="D896" s="311"/>
      <c r="E896" s="311"/>
      <c r="F896" s="65"/>
      <c r="G896" s="311"/>
      <c r="H896" s="311"/>
      <c r="I896" s="311"/>
      <c r="J896" s="311"/>
      <c r="K896" s="311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  <c r="AF896" s="311"/>
      <c r="AG896" s="311"/>
      <c r="AH896" s="311"/>
      <c r="AI896" s="311"/>
      <c r="AJ896" s="311"/>
      <c r="AK896" s="311"/>
      <c r="AL896" s="311"/>
      <c r="AM896" s="311"/>
      <c r="AN896" s="311"/>
      <c r="AO896" s="311"/>
      <c r="AP896" s="311"/>
      <c r="AQ896" s="311"/>
      <c r="AR896" s="311"/>
    </row>
    <row r="897">
      <c r="A897" s="311"/>
      <c r="B897" s="311"/>
      <c r="C897" s="311"/>
      <c r="D897" s="311"/>
      <c r="E897" s="311"/>
      <c r="F897" s="65"/>
      <c r="G897" s="311"/>
      <c r="H897" s="311"/>
      <c r="I897" s="311"/>
      <c r="J897" s="311"/>
      <c r="K897" s="311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  <c r="AF897" s="311"/>
      <c r="AG897" s="311"/>
      <c r="AH897" s="311"/>
      <c r="AI897" s="311"/>
      <c r="AJ897" s="311"/>
      <c r="AK897" s="311"/>
      <c r="AL897" s="311"/>
      <c r="AM897" s="311"/>
      <c r="AN897" s="311"/>
      <c r="AO897" s="311"/>
      <c r="AP897" s="311"/>
      <c r="AQ897" s="311"/>
      <c r="AR897" s="311"/>
    </row>
    <row r="898">
      <c r="A898" s="311"/>
      <c r="B898" s="311"/>
      <c r="C898" s="311"/>
      <c r="D898" s="311"/>
      <c r="E898" s="311"/>
      <c r="F898" s="65"/>
      <c r="G898" s="311"/>
      <c r="H898" s="311"/>
      <c r="I898" s="311"/>
      <c r="J898" s="311"/>
      <c r="K898" s="311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  <c r="AF898" s="311"/>
      <c r="AG898" s="311"/>
      <c r="AH898" s="311"/>
      <c r="AI898" s="311"/>
      <c r="AJ898" s="311"/>
      <c r="AK898" s="311"/>
      <c r="AL898" s="311"/>
      <c r="AM898" s="311"/>
      <c r="AN898" s="311"/>
      <c r="AO898" s="311"/>
      <c r="AP898" s="311"/>
      <c r="AQ898" s="311"/>
      <c r="AR898" s="311"/>
    </row>
    <row r="899">
      <c r="A899" s="311"/>
      <c r="B899" s="311"/>
      <c r="C899" s="311"/>
      <c r="D899" s="311"/>
      <c r="E899" s="311"/>
      <c r="F899" s="65"/>
      <c r="G899" s="311"/>
      <c r="H899" s="311"/>
      <c r="I899" s="311"/>
      <c r="J899" s="311"/>
      <c r="K899" s="311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  <c r="AF899" s="311"/>
      <c r="AG899" s="311"/>
      <c r="AH899" s="311"/>
      <c r="AI899" s="311"/>
      <c r="AJ899" s="311"/>
      <c r="AK899" s="311"/>
      <c r="AL899" s="311"/>
      <c r="AM899" s="311"/>
      <c r="AN899" s="311"/>
      <c r="AO899" s="311"/>
      <c r="AP899" s="311"/>
      <c r="AQ899" s="311"/>
      <c r="AR899" s="311"/>
    </row>
    <row r="900">
      <c r="A900" s="311"/>
      <c r="B900" s="311"/>
      <c r="C900" s="311"/>
      <c r="D900" s="311"/>
      <c r="E900" s="311"/>
      <c r="F900" s="65"/>
      <c r="G900" s="311"/>
      <c r="H900" s="311"/>
      <c r="I900" s="311"/>
      <c r="J900" s="311"/>
      <c r="K900" s="311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  <c r="AF900" s="311"/>
      <c r="AG900" s="311"/>
      <c r="AH900" s="311"/>
      <c r="AI900" s="311"/>
      <c r="AJ900" s="311"/>
      <c r="AK900" s="311"/>
      <c r="AL900" s="311"/>
      <c r="AM900" s="311"/>
      <c r="AN900" s="311"/>
      <c r="AO900" s="311"/>
      <c r="AP900" s="311"/>
      <c r="AQ900" s="311"/>
      <c r="AR900" s="311"/>
    </row>
    <row r="901">
      <c r="A901" s="311"/>
      <c r="B901" s="311"/>
      <c r="C901" s="311"/>
      <c r="D901" s="311"/>
      <c r="E901" s="311"/>
      <c r="F901" s="65"/>
      <c r="G901" s="311"/>
      <c r="H901" s="311"/>
      <c r="I901" s="311"/>
      <c r="J901" s="311"/>
      <c r="K901" s="311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  <c r="AF901" s="311"/>
      <c r="AG901" s="311"/>
      <c r="AH901" s="311"/>
      <c r="AI901" s="311"/>
      <c r="AJ901" s="311"/>
      <c r="AK901" s="311"/>
      <c r="AL901" s="311"/>
      <c r="AM901" s="311"/>
      <c r="AN901" s="311"/>
      <c r="AO901" s="311"/>
      <c r="AP901" s="311"/>
      <c r="AQ901" s="311"/>
      <c r="AR901" s="311"/>
    </row>
    <row r="902">
      <c r="A902" s="311"/>
      <c r="B902" s="311"/>
      <c r="C902" s="311"/>
      <c r="D902" s="311"/>
      <c r="E902" s="311"/>
      <c r="F902" s="65"/>
      <c r="G902" s="311"/>
      <c r="H902" s="311"/>
      <c r="I902" s="311"/>
      <c r="J902" s="311"/>
      <c r="K902" s="311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  <c r="AF902" s="311"/>
      <c r="AG902" s="311"/>
      <c r="AH902" s="311"/>
      <c r="AI902" s="311"/>
      <c r="AJ902" s="311"/>
      <c r="AK902" s="311"/>
      <c r="AL902" s="311"/>
      <c r="AM902" s="311"/>
      <c r="AN902" s="311"/>
      <c r="AO902" s="311"/>
      <c r="AP902" s="311"/>
      <c r="AQ902" s="311"/>
      <c r="AR902" s="311"/>
    </row>
    <row r="903">
      <c r="A903" s="311"/>
      <c r="B903" s="311"/>
      <c r="C903" s="311"/>
      <c r="D903" s="311"/>
      <c r="E903" s="311"/>
      <c r="F903" s="65"/>
      <c r="G903" s="311"/>
      <c r="H903" s="311"/>
      <c r="I903" s="311"/>
      <c r="J903" s="311"/>
      <c r="K903" s="311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  <c r="AF903" s="311"/>
      <c r="AG903" s="311"/>
      <c r="AH903" s="311"/>
      <c r="AI903" s="311"/>
      <c r="AJ903" s="311"/>
      <c r="AK903" s="311"/>
      <c r="AL903" s="311"/>
      <c r="AM903" s="311"/>
      <c r="AN903" s="311"/>
      <c r="AO903" s="311"/>
      <c r="AP903" s="311"/>
      <c r="AQ903" s="311"/>
      <c r="AR903" s="311"/>
    </row>
    <row r="904">
      <c r="A904" s="311"/>
      <c r="B904" s="311"/>
      <c r="C904" s="311"/>
      <c r="D904" s="311"/>
      <c r="E904" s="311"/>
      <c r="F904" s="65"/>
      <c r="G904" s="311"/>
      <c r="H904" s="311"/>
      <c r="I904" s="311"/>
      <c r="J904" s="311"/>
      <c r="K904" s="311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  <c r="AF904" s="311"/>
      <c r="AG904" s="311"/>
      <c r="AH904" s="311"/>
      <c r="AI904" s="311"/>
      <c r="AJ904" s="311"/>
      <c r="AK904" s="311"/>
      <c r="AL904" s="311"/>
      <c r="AM904" s="311"/>
      <c r="AN904" s="311"/>
      <c r="AO904" s="311"/>
      <c r="AP904" s="311"/>
      <c r="AQ904" s="311"/>
      <c r="AR904" s="311"/>
    </row>
    <row r="905">
      <c r="A905" s="311"/>
      <c r="B905" s="311"/>
      <c r="C905" s="311"/>
      <c r="D905" s="311"/>
      <c r="E905" s="311"/>
      <c r="F905" s="65"/>
      <c r="G905" s="311"/>
      <c r="H905" s="311"/>
      <c r="I905" s="311"/>
      <c r="J905" s="311"/>
      <c r="K905" s="311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  <c r="AF905" s="311"/>
      <c r="AG905" s="311"/>
      <c r="AH905" s="311"/>
      <c r="AI905" s="311"/>
      <c r="AJ905" s="311"/>
      <c r="AK905" s="311"/>
      <c r="AL905" s="311"/>
      <c r="AM905" s="311"/>
      <c r="AN905" s="311"/>
      <c r="AO905" s="311"/>
      <c r="AP905" s="311"/>
      <c r="AQ905" s="311"/>
      <c r="AR905" s="311"/>
    </row>
    <row r="906">
      <c r="A906" s="311"/>
      <c r="B906" s="311"/>
      <c r="C906" s="311"/>
      <c r="D906" s="311"/>
      <c r="E906" s="311"/>
      <c r="F906" s="65"/>
      <c r="G906" s="311"/>
      <c r="H906" s="311"/>
      <c r="I906" s="311"/>
      <c r="J906" s="311"/>
      <c r="K906" s="311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  <c r="AF906" s="311"/>
      <c r="AG906" s="311"/>
      <c r="AH906" s="311"/>
      <c r="AI906" s="311"/>
      <c r="AJ906" s="311"/>
      <c r="AK906" s="311"/>
      <c r="AL906" s="311"/>
      <c r="AM906" s="311"/>
      <c r="AN906" s="311"/>
      <c r="AO906" s="311"/>
      <c r="AP906" s="311"/>
      <c r="AQ906" s="311"/>
      <c r="AR906" s="311"/>
    </row>
    <row r="907">
      <c r="A907" s="311"/>
      <c r="B907" s="311"/>
      <c r="C907" s="311"/>
      <c r="D907" s="311"/>
      <c r="E907" s="311"/>
      <c r="F907" s="65"/>
      <c r="G907" s="311"/>
      <c r="H907" s="311"/>
      <c r="I907" s="311"/>
      <c r="J907" s="311"/>
      <c r="K907" s="311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  <c r="AF907" s="311"/>
      <c r="AG907" s="311"/>
      <c r="AH907" s="311"/>
      <c r="AI907" s="311"/>
      <c r="AJ907" s="311"/>
      <c r="AK907" s="311"/>
      <c r="AL907" s="311"/>
      <c r="AM907" s="311"/>
      <c r="AN907" s="311"/>
      <c r="AO907" s="311"/>
      <c r="AP907" s="311"/>
      <c r="AQ907" s="311"/>
      <c r="AR907" s="311"/>
    </row>
    <row r="908">
      <c r="A908" s="311"/>
      <c r="B908" s="311"/>
      <c r="C908" s="311"/>
      <c r="D908" s="311"/>
      <c r="E908" s="311"/>
      <c r="F908" s="65"/>
      <c r="G908" s="311"/>
      <c r="H908" s="311"/>
      <c r="I908" s="311"/>
      <c r="J908" s="311"/>
      <c r="K908" s="311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  <c r="AF908" s="311"/>
      <c r="AG908" s="311"/>
      <c r="AH908" s="311"/>
      <c r="AI908" s="311"/>
      <c r="AJ908" s="311"/>
      <c r="AK908" s="311"/>
      <c r="AL908" s="311"/>
      <c r="AM908" s="311"/>
      <c r="AN908" s="311"/>
      <c r="AO908" s="311"/>
      <c r="AP908" s="311"/>
      <c r="AQ908" s="311"/>
      <c r="AR908" s="311"/>
    </row>
    <row r="909">
      <c r="A909" s="311"/>
      <c r="B909" s="311"/>
      <c r="C909" s="311"/>
      <c r="D909" s="311"/>
      <c r="E909" s="311"/>
      <c r="F909" s="65"/>
      <c r="G909" s="311"/>
      <c r="H909" s="311"/>
      <c r="I909" s="311"/>
      <c r="J909" s="311"/>
      <c r="K909" s="311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  <c r="AF909" s="311"/>
      <c r="AG909" s="311"/>
      <c r="AH909" s="311"/>
      <c r="AI909" s="311"/>
      <c r="AJ909" s="311"/>
      <c r="AK909" s="311"/>
      <c r="AL909" s="311"/>
      <c r="AM909" s="311"/>
      <c r="AN909" s="311"/>
      <c r="AO909" s="311"/>
      <c r="AP909" s="311"/>
      <c r="AQ909" s="311"/>
      <c r="AR909" s="311"/>
    </row>
    <row r="910">
      <c r="A910" s="311"/>
      <c r="B910" s="311"/>
      <c r="C910" s="311"/>
      <c r="D910" s="311"/>
      <c r="E910" s="311"/>
      <c r="F910" s="65"/>
      <c r="G910" s="311"/>
      <c r="H910" s="311"/>
      <c r="I910" s="311"/>
      <c r="J910" s="311"/>
      <c r="K910" s="311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  <c r="AF910" s="311"/>
      <c r="AG910" s="311"/>
      <c r="AH910" s="311"/>
      <c r="AI910" s="311"/>
      <c r="AJ910" s="311"/>
      <c r="AK910" s="311"/>
      <c r="AL910" s="311"/>
      <c r="AM910" s="311"/>
      <c r="AN910" s="311"/>
      <c r="AO910" s="311"/>
      <c r="AP910" s="311"/>
      <c r="AQ910" s="311"/>
      <c r="AR910" s="311"/>
    </row>
    <row r="911">
      <c r="A911" s="311"/>
      <c r="B911" s="311"/>
      <c r="C911" s="311"/>
      <c r="D911" s="311"/>
      <c r="E911" s="311"/>
      <c r="F911" s="65"/>
      <c r="G911" s="311"/>
      <c r="H911" s="311"/>
      <c r="I911" s="311"/>
      <c r="J911" s="311"/>
      <c r="K911" s="311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  <c r="AF911" s="311"/>
      <c r="AG911" s="311"/>
      <c r="AH911" s="311"/>
      <c r="AI911" s="311"/>
      <c r="AJ911" s="311"/>
      <c r="AK911" s="311"/>
      <c r="AL911" s="311"/>
      <c r="AM911" s="311"/>
      <c r="AN911" s="311"/>
      <c r="AO911" s="311"/>
      <c r="AP911" s="311"/>
      <c r="AQ911" s="311"/>
      <c r="AR911" s="311"/>
    </row>
    <row r="912">
      <c r="A912" s="311"/>
      <c r="B912" s="311"/>
      <c r="C912" s="311"/>
      <c r="D912" s="311"/>
      <c r="E912" s="311"/>
      <c r="F912" s="65"/>
      <c r="G912" s="311"/>
      <c r="H912" s="311"/>
      <c r="I912" s="311"/>
      <c r="J912" s="311"/>
      <c r="K912" s="311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  <c r="AF912" s="311"/>
      <c r="AG912" s="311"/>
      <c r="AH912" s="311"/>
      <c r="AI912" s="311"/>
      <c r="AJ912" s="311"/>
      <c r="AK912" s="311"/>
      <c r="AL912" s="311"/>
      <c r="AM912" s="311"/>
      <c r="AN912" s="311"/>
      <c r="AO912" s="311"/>
      <c r="AP912" s="311"/>
      <c r="AQ912" s="311"/>
      <c r="AR912" s="311"/>
    </row>
    <row r="913">
      <c r="A913" s="311"/>
      <c r="B913" s="311"/>
      <c r="C913" s="311"/>
      <c r="D913" s="311"/>
      <c r="E913" s="311"/>
      <c r="F913" s="65"/>
      <c r="G913" s="311"/>
      <c r="H913" s="311"/>
      <c r="I913" s="311"/>
      <c r="J913" s="311"/>
      <c r="K913" s="311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  <c r="AF913" s="311"/>
      <c r="AG913" s="311"/>
      <c r="AH913" s="311"/>
      <c r="AI913" s="311"/>
      <c r="AJ913" s="311"/>
      <c r="AK913" s="311"/>
      <c r="AL913" s="311"/>
      <c r="AM913" s="311"/>
      <c r="AN913" s="311"/>
      <c r="AO913" s="311"/>
      <c r="AP913" s="311"/>
      <c r="AQ913" s="311"/>
      <c r="AR913" s="311"/>
    </row>
    <row r="914">
      <c r="A914" s="311"/>
      <c r="B914" s="311"/>
      <c r="C914" s="311"/>
      <c r="D914" s="311"/>
      <c r="E914" s="311"/>
      <c r="F914" s="65"/>
      <c r="G914" s="311"/>
      <c r="H914" s="311"/>
      <c r="I914" s="311"/>
      <c r="J914" s="311"/>
      <c r="K914" s="311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  <c r="AF914" s="311"/>
      <c r="AG914" s="311"/>
      <c r="AH914" s="311"/>
      <c r="AI914" s="311"/>
      <c r="AJ914" s="311"/>
      <c r="AK914" s="311"/>
      <c r="AL914" s="311"/>
      <c r="AM914" s="311"/>
      <c r="AN914" s="311"/>
      <c r="AO914" s="311"/>
      <c r="AP914" s="311"/>
      <c r="AQ914" s="311"/>
      <c r="AR914" s="311"/>
    </row>
    <row r="915">
      <c r="A915" s="311"/>
      <c r="B915" s="311"/>
      <c r="C915" s="311"/>
      <c r="D915" s="311"/>
      <c r="E915" s="311"/>
      <c r="F915" s="65"/>
      <c r="G915" s="311"/>
      <c r="H915" s="311"/>
      <c r="I915" s="311"/>
      <c r="J915" s="311"/>
      <c r="K915" s="311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  <c r="AF915" s="311"/>
      <c r="AG915" s="311"/>
      <c r="AH915" s="311"/>
      <c r="AI915" s="311"/>
      <c r="AJ915" s="311"/>
      <c r="AK915" s="311"/>
      <c r="AL915" s="311"/>
      <c r="AM915" s="311"/>
      <c r="AN915" s="311"/>
      <c r="AO915" s="311"/>
      <c r="AP915" s="311"/>
      <c r="AQ915" s="311"/>
      <c r="AR915" s="311"/>
    </row>
    <row r="916">
      <c r="A916" s="311"/>
      <c r="B916" s="311"/>
      <c r="C916" s="311"/>
      <c r="D916" s="311"/>
      <c r="E916" s="311"/>
      <c r="F916" s="65"/>
      <c r="G916" s="311"/>
      <c r="H916" s="311"/>
      <c r="I916" s="311"/>
      <c r="J916" s="311"/>
      <c r="K916" s="311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  <c r="AF916" s="311"/>
      <c r="AG916" s="311"/>
      <c r="AH916" s="311"/>
      <c r="AI916" s="311"/>
      <c r="AJ916" s="311"/>
      <c r="AK916" s="311"/>
      <c r="AL916" s="311"/>
      <c r="AM916" s="311"/>
      <c r="AN916" s="311"/>
      <c r="AO916" s="311"/>
      <c r="AP916" s="311"/>
      <c r="AQ916" s="311"/>
      <c r="AR916" s="311"/>
    </row>
    <row r="917">
      <c r="A917" s="311"/>
      <c r="B917" s="311"/>
      <c r="C917" s="311"/>
      <c r="D917" s="311"/>
      <c r="E917" s="311"/>
      <c r="F917" s="65"/>
      <c r="G917" s="311"/>
      <c r="H917" s="311"/>
      <c r="I917" s="311"/>
      <c r="J917" s="311"/>
      <c r="K917" s="311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  <c r="AF917" s="311"/>
      <c r="AG917" s="311"/>
      <c r="AH917" s="311"/>
      <c r="AI917" s="311"/>
      <c r="AJ917" s="311"/>
      <c r="AK917" s="311"/>
      <c r="AL917" s="311"/>
      <c r="AM917" s="311"/>
      <c r="AN917" s="311"/>
      <c r="AO917" s="311"/>
      <c r="AP917" s="311"/>
      <c r="AQ917" s="311"/>
      <c r="AR917" s="311"/>
    </row>
    <row r="918">
      <c r="A918" s="311"/>
      <c r="B918" s="311"/>
      <c r="C918" s="311"/>
      <c r="D918" s="311"/>
      <c r="E918" s="311"/>
      <c r="F918" s="65"/>
      <c r="G918" s="311"/>
      <c r="H918" s="311"/>
      <c r="I918" s="311"/>
      <c r="J918" s="311"/>
      <c r="K918" s="311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  <c r="AF918" s="311"/>
      <c r="AG918" s="311"/>
      <c r="AH918" s="311"/>
      <c r="AI918" s="311"/>
      <c r="AJ918" s="311"/>
      <c r="AK918" s="311"/>
      <c r="AL918" s="311"/>
      <c r="AM918" s="311"/>
      <c r="AN918" s="311"/>
      <c r="AO918" s="311"/>
      <c r="AP918" s="311"/>
      <c r="AQ918" s="311"/>
      <c r="AR918" s="311"/>
    </row>
    <row r="919">
      <c r="A919" s="311"/>
      <c r="B919" s="311"/>
      <c r="C919" s="311"/>
      <c r="D919" s="311"/>
      <c r="E919" s="311"/>
      <c r="F919" s="65"/>
      <c r="G919" s="311"/>
      <c r="H919" s="311"/>
      <c r="I919" s="311"/>
      <c r="J919" s="311"/>
      <c r="K919" s="311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  <c r="AF919" s="311"/>
      <c r="AG919" s="311"/>
      <c r="AH919" s="311"/>
      <c r="AI919" s="311"/>
      <c r="AJ919" s="311"/>
      <c r="AK919" s="311"/>
      <c r="AL919" s="311"/>
      <c r="AM919" s="311"/>
      <c r="AN919" s="311"/>
      <c r="AO919" s="311"/>
      <c r="AP919" s="311"/>
      <c r="AQ919" s="311"/>
      <c r="AR919" s="311"/>
    </row>
    <row r="920">
      <c r="A920" s="311"/>
      <c r="B920" s="311"/>
      <c r="C920" s="311"/>
      <c r="D920" s="311"/>
      <c r="E920" s="311"/>
      <c r="F920" s="65"/>
      <c r="G920" s="311"/>
      <c r="H920" s="311"/>
      <c r="I920" s="311"/>
      <c r="J920" s="311"/>
      <c r="K920" s="311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  <c r="AF920" s="311"/>
      <c r="AG920" s="311"/>
      <c r="AH920" s="311"/>
      <c r="AI920" s="311"/>
      <c r="AJ920" s="311"/>
      <c r="AK920" s="311"/>
      <c r="AL920" s="311"/>
      <c r="AM920" s="311"/>
      <c r="AN920" s="311"/>
      <c r="AO920" s="311"/>
      <c r="AP920" s="311"/>
      <c r="AQ920" s="311"/>
      <c r="AR920" s="311"/>
    </row>
    <row r="921">
      <c r="A921" s="311"/>
      <c r="B921" s="311"/>
      <c r="C921" s="311"/>
      <c r="D921" s="311"/>
      <c r="E921" s="311"/>
      <c r="F921" s="65"/>
      <c r="G921" s="311"/>
      <c r="H921" s="311"/>
      <c r="I921" s="311"/>
      <c r="J921" s="311"/>
      <c r="K921" s="311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  <c r="AF921" s="311"/>
      <c r="AG921" s="311"/>
      <c r="AH921" s="311"/>
      <c r="AI921" s="311"/>
      <c r="AJ921" s="311"/>
      <c r="AK921" s="311"/>
      <c r="AL921" s="311"/>
      <c r="AM921" s="311"/>
      <c r="AN921" s="311"/>
      <c r="AO921" s="311"/>
      <c r="AP921" s="311"/>
      <c r="AQ921" s="311"/>
      <c r="AR921" s="311"/>
    </row>
    <row r="922">
      <c r="A922" s="311"/>
      <c r="B922" s="311"/>
      <c r="C922" s="311"/>
      <c r="D922" s="311"/>
      <c r="E922" s="311"/>
      <c r="F922" s="65"/>
      <c r="G922" s="311"/>
      <c r="H922" s="311"/>
      <c r="I922" s="311"/>
      <c r="J922" s="311"/>
      <c r="K922" s="311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  <c r="AF922" s="311"/>
      <c r="AG922" s="311"/>
      <c r="AH922" s="311"/>
      <c r="AI922" s="311"/>
      <c r="AJ922" s="311"/>
      <c r="AK922" s="311"/>
      <c r="AL922" s="311"/>
      <c r="AM922" s="311"/>
      <c r="AN922" s="311"/>
      <c r="AO922" s="311"/>
      <c r="AP922" s="311"/>
      <c r="AQ922" s="311"/>
      <c r="AR922" s="311"/>
    </row>
    <row r="923">
      <c r="A923" s="311"/>
      <c r="B923" s="311"/>
      <c r="C923" s="311"/>
      <c r="D923" s="311"/>
      <c r="E923" s="311"/>
      <c r="F923" s="65"/>
      <c r="G923" s="311"/>
      <c r="H923" s="311"/>
      <c r="I923" s="311"/>
      <c r="J923" s="311"/>
      <c r="K923" s="311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  <c r="AF923" s="311"/>
      <c r="AG923" s="311"/>
      <c r="AH923" s="311"/>
      <c r="AI923" s="311"/>
      <c r="AJ923" s="311"/>
      <c r="AK923" s="311"/>
      <c r="AL923" s="311"/>
      <c r="AM923" s="311"/>
      <c r="AN923" s="311"/>
      <c r="AO923" s="311"/>
      <c r="AP923" s="311"/>
      <c r="AQ923" s="311"/>
      <c r="AR923" s="311"/>
    </row>
    <row r="924">
      <c r="A924" s="311"/>
      <c r="B924" s="311"/>
      <c r="C924" s="311"/>
      <c r="D924" s="311"/>
      <c r="E924" s="311"/>
      <c r="F924" s="65"/>
      <c r="G924" s="311"/>
      <c r="H924" s="311"/>
      <c r="I924" s="311"/>
      <c r="J924" s="311"/>
      <c r="K924" s="311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  <c r="AF924" s="311"/>
      <c r="AG924" s="311"/>
      <c r="AH924" s="311"/>
      <c r="AI924" s="311"/>
      <c r="AJ924" s="311"/>
      <c r="AK924" s="311"/>
      <c r="AL924" s="311"/>
      <c r="AM924" s="311"/>
      <c r="AN924" s="311"/>
      <c r="AO924" s="311"/>
      <c r="AP924" s="311"/>
      <c r="AQ924" s="311"/>
      <c r="AR924" s="311"/>
    </row>
    <row r="925">
      <c r="A925" s="311"/>
      <c r="B925" s="311"/>
      <c r="C925" s="311"/>
      <c r="D925" s="311"/>
      <c r="E925" s="311"/>
      <c r="F925" s="65"/>
      <c r="G925" s="311"/>
      <c r="H925" s="311"/>
      <c r="I925" s="311"/>
      <c r="J925" s="311"/>
      <c r="K925" s="311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  <c r="AF925" s="311"/>
      <c r="AG925" s="311"/>
      <c r="AH925" s="311"/>
      <c r="AI925" s="311"/>
      <c r="AJ925" s="311"/>
      <c r="AK925" s="311"/>
      <c r="AL925" s="311"/>
      <c r="AM925" s="311"/>
      <c r="AN925" s="311"/>
      <c r="AO925" s="311"/>
      <c r="AP925" s="311"/>
      <c r="AQ925" s="311"/>
      <c r="AR925" s="311"/>
    </row>
    <row r="926">
      <c r="A926" s="311"/>
      <c r="B926" s="311"/>
      <c r="C926" s="311"/>
      <c r="D926" s="311"/>
      <c r="E926" s="311"/>
      <c r="F926" s="65"/>
      <c r="G926" s="311"/>
      <c r="H926" s="311"/>
      <c r="I926" s="311"/>
      <c r="J926" s="311"/>
      <c r="K926" s="311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  <c r="AF926" s="311"/>
      <c r="AG926" s="311"/>
      <c r="AH926" s="311"/>
      <c r="AI926" s="311"/>
      <c r="AJ926" s="311"/>
      <c r="AK926" s="311"/>
      <c r="AL926" s="311"/>
      <c r="AM926" s="311"/>
      <c r="AN926" s="311"/>
      <c r="AO926" s="311"/>
      <c r="AP926" s="311"/>
      <c r="AQ926" s="311"/>
      <c r="AR926" s="311"/>
    </row>
    <row r="927">
      <c r="A927" s="311"/>
      <c r="B927" s="311"/>
      <c r="C927" s="311"/>
      <c r="D927" s="311"/>
      <c r="E927" s="311"/>
      <c r="F927" s="65"/>
      <c r="G927" s="311"/>
      <c r="H927" s="311"/>
      <c r="I927" s="311"/>
      <c r="J927" s="311"/>
      <c r="K927" s="311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  <c r="AF927" s="311"/>
      <c r="AG927" s="311"/>
      <c r="AH927" s="311"/>
      <c r="AI927" s="311"/>
      <c r="AJ927" s="311"/>
      <c r="AK927" s="311"/>
      <c r="AL927" s="311"/>
      <c r="AM927" s="311"/>
      <c r="AN927" s="311"/>
      <c r="AO927" s="311"/>
      <c r="AP927" s="311"/>
      <c r="AQ927" s="311"/>
      <c r="AR927" s="311"/>
    </row>
    <row r="928">
      <c r="A928" s="311"/>
      <c r="B928" s="311"/>
      <c r="C928" s="311"/>
      <c r="D928" s="311"/>
      <c r="E928" s="311"/>
      <c r="F928" s="65"/>
      <c r="G928" s="311"/>
      <c r="H928" s="311"/>
      <c r="I928" s="311"/>
      <c r="J928" s="311"/>
      <c r="K928" s="311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  <c r="AF928" s="311"/>
      <c r="AG928" s="311"/>
      <c r="AH928" s="311"/>
      <c r="AI928" s="311"/>
      <c r="AJ928" s="311"/>
      <c r="AK928" s="311"/>
      <c r="AL928" s="311"/>
      <c r="AM928" s="311"/>
      <c r="AN928" s="311"/>
      <c r="AO928" s="311"/>
      <c r="AP928" s="311"/>
      <c r="AQ928" s="311"/>
      <c r="AR928" s="311"/>
    </row>
    <row r="929">
      <c r="A929" s="311"/>
      <c r="B929" s="311"/>
      <c r="C929" s="311"/>
      <c r="D929" s="311"/>
      <c r="E929" s="311"/>
      <c r="F929" s="65"/>
      <c r="G929" s="311"/>
      <c r="H929" s="311"/>
      <c r="I929" s="311"/>
      <c r="J929" s="311"/>
      <c r="K929" s="311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  <c r="AF929" s="311"/>
      <c r="AG929" s="311"/>
      <c r="AH929" s="311"/>
      <c r="AI929" s="311"/>
      <c r="AJ929" s="311"/>
      <c r="AK929" s="311"/>
      <c r="AL929" s="311"/>
      <c r="AM929" s="311"/>
      <c r="AN929" s="311"/>
      <c r="AO929" s="311"/>
      <c r="AP929" s="311"/>
      <c r="AQ929" s="311"/>
      <c r="AR929" s="311"/>
    </row>
    <row r="930">
      <c r="A930" s="311"/>
      <c r="B930" s="311"/>
      <c r="C930" s="311"/>
      <c r="D930" s="311"/>
      <c r="E930" s="311"/>
      <c r="F930" s="65"/>
      <c r="G930" s="311"/>
      <c r="H930" s="311"/>
      <c r="I930" s="311"/>
      <c r="J930" s="311"/>
      <c r="K930" s="311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  <c r="AF930" s="311"/>
      <c r="AG930" s="311"/>
      <c r="AH930" s="311"/>
      <c r="AI930" s="311"/>
      <c r="AJ930" s="311"/>
      <c r="AK930" s="311"/>
      <c r="AL930" s="311"/>
      <c r="AM930" s="311"/>
      <c r="AN930" s="311"/>
      <c r="AO930" s="311"/>
      <c r="AP930" s="311"/>
      <c r="AQ930" s="311"/>
      <c r="AR930" s="311"/>
    </row>
    <row r="931">
      <c r="A931" s="311"/>
      <c r="B931" s="311"/>
      <c r="C931" s="311"/>
      <c r="D931" s="311"/>
      <c r="E931" s="311"/>
      <c r="F931" s="65"/>
      <c r="G931" s="311"/>
      <c r="H931" s="311"/>
      <c r="I931" s="311"/>
      <c r="J931" s="311"/>
      <c r="K931" s="311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  <c r="AF931" s="311"/>
      <c r="AG931" s="311"/>
      <c r="AH931" s="311"/>
      <c r="AI931" s="311"/>
      <c r="AJ931" s="311"/>
      <c r="AK931" s="311"/>
      <c r="AL931" s="311"/>
      <c r="AM931" s="311"/>
      <c r="AN931" s="311"/>
      <c r="AO931" s="311"/>
      <c r="AP931" s="311"/>
      <c r="AQ931" s="311"/>
      <c r="AR931" s="311"/>
    </row>
    <row r="932">
      <c r="A932" s="311"/>
      <c r="B932" s="311"/>
      <c r="C932" s="311"/>
      <c r="D932" s="311"/>
      <c r="E932" s="311"/>
      <c r="F932" s="65"/>
      <c r="G932" s="311"/>
      <c r="H932" s="311"/>
      <c r="I932" s="311"/>
      <c r="J932" s="311"/>
      <c r="K932" s="311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  <c r="AF932" s="311"/>
      <c r="AG932" s="311"/>
      <c r="AH932" s="311"/>
      <c r="AI932" s="311"/>
      <c r="AJ932" s="311"/>
      <c r="AK932" s="311"/>
      <c r="AL932" s="311"/>
      <c r="AM932" s="311"/>
      <c r="AN932" s="311"/>
      <c r="AO932" s="311"/>
      <c r="AP932" s="311"/>
      <c r="AQ932" s="311"/>
      <c r="AR932" s="311"/>
    </row>
    <row r="933">
      <c r="A933" s="311"/>
      <c r="B933" s="311"/>
      <c r="C933" s="311"/>
      <c r="D933" s="311"/>
      <c r="E933" s="311"/>
      <c r="F933" s="65"/>
      <c r="G933" s="311"/>
      <c r="H933" s="311"/>
      <c r="I933" s="311"/>
      <c r="J933" s="311"/>
      <c r="K933" s="311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  <c r="AF933" s="311"/>
      <c r="AG933" s="311"/>
      <c r="AH933" s="311"/>
      <c r="AI933" s="311"/>
      <c r="AJ933" s="311"/>
      <c r="AK933" s="311"/>
      <c r="AL933" s="311"/>
      <c r="AM933" s="311"/>
      <c r="AN933" s="311"/>
      <c r="AO933" s="311"/>
      <c r="AP933" s="311"/>
      <c r="AQ933" s="311"/>
      <c r="AR933" s="311"/>
    </row>
    <row r="934">
      <c r="A934" s="311"/>
      <c r="B934" s="311"/>
      <c r="C934" s="311"/>
      <c r="D934" s="311"/>
      <c r="E934" s="311"/>
      <c r="F934" s="65"/>
      <c r="G934" s="311"/>
      <c r="H934" s="311"/>
      <c r="I934" s="311"/>
      <c r="J934" s="311"/>
      <c r="K934" s="311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  <c r="AF934" s="311"/>
      <c r="AG934" s="311"/>
      <c r="AH934" s="311"/>
      <c r="AI934" s="311"/>
      <c r="AJ934" s="311"/>
      <c r="AK934" s="311"/>
      <c r="AL934" s="311"/>
      <c r="AM934" s="311"/>
      <c r="AN934" s="311"/>
      <c r="AO934" s="311"/>
      <c r="AP934" s="311"/>
      <c r="AQ934" s="311"/>
      <c r="AR934" s="311"/>
    </row>
    <row r="935">
      <c r="A935" s="311"/>
      <c r="B935" s="311"/>
      <c r="C935" s="311"/>
      <c r="D935" s="311"/>
      <c r="E935" s="311"/>
      <c r="F935" s="65"/>
      <c r="G935" s="311"/>
      <c r="H935" s="311"/>
      <c r="I935" s="311"/>
      <c r="J935" s="311"/>
      <c r="K935" s="311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  <c r="AF935" s="311"/>
      <c r="AG935" s="311"/>
      <c r="AH935" s="311"/>
      <c r="AI935" s="311"/>
      <c r="AJ935" s="311"/>
      <c r="AK935" s="311"/>
      <c r="AL935" s="311"/>
      <c r="AM935" s="311"/>
      <c r="AN935" s="311"/>
      <c r="AO935" s="311"/>
      <c r="AP935" s="311"/>
      <c r="AQ935" s="311"/>
      <c r="AR935" s="311"/>
    </row>
    <row r="936">
      <c r="A936" s="311"/>
      <c r="B936" s="311"/>
      <c r="C936" s="311"/>
      <c r="D936" s="311"/>
      <c r="E936" s="311"/>
      <c r="F936" s="65"/>
      <c r="G936" s="311"/>
      <c r="H936" s="311"/>
      <c r="I936" s="311"/>
      <c r="J936" s="311"/>
      <c r="K936" s="311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  <c r="AF936" s="311"/>
      <c r="AG936" s="311"/>
      <c r="AH936" s="311"/>
      <c r="AI936" s="311"/>
      <c r="AJ936" s="311"/>
      <c r="AK936" s="311"/>
      <c r="AL936" s="311"/>
      <c r="AM936" s="311"/>
      <c r="AN936" s="311"/>
      <c r="AO936" s="311"/>
      <c r="AP936" s="311"/>
      <c r="AQ936" s="311"/>
      <c r="AR936" s="311"/>
    </row>
    <row r="937">
      <c r="A937" s="311"/>
      <c r="B937" s="311"/>
      <c r="C937" s="311"/>
      <c r="D937" s="311"/>
      <c r="E937" s="311"/>
      <c r="F937" s="65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  <c r="AF937" s="311"/>
      <c r="AG937" s="311"/>
      <c r="AH937" s="311"/>
      <c r="AI937" s="311"/>
      <c r="AJ937" s="311"/>
      <c r="AK937" s="311"/>
      <c r="AL937" s="311"/>
      <c r="AM937" s="311"/>
      <c r="AN937" s="311"/>
      <c r="AO937" s="311"/>
      <c r="AP937" s="311"/>
      <c r="AQ937" s="311"/>
      <c r="AR937" s="311"/>
    </row>
    <row r="938">
      <c r="A938" s="311"/>
      <c r="B938" s="311"/>
      <c r="C938" s="311"/>
      <c r="D938" s="311"/>
      <c r="E938" s="311"/>
      <c r="F938" s="65"/>
      <c r="G938" s="311"/>
      <c r="H938" s="311"/>
      <c r="I938" s="311"/>
      <c r="J938" s="311"/>
      <c r="K938" s="311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  <c r="AF938" s="311"/>
      <c r="AG938" s="311"/>
      <c r="AH938" s="311"/>
      <c r="AI938" s="311"/>
      <c r="AJ938" s="311"/>
      <c r="AK938" s="311"/>
      <c r="AL938" s="311"/>
      <c r="AM938" s="311"/>
      <c r="AN938" s="311"/>
      <c r="AO938" s="311"/>
      <c r="AP938" s="311"/>
      <c r="AQ938" s="311"/>
      <c r="AR938" s="311"/>
    </row>
    <row r="939">
      <c r="A939" s="311"/>
      <c r="B939" s="311"/>
      <c r="C939" s="311"/>
      <c r="D939" s="311"/>
      <c r="E939" s="311"/>
      <c r="F939" s="65"/>
      <c r="G939" s="311"/>
      <c r="H939" s="311"/>
      <c r="I939" s="311"/>
      <c r="J939" s="311"/>
      <c r="K939" s="311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  <c r="AF939" s="311"/>
      <c r="AG939" s="311"/>
      <c r="AH939" s="311"/>
      <c r="AI939" s="311"/>
      <c r="AJ939" s="311"/>
      <c r="AK939" s="311"/>
      <c r="AL939" s="311"/>
      <c r="AM939" s="311"/>
      <c r="AN939" s="311"/>
      <c r="AO939" s="311"/>
      <c r="AP939" s="311"/>
      <c r="AQ939" s="311"/>
      <c r="AR939" s="311"/>
    </row>
    <row r="940">
      <c r="A940" s="311"/>
      <c r="B940" s="311"/>
      <c r="C940" s="311"/>
      <c r="D940" s="311"/>
      <c r="E940" s="311"/>
      <c r="F940" s="65"/>
      <c r="G940" s="311"/>
      <c r="H940" s="311"/>
      <c r="I940" s="311"/>
      <c r="J940" s="311"/>
      <c r="K940" s="311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  <c r="AF940" s="311"/>
      <c r="AG940" s="311"/>
      <c r="AH940" s="311"/>
      <c r="AI940" s="311"/>
      <c r="AJ940" s="311"/>
      <c r="AK940" s="311"/>
      <c r="AL940" s="311"/>
      <c r="AM940" s="311"/>
      <c r="AN940" s="311"/>
      <c r="AO940" s="311"/>
      <c r="AP940" s="311"/>
      <c r="AQ940" s="311"/>
      <c r="AR940" s="311"/>
    </row>
    <row r="941">
      <c r="A941" s="311"/>
      <c r="B941" s="311"/>
      <c r="C941" s="311"/>
      <c r="D941" s="311"/>
      <c r="E941" s="311"/>
      <c r="F941" s="65"/>
      <c r="G941" s="311"/>
      <c r="H941" s="311"/>
      <c r="I941" s="311"/>
      <c r="J941" s="311"/>
      <c r="K941" s="311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  <c r="AF941" s="311"/>
      <c r="AG941" s="311"/>
      <c r="AH941" s="311"/>
      <c r="AI941" s="311"/>
      <c r="AJ941" s="311"/>
      <c r="AK941" s="311"/>
      <c r="AL941" s="311"/>
      <c r="AM941" s="311"/>
      <c r="AN941" s="311"/>
      <c r="AO941" s="311"/>
      <c r="AP941" s="311"/>
      <c r="AQ941" s="311"/>
      <c r="AR941" s="311"/>
    </row>
    <row r="942">
      <c r="A942" s="311"/>
      <c r="B942" s="311"/>
      <c r="C942" s="311"/>
      <c r="D942" s="311"/>
      <c r="E942" s="311"/>
      <c r="F942" s="65"/>
      <c r="G942" s="311"/>
      <c r="H942" s="311"/>
      <c r="I942" s="311"/>
      <c r="J942" s="311"/>
      <c r="K942" s="311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  <c r="AF942" s="311"/>
      <c r="AG942" s="311"/>
      <c r="AH942" s="311"/>
      <c r="AI942" s="311"/>
      <c r="AJ942" s="311"/>
      <c r="AK942" s="311"/>
      <c r="AL942" s="311"/>
      <c r="AM942" s="311"/>
      <c r="AN942" s="311"/>
      <c r="AO942" s="311"/>
      <c r="AP942" s="311"/>
      <c r="AQ942" s="311"/>
      <c r="AR942" s="311"/>
    </row>
    <row r="943">
      <c r="A943" s="311"/>
      <c r="B943" s="311"/>
      <c r="C943" s="311"/>
      <c r="D943" s="311"/>
      <c r="E943" s="311"/>
      <c r="F943" s="65"/>
      <c r="G943" s="311"/>
      <c r="H943" s="311"/>
      <c r="I943" s="311"/>
      <c r="J943" s="311"/>
      <c r="K943" s="311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  <c r="AF943" s="311"/>
      <c r="AG943" s="311"/>
      <c r="AH943" s="311"/>
      <c r="AI943" s="311"/>
      <c r="AJ943" s="311"/>
      <c r="AK943" s="311"/>
      <c r="AL943" s="311"/>
      <c r="AM943" s="311"/>
      <c r="AN943" s="311"/>
      <c r="AO943" s="311"/>
      <c r="AP943" s="311"/>
      <c r="AQ943" s="311"/>
      <c r="AR943" s="311"/>
    </row>
    <row r="944">
      <c r="A944" s="311"/>
      <c r="B944" s="311"/>
      <c r="C944" s="311"/>
      <c r="D944" s="311"/>
      <c r="E944" s="311"/>
      <c r="F944" s="65"/>
      <c r="G944" s="311"/>
      <c r="H944" s="311"/>
      <c r="I944" s="311"/>
      <c r="J944" s="311"/>
      <c r="K944" s="311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  <c r="AF944" s="311"/>
      <c r="AG944" s="311"/>
      <c r="AH944" s="311"/>
      <c r="AI944" s="311"/>
      <c r="AJ944" s="311"/>
      <c r="AK944" s="311"/>
      <c r="AL944" s="311"/>
      <c r="AM944" s="311"/>
      <c r="AN944" s="311"/>
      <c r="AO944" s="311"/>
      <c r="AP944" s="311"/>
      <c r="AQ944" s="311"/>
      <c r="AR944" s="311"/>
    </row>
    <row r="945">
      <c r="A945" s="311"/>
      <c r="B945" s="311"/>
      <c r="C945" s="311"/>
      <c r="D945" s="311"/>
      <c r="E945" s="311"/>
      <c r="F945" s="65"/>
      <c r="G945" s="311"/>
      <c r="H945" s="311"/>
      <c r="I945" s="311"/>
      <c r="J945" s="311"/>
      <c r="K945" s="311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  <c r="AF945" s="311"/>
      <c r="AG945" s="311"/>
      <c r="AH945" s="311"/>
      <c r="AI945" s="311"/>
      <c r="AJ945" s="311"/>
      <c r="AK945" s="311"/>
      <c r="AL945" s="311"/>
      <c r="AM945" s="311"/>
      <c r="AN945" s="311"/>
      <c r="AO945" s="311"/>
      <c r="AP945" s="311"/>
      <c r="AQ945" s="311"/>
      <c r="AR945" s="311"/>
    </row>
    <row r="946">
      <c r="A946" s="311"/>
      <c r="B946" s="311"/>
      <c r="C946" s="311"/>
      <c r="D946" s="311"/>
      <c r="E946" s="311"/>
      <c r="F946" s="65"/>
      <c r="G946" s="311"/>
      <c r="H946" s="311"/>
      <c r="I946" s="311"/>
      <c r="J946" s="311"/>
      <c r="K946" s="311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  <c r="AF946" s="311"/>
      <c r="AG946" s="311"/>
      <c r="AH946" s="311"/>
      <c r="AI946" s="311"/>
      <c r="AJ946" s="311"/>
      <c r="AK946" s="311"/>
      <c r="AL946" s="311"/>
      <c r="AM946" s="311"/>
      <c r="AN946" s="311"/>
      <c r="AO946" s="311"/>
      <c r="AP946" s="311"/>
      <c r="AQ946" s="311"/>
      <c r="AR946" s="311"/>
    </row>
    <row r="947">
      <c r="A947" s="311"/>
      <c r="B947" s="311"/>
      <c r="C947" s="311"/>
      <c r="D947" s="311"/>
      <c r="E947" s="311"/>
      <c r="F947" s="65"/>
      <c r="G947" s="311"/>
      <c r="H947" s="311"/>
      <c r="I947" s="311"/>
      <c r="J947" s="311"/>
      <c r="K947" s="311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  <c r="AF947" s="311"/>
      <c r="AG947" s="311"/>
      <c r="AH947" s="311"/>
      <c r="AI947" s="311"/>
      <c r="AJ947" s="311"/>
      <c r="AK947" s="311"/>
      <c r="AL947" s="311"/>
      <c r="AM947" s="311"/>
      <c r="AN947" s="311"/>
      <c r="AO947" s="311"/>
      <c r="AP947" s="311"/>
      <c r="AQ947" s="311"/>
      <c r="AR947" s="311"/>
    </row>
    <row r="948">
      <c r="A948" s="311"/>
      <c r="B948" s="311"/>
      <c r="C948" s="311"/>
      <c r="D948" s="311"/>
      <c r="E948" s="311"/>
      <c r="F948" s="65"/>
      <c r="G948" s="311"/>
      <c r="H948" s="311"/>
      <c r="I948" s="311"/>
      <c r="J948" s="311"/>
      <c r="K948" s="311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  <c r="AF948" s="311"/>
      <c r="AG948" s="311"/>
      <c r="AH948" s="311"/>
      <c r="AI948" s="311"/>
      <c r="AJ948" s="311"/>
      <c r="AK948" s="311"/>
      <c r="AL948" s="311"/>
      <c r="AM948" s="311"/>
      <c r="AN948" s="311"/>
      <c r="AO948" s="311"/>
      <c r="AP948" s="311"/>
      <c r="AQ948" s="311"/>
      <c r="AR948" s="311"/>
    </row>
    <row r="949">
      <c r="A949" s="311"/>
      <c r="B949" s="311"/>
      <c r="C949" s="311"/>
      <c r="D949" s="311"/>
      <c r="E949" s="311"/>
      <c r="F949" s="65"/>
      <c r="G949" s="311"/>
      <c r="H949" s="311"/>
      <c r="I949" s="311"/>
      <c r="J949" s="311"/>
      <c r="K949" s="311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  <c r="AF949" s="311"/>
      <c r="AG949" s="311"/>
      <c r="AH949" s="311"/>
      <c r="AI949" s="311"/>
      <c r="AJ949" s="311"/>
      <c r="AK949" s="311"/>
      <c r="AL949" s="311"/>
      <c r="AM949" s="311"/>
      <c r="AN949" s="311"/>
      <c r="AO949" s="311"/>
      <c r="AP949" s="311"/>
      <c r="AQ949" s="311"/>
      <c r="AR949" s="311"/>
    </row>
    <row r="950">
      <c r="A950" s="311"/>
      <c r="B950" s="311"/>
      <c r="C950" s="311"/>
      <c r="D950" s="311"/>
      <c r="E950" s="311"/>
      <c r="F950" s="65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  <c r="AF950" s="311"/>
      <c r="AG950" s="311"/>
      <c r="AH950" s="311"/>
      <c r="AI950" s="311"/>
      <c r="AJ950" s="311"/>
      <c r="AK950" s="311"/>
      <c r="AL950" s="311"/>
      <c r="AM950" s="311"/>
      <c r="AN950" s="311"/>
      <c r="AO950" s="311"/>
      <c r="AP950" s="311"/>
      <c r="AQ950" s="311"/>
      <c r="AR950" s="311"/>
    </row>
    <row r="951">
      <c r="A951" s="311"/>
      <c r="B951" s="311"/>
      <c r="C951" s="311"/>
      <c r="D951" s="311"/>
      <c r="E951" s="311"/>
      <c r="F951" s="65"/>
      <c r="G951" s="311"/>
      <c r="H951" s="311"/>
      <c r="I951" s="311"/>
      <c r="J951" s="311"/>
      <c r="K951" s="311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  <c r="AF951" s="311"/>
      <c r="AG951" s="311"/>
      <c r="AH951" s="311"/>
      <c r="AI951" s="311"/>
      <c r="AJ951" s="311"/>
      <c r="AK951" s="311"/>
      <c r="AL951" s="311"/>
      <c r="AM951" s="311"/>
      <c r="AN951" s="311"/>
      <c r="AO951" s="311"/>
      <c r="AP951" s="311"/>
      <c r="AQ951" s="311"/>
      <c r="AR951" s="311"/>
    </row>
    <row r="952">
      <c r="A952" s="311"/>
      <c r="B952" s="311"/>
      <c r="C952" s="311"/>
      <c r="D952" s="311"/>
      <c r="E952" s="311"/>
      <c r="F952" s="65"/>
      <c r="G952" s="311"/>
      <c r="H952" s="311"/>
      <c r="I952" s="311"/>
      <c r="J952" s="311"/>
      <c r="K952" s="311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  <c r="AF952" s="311"/>
      <c r="AG952" s="311"/>
      <c r="AH952" s="311"/>
      <c r="AI952" s="311"/>
      <c r="AJ952" s="311"/>
      <c r="AK952" s="311"/>
      <c r="AL952" s="311"/>
      <c r="AM952" s="311"/>
      <c r="AN952" s="311"/>
      <c r="AO952" s="311"/>
      <c r="AP952" s="311"/>
      <c r="AQ952" s="311"/>
      <c r="AR952" s="311"/>
    </row>
    <row r="953">
      <c r="A953" s="311"/>
      <c r="B953" s="311"/>
      <c r="C953" s="311"/>
      <c r="D953" s="311"/>
      <c r="E953" s="311"/>
      <c r="F953" s="65"/>
      <c r="G953" s="311"/>
      <c r="H953" s="311"/>
      <c r="I953" s="311"/>
      <c r="J953" s="311"/>
      <c r="K953" s="311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  <c r="AF953" s="311"/>
      <c r="AG953" s="311"/>
      <c r="AH953" s="311"/>
      <c r="AI953" s="311"/>
      <c r="AJ953" s="311"/>
      <c r="AK953" s="311"/>
      <c r="AL953" s="311"/>
      <c r="AM953" s="311"/>
      <c r="AN953" s="311"/>
      <c r="AO953" s="311"/>
      <c r="AP953" s="311"/>
      <c r="AQ953" s="311"/>
      <c r="AR953" s="311"/>
    </row>
    <row r="954">
      <c r="A954" s="311"/>
      <c r="B954" s="311"/>
      <c r="C954" s="311"/>
      <c r="D954" s="311"/>
      <c r="E954" s="311"/>
      <c r="F954" s="65"/>
      <c r="G954" s="311"/>
      <c r="H954" s="311"/>
      <c r="I954" s="311"/>
      <c r="J954" s="311"/>
      <c r="K954" s="311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  <c r="AF954" s="311"/>
      <c r="AG954" s="311"/>
      <c r="AH954" s="311"/>
      <c r="AI954" s="311"/>
      <c r="AJ954" s="311"/>
      <c r="AK954" s="311"/>
      <c r="AL954" s="311"/>
      <c r="AM954" s="311"/>
      <c r="AN954" s="311"/>
      <c r="AO954" s="311"/>
      <c r="AP954" s="311"/>
      <c r="AQ954" s="311"/>
      <c r="AR954" s="311"/>
    </row>
    <row r="955">
      <c r="A955" s="311"/>
      <c r="B955" s="311"/>
      <c r="C955" s="311"/>
      <c r="D955" s="311"/>
      <c r="E955" s="311"/>
      <c r="F955" s="65"/>
      <c r="G955" s="311"/>
      <c r="H955" s="311"/>
      <c r="I955" s="311"/>
      <c r="J955" s="311"/>
      <c r="K955" s="311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  <c r="AF955" s="311"/>
      <c r="AG955" s="311"/>
      <c r="AH955" s="311"/>
      <c r="AI955" s="311"/>
      <c r="AJ955" s="311"/>
      <c r="AK955" s="311"/>
      <c r="AL955" s="311"/>
      <c r="AM955" s="311"/>
      <c r="AN955" s="311"/>
      <c r="AO955" s="311"/>
      <c r="AP955" s="311"/>
      <c r="AQ955" s="311"/>
      <c r="AR955" s="311"/>
    </row>
    <row r="956">
      <c r="A956" s="311"/>
      <c r="B956" s="311"/>
      <c r="C956" s="311"/>
      <c r="D956" s="311"/>
      <c r="E956" s="311"/>
      <c r="F956" s="65"/>
      <c r="G956" s="311"/>
      <c r="H956" s="311"/>
      <c r="I956" s="311"/>
      <c r="J956" s="311"/>
      <c r="K956" s="311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  <c r="AF956" s="311"/>
      <c r="AG956" s="311"/>
      <c r="AH956" s="311"/>
      <c r="AI956" s="311"/>
      <c r="AJ956" s="311"/>
      <c r="AK956" s="311"/>
      <c r="AL956" s="311"/>
      <c r="AM956" s="311"/>
      <c r="AN956" s="311"/>
      <c r="AO956" s="311"/>
      <c r="AP956" s="311"/>
      <c r="AQ956" s="311"/>
      <c r="AR956" s="311"/>
    </row>
    <row r="957">
      <c r="A957" s="311"/>
      <c r="B957" s="311"/>
      <c r="C957" s="311"/>
      <c r="D957" s="311"/>
      <c r="E957" s="311"/>
      <c r="F957" s="65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  <c r="AF957" s="311"/>
      <c r="AG957" s="311"/>
      <c r="AH957" s="311"/>
      <c r="AI957" s="311"/>
      <c r="AJ957" s="311"/>
      <c r="AK957" s="311"/>
      <c r="AL957" s="311"/>
      <c r="AM957" s="311"/>
      <c r="AN957" s="311"/>
      <c r="AO957" s="311"/>
      <c r="AP957" s="311"/>
      <c r="AQ957" s="311"/>
      <c r="AR957" s="311"/>
    </row>
    <row r="958">
      <c r="A958" s="311"/>
      <c r="B958" s="311"/>
      <c r="C958" s="311"/>
      <c r="D958" s="311"/>
      <c r="E958" s="311"/>
      <c r="F958" s="65"/>
      <c r="G958" s="311"/>
      <c r="H958" s="311"/>
      <c r="I958" s="311"/>
      <c r="J958" s="311"/>
      <c r="K958" s="311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  <c r="AF958" s="311"/>
      <c r="AG958" s="311"/>
      <c r="AH958" s="311"/>
      <c r="AI958" s="311"/>
      <c r="AJ958" s="311"/>
      <c r="AK958" s="311"/>
      <c r="AL958" s="311"/>
      <c r="AM958" s="311"/>
      <c r="AN958" s="311"/>
      <c r="AO958" s="311"/>
      <c r="AP958" s="311"/>
      <c r="AQ958" s="311"/>
      <c r="AR958" s="311"/>
    </row>
    <row r="959">
      <c r="A959" s="311"/>
      <c r="B959" s="311"/>
      <c r="C959" s="311"/>
      <c r="D959" s="311"/>
      <c r="E959" s="311"/>
      <c r="F959" s="65"/>
      <c r="G959" s="311"/>
      <c r="H959" s="311"/>
      <c r="I959" s="311"/>
      <c r="J959" s="311"/>
      <c r="K959" s="311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  <c r="AF959" s="311"/>
      <c r="AG959" s="311"/>
      <c r="AH959" s="311"/>
      <c r="AI959" s="311"/>
      <c r="AJ959" s="311"/>
      <c r="AK959" s="311"/>
      <c r="AL959" s="311"/>
      <c r="AM959" s="311"/>
      <c r="AN959" s="311"/>
      <c r="AO959" s="311"/>
      <c r="AP959" s="311"/>
      <c r="AQ959" s="311"/>
      <c r="AR959" s="311"/>
    </row>
    <row r="960">
      <c r="A960" s="311"/>
      <c r="B960" s="311"/>
      <c r="C960" s="311"/>
      <c r="D960" s="311"/>
      <c r="E960" s="311"/>
      <c r="F960" s="65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  <c r="AF960" s="311"/>
      <c r="AG960" s="311"/>
      <c r="AH960" s="311"/>
      <c r="AI960" s="311"/>
      <c r="AJ960" s="311"/>
      <c r="AK960" s="311"/>
      <c r="AL960" s="311"/>
      <c r="AM960" s="311"/>
      <c r="AN960" s="311"/>
      <c r="AO960" s="311"/>
      <c r="AP960" s="311"/>
      <c r="AQ960" s="311"/>
      <c r="AR960" s="311"/>
    </row>
    <row r="961">
      <c r="A961" s="311"/>
      <c r="B961" s="311"/>
      <c r="C961" s="311"/>
      <c r="D961" s="311"/>
      <c r="E961" s="311"/>
      <c r="F961" s="65"/>
      <c r="G961" s="311"/>
      <c r="H961" s="311"/>
      <c r="I961" s="311"/>
      <c r="J961" s="311"/>
      <c r="K961" s="311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  <c r="AF961" s="311"/>
      <c r="AG961" s="311"/>
      <c r="AH961" s="311"/>
      <c r="AI961" s="311"/>
      <c r="AJ961" s="311"/>
      <c r="AK961" s="311"/>
      <c r="AL961" s="311"/>
      <c r="AM961" s="311"/>
      <c r="AN961" s="311"/>
      <c r="AO961" s="311"/>
      <c r="AP961" s="311"/>
      <c r="AQ961" s="311"/>
      <c r="AR961" s="311"/>
    </row>
    <row r="962">
      <c r="A962" s="311"/>
      <c r="B962" s="311"/>
      <c r="C962" s="311"/>
      <c r="D962" s="311"/>
      <c r="E962" s="311"/>
      <c r="F962" s="65"/>
      <c r="G962" s="311"/>
      <c r="H962" s="311"/>
      <c r="I962" s="311"/>
      <c r="J962" s="311"/>
      <c r="K962" s="311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  <c r="AF962" s="311"/>
      <c r="AG962" s="311"/>
      <c r="AH962" s="311"/>
      <c r="AI962" s="311"/>
      <c r="AJ962" s="311"/>
      <c r="AK962" s="311"/>
      <c r="AL962" s="311"/>
      <c r="AM962" s="311"/>
      <c r="AN962" s="311"/>
      <c r="AO962" s="311"/>
      <c r="AP962" s="311"/>
      <c r="AQ962" s="311"/>
      <c r="AR962" s="311"/>
    </row>
    <row r="963">
      <c r="A963" s="311"/>
      <c r="B963" s="311"/>
      <c r="C963" s="311"/>
      <c r="D963" s="311"/>
      <c r="E963" s="311"/>
      <c r="F963" s="65"/>
      <c r="G963" s="311"/>
      <c r="H963" s="311"/>
      <c r="I963" s="311"/>
      <c r="J963" s="311"/>
      <c r="K963" s="311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  <c r="AF963" s="311"/>
      <c r="AG963" s="311"/>
      <c r="AH963" s="311"/>
      <c r="AI963" s="311"/>
      <c r="AJ963" s="311"/>
      <c r="AK963" s="311"/>
      <c r="AL963" s="311"/>
      <c r="AM963" s="311"/>
      <c r="AN963" s="311"/>
      <c r="AO963" s="311"/>
      <c r="AP963" s="311"/>
      <c r="AQ963" s="311"/>
      <c r="AR963" s="311"/>
    </row>
    <row r="964">
      <c r="A964" s="311"/>
      <c r="B964" s="311"/>
      <c r="C964" s="311"/>
      <c r="D964" s="311"/>
      <c r="E964" s="311"/>
      <c r="F964" s="65"/>
      <c r="G964" s="311"/>
      <c r="H964" s="311"/>
      <c r="I964" s="311"/>
      <c r="J964" s="311"/>
      <c r="K964" s="311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  <c r="AF964" s="311"/>
      <c r="AG964" s="311"/>
      <c r="AH964" s="311"/>
      <c r="AI964" s="311"/>
      <c r="AJ964" s="311"/>
      <c r="AK964" s="311"/>
      <c r="AL964" s="311"/>
      <c r="AM964" s="311"/>
      <c r="AN964" s="311"/>
      <c r="AO964" s="311"/>
      <c r="AP964" s="311"/>
      <c r="AQ964" s="311"/>
      <c r="AR964" s="311"/>
    </row>
    <row r="965">
      <c r="A965" s="311"/>
      <c r="B965" s="311"/>
      <c r="C965" s="311"/>
      <c r="D965" s="311"/>
      <c r="E965" s="311"/>
      <c r="F965" s="65"/>
      <c r="G965" s="311"/>
      <c r="H965" s="311"/>
      <c r="I965" s="311"/>
      <c r="J965" s="311"/>
      <c r="K965" s="311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  <c r="AF965" s="311"/>
      <c r="AG965" s="311"/>
      <c r="AH965" s="311"/>
      <c r="AI965" s="311"/>
      <c r="AJ965" s="311"/>
      <c r="AK965" s="311"/>
      <c r="AL965" s="311"/>
      <c r="AM965" s="311"/>
      <c r="AN965" s="311"/>
      <c r="AO965" s="311"/>
      <c r="AP965" s="311"/>
      <c r="AQ965" s="311"/>
      <c r="AR965" s="311"/>
    </row>
    <row r="966">
      <c r="A966" s="311"/>
      <c r="B966" s="311"/>
      <c r="C966" s="311"/>
      <c r="D966" s="311"/>
      <c r="E966" s="311"/>
      <c r="F966" s="65"/>
      <c r="G966" s="311"/>
      <c r="H966" s="311"/>
      <c r="I966" s="311"/>
      <c r="J966" s="311"/>
      <c r="K966" s="311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  <c r="AF966" s="311"/>
      <c r="AG966" s="311"/>
      <c r="AH966" s="311"/>
      <c r="AI966" s="311"/>
      <c r="AJ966" s="311"/>
      <c r="AK966" s="311"/>
      <c r="AL966" s="311"/>
      <c r="AM966" s="311"/>
      <c r="AN966" s="311"/>
      <c r="AO966" s="311"/>
      <c r="AP966" s="311"/>
      <c r="AQ966" s="311"/>
      <c r="AR966" s="311"/>
    </row>
    <row r="967">
      <c r="A967" s="311"/>
      <c r="B967" s="311"/>
      <c r="C967" s="311"/>
      <c r="D967" s="311"/>
      <c r="E967" s="311"/>
      <c r="F967" s="65"/>
      <c r="G967" s="311"/>
      <c r="H967" s="311"/>
      <c r="I967" s="311"/>
      <c r="J967" s="311"/>
      <c r="K967" s="311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  <c r="AF967" s="311"/>
      <c r="AG967" s="311"/>
      <c r="AH967" s="311"/>
      <c r="AI967" s="311"/>
      <c r="AJ967" s="311"/>
      <c r="AK967" s="311"/>
      <c r="AL967" s="311"/>
      <c r="AM967" s="311"/>
      <c r="AN967" s="311"/>
      <c r="AO967" s="311"/>
      <c r="AP967" s="311"/>
      <c r="AQ967" s="311"/>
      <c r="AR967" s="311"/>
    </row>
    <row r="968">
      <c r="A968" s="311"/>
      <c r="B968" s="311"/>
      <c r="C968" s="311"/>
      <c r="D968" s="311"/>
      <c r="E968" s="311"/>
      <c r="F968" s="65"/>
      <c r="G968" s="311"/>
      <c r="H968" s="311"/>
      <c r="I968" s="311"/>
      <c r="J968" s="311"/>
      <c r="K968" s="311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  <c r="AF968" s="311"/>
      <c r="AG968" s="311"/>
      <c r="AH968" s="311"/>
      <c r="AI968" s="311"/>
      <c r="AJ968" s="311"/>
      <c r="AK968" s="311"/>
      <c r="AL968" s="311"/>
      <c r="AM968" s="311"/>
      <c r="AN968" s="311"/>
      <c r="AO968" s="311"/>
      <c r="AP968" s="311"/>
      <c r="AQ968" s="311"/>
      <c r="AR968" s="311"/>
    </row>
    <row r="969">
      <c r="A969" s="311"/>
      <c r="B969" s="311"/>
      <c r="C969" s="311"/>
      <c r="D969" s="311"/>
      <c r="E969" s="311"/>
      <c r="F969" s="65"/>
      <c r="G969" s="311"/>
      <c r="H969" s="311"/>
      <c r="I969" s="311"/>
      <c r="J969" s="311"/>
      <c r="K969" s="311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  <c r="AF969" s="311"/>
      <c r="AG969" s="311"/>
      <c r="AH969" s="311"/>
      <c r="AI969" s="311"/>
      <c r="AJ969" s="311"/>
      <c r="AK969" s="311"/>
      <c r="AL969" s="311"/>
      <c r="AM969" s="311"/>
      <c r="AN969" s="311"/>
      <c r="AO969" s="311"/>
      <c r="AP969" s="311"/>
      <c r="AQ969" s="311"/>
      <c r="AR969" s="311"/>
    </row>
    <row r="970">
      <c r="A970" s="311"/>
      <c r="B970" s="311"/>
      <c r="C970" s="311"/>
      <c r="D970" s="311"/>
      <c r="E970" s="311"/>
      <c r="F970" s="65"/>
      <c r="G970" s="311"/>
      <c r="H970" s="311"/>
      <c r="I970" s="311"/>
      <c r="J970" s="311"/>
      <c r="K970" s="311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  <c r="AF970" s="311"/>
      <c r="AG970" s="311"/>
      <c r="AH970" s="311"/>
      <c r="AI970" s="311"/>
      <c r="AJ970" s="311"/>
      <c r="AK970" s="311"/>
      <c r="AL970" s="311"/>
      <c r="AM970" s="311"/>
      <c r="AN970" s="311"/>
      <c r="AO970" s="311"/>
      <c r="AP970" s="311"/>
      <c r="AQ970" s="311"/>
      <c r="AR970" s="311"/>
    </row>
    <row r="971">
      <c r="A971" s="311"/>
      <c r="B971" s="311"/>
      <c r="C971" s="311"/>
      <c r="D971" s="311"/>
      <c r="E971" s="311"/>
      <c r="F971" s="65"/>
      <c r="G971" s="311"/>
      <c r="H971" s="311"/>
      <c r="I971" s="311"/>
      <c r="J971" s="311"/>
      <c r="K971" s="311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  <c r="AF971" s="311"/>
      <c r="AG971" s="311"/>
      <c r="AH971" s="311"/>
      <c r="AI971" s="311"/>
      <c r="AJ971" s="311"/>
      <c r="AK971" s="311"/>
      <c r="AL971" s="311"/>
      <c r="AM971" s="311"/>
      <c r="AN971" s="311"/>
      <c r="AO971" s="311"/>
      <c r="AP971" s="311"/>
      <c r="AQ971" s="311"/>
      <c r="AR971" s="311"/>
    </row>
    <row r="972">
      <c r="A972" s="311"/>
      <c r="B972" s="311"/>
      <c r="C972" s="311"/>
      <c r="D972" s="311"/>
      <c r="E972" s="311"/>
      <c r="F972" s="65"/>
      <c r="G972" s="311"/>
      <c r="H972" s="311"/>
      <c r="I972" s="311"/>
      <c r="J972" s="311"/>
      <c r="K972" s="311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  <c r="AF972" s="311"/>
      <c r="AG972" s="311"/>
      <c r="AH972" s="311"/>
      <c r="AI972" s="311"/>
      <c r="AJ972" s="311"/>
      <c r="AK972" s="311"/>
      <c r="AL972" s="311"/>
      <c r="AM972" s="311"/>
      <c r="AN972" s="311"/>
      <c r="AO972" s="311"/>
      <c r="AP972" s="311"/>
      <c r="AQ972" s="311"/>
      <c r="AR972" s="311"/>
    </row>
    <row r="973">
      <c r="A973" s="311"/>
      <c r="B973" s="311"/>
      <c r="C973" s="311"/>
      <c r="D973" s="311"/>
      <c r="E973" s="311"/>
      <c r="F973" s="65"/>
      <c r="G973" s="311"/>
      <c r="H973" s="311"/>
      <c r="I973" s="311"/>
      <c r="J973" s="311"/>
      <c r="K973" s="311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  <c r="AF973" s="311"/>
      <c r="AG973" s="311"/>
      <c r="AH973" s="311"/>
      <c r="AI973" s="311"/>
      <c r="AJ973" s="311"/>
      <c r="AK973" s="311"/>
      <c r="AL973" s="311"/>
      <c r="AM973" s="311"/>
      <c r="AN973" s="311"/>
      <c r="AO973" s="311"/>
      <c r="AP973" s="311"/>
      <c r="AQ973" s="311"/>
      <c r="AR973" s="311"/>
    </row>
    <row r="974">
      <c r="A974" s="311"/>
      <c r="B974" s="311"/>
      <c r="C974" s="311"/>
      <c r="D974" s="311"/>
      <c r="E974" s="311"/>
      <c r="F974" s="65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  <c r="AF974" s="311"/>
      <c r="AG974" s="311"/>
      <c r="AH974" s="311"/>
      <c r="AI974" s="311"/>
      <c r="AJ974" s="311"/>
      <c r="AK974" s="311"/>
      <c r="AL974" s="311"/>
      <c r="AM974" s="311"/>
      <c r="AN974" s="311"/>
      <c r="AO974" s="311"/>
      <c r="AP974" s="311"/>
      <c r="AQ974" s="311"/>
      <c r="AR974" s="311"/>
    </row>
    <row r="975">
      <c r="A975" s="311"/>
      <c r="B975" s="311"/>
      <c r="C975" s="311"/>
      <c r="D975" s="311"/>
      <c r="E975" s="311"/>
      <c r="F975" s="65"/>
      <c r="G975" s="311"/>
      <c r="H975" s="311"/>
      <c r="I975" s="311"/>
      <c r="J975" s="311"/>
      <c r="K975" s="311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  <c r="AA975" s="311"/>
      <c r="AB975" s="311"/>
      <c r="AC975" s="311"/>
      <c r="AD975" s="311"/>
      <c r="AE975" s="311"/>
      <c r="AF975" s="311"/>
      <c r="AG975" s="311"/>
      <c r="AH975" s="311"/>
      <c r="AI975" s="311"/>
      <c r="AJ975" s="311"/>
      <c r="AK975" s="311"/>
      <c r="AL975" s="311"/>
      <c r="AM975" s="311"/>
      <c r="AN975" s="311"/>
      <c r="AO975" s="311"/>
      <c r="AP975" s="311"/>
      <c r="AQ975" s="311"/>
      <c r="AR975" s="311"/>
    </row>
    <row r="976">
      <c r="A976" s="311"/>
      <c r="B976" s="311"/>
      <c r="C976" s="311"/>
      <c r="D976" s="311"/>
      <c r="E976" s="311"/>
      <c r="F976" s="65"/>
      <c r="G976" s="311"/>
      <c r="H976" s="311"/>
      <c r="I976" s="311"/>
      <c r="J976" s="311"/>
      <c r="K976" s="311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  <c r="AA976" s="311"/>
      <c r="AB976" s="311"/>
      <c r="AC976" s="311"/>
      <c r="AD976" s="311"/>
      <c r="AE976" s="311"/>
      <c r="AF976" s="311"/>
      <c r="AG976" s="311"/>
      <c r="AH976" s="311"/>
      <c r="AI976" s="311"/>
      <c r="AJ976" s="311"/>
      <c r="AK976" s="311"/>
      <c r="AL976" s="311"/>
      <c r="AM976" s="311"/>
      <c r="AN976" s="311"/>
      <c r="AO976" s="311"/>
      <c r="AP976" s="311"/>
      <c r="AQ976" s="311"/>
      <c r="AR976" s="311"/>
    </row>
    <row r="977">
      <c r="A977" s="311"/>
      <c r="B977" s="311"/>
      <c r="C977" s="311"/>
      <c r="D977" s="311"/>
      <c r="E977" s="311"/>
      <c r="F977" s="65"/>
      <c r="G977" s="311"/>
      <c r="H977" s="311"/>
      <c r="I977" s="311"/>
      <c r="J977" s="311"/>
      <c r="K977" s="311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  <c r="AA977" s="311"/>
      <c r="AB977" s="311"/>
      <c r="AC977" s="311"/>
      <c r="AD977" s="311"/>
      <c r="AE977" s="311"/>
      <c r="AF977" s="311"/>
      <c r="AG977" s="311"/>
      <c r="AH977" s="311"/>
      <c r="AI977" s="311"/>
      <c r="AJ977" s="311"/>
      <c r="AK977" s="311"/>
      <c r="AL977" s="311"/>
      <c r="AM977" s="311"/>
      <c r="AN977" s="311"/>
      <c r="AO977" s="311"/>
      <c r="AP977" s="311"/>
      <c r="AQ977" s="311"/>
      <c r="AR977" s="311"/>
    </row>
    <row r="978">
      <c r="A978" s="311"/>
      <c r="B978" s="311"/>
      <c r="C978" s="311"/>
      <c r="D978" s="311"/>
      <c r="E978" s="311"/>
      <c r="F978" s="65"/>
      <c r="G978" s="311"/>
      <c r="H978" s="311"/>
      <c r="I978" s="311"/>
      <c r="J978" s="311"/>
      <c r="K978" s="311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  <c r="AA978" s="311"/>
      <c r="AB978" s="311"/>
      <c r="AC978" s="311"/>
      <c r="AD978" s="311"/>
      <c r="AE978" s="311"/>
      <c r="AF978" s="311"/>
      <c r="AG978" s="311"/>
      <c r="AH978" s="311"/>
      <c r="AI978" s="311"/>
      <c r="AJ978" s="311"/>
      <c r="AK978" s="311"/>
      <c r="AL978" s="311"/>
      <c r="AM978" s="311"/>
      <c r="AN978" s="311"/>
      <c r="AO978" s="311"/>
      <c r="AP978" s="311"/>
      <c r="AQ978" s="311"/>
      <c r="AR978" s="311"/>
    </row>
    <row r="979">
      <c r="A979" s="311"/>
      <c r="B979" s="311"/>
      <c r="C979" s="311"/>
      <c r="D979" s="311"/>
      <c r="E979" s="311"/>
      <c r="F979" s="65"/>
      <c r="G979" s="311"/>
      <c r="H979" s="311"/>
      <c r="I979" s="311"/>
      <c r="J979" s="311"/>
      <c r="K979" s="311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  <c r="AA979" s="311"/>
      <c r="AB979" s="311"/>
      <c r="AC979" s="311"/>
      <c r="AD979" s="311"/>
      <c r="AE979" s="311"/>
      <c r="AF979" s="311"/>
      <c r="AG979" s="311"/>
      <c r="AH979" s="311"/>
      <c r="AI979" s="311"/>
      <c r="AJ979" s="311"/>
      <c r="AK979" s="311"/>
      <c r="AL979" s="311"/>
      <c r="AM979" s="311"/>
      <c r="AN979" s="311"/>
      <c r="AO979" s="311"/>
      <c r="AP979" s="311"/>
      <c r="AQ979" s="311"/>
      <c r="AR979" s="311"/>
    </row>
    <row r="980">
      <c r="A980" s="311"/>
      <c r="B980" s="311"/>
      <c r="C980" s="311"/>
      <c r="D980" s="311"/>
      <c r="E980" s="311"/>
      <c r="F980" s="65"/>
      <c r="G980" s="311"/>
      <c r="H980" s="311"/>
      <c r="I980" s="311"/>
      <c r="J980" s="311"/>
      <c r="K980" s="311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  <c r="AA980" s="311"/>
      <c r="AB980" s="311"/>
      <c r="AC980" s="311"/>
      <c r="AD980" s="311"/>
      <c r="AE980" s="311"/>
      <c r="AF980" s="311"/>
      <c r="AG980" s="311"/>
      <c r="AH980" s="311"/>
      <c r="AI980" s="311"/>
      <c r="AJ980" s="311"/>
      <c r="AK980" s="311"/>
      <c r="AL980" s="311"/>
      <c r="AM980" s="311"/>
      <c r="AN980" s="311"/>
      <c r="AO980" s="311"/>
      <c r="AP980" s="311"/>
      <c r="AQ980" s="311"/>
      <c r="AR980" s="311"/>
    </row>
    <row r="981">
      <c r="A981" s="311"/>
      <c r="B981" s="311"/>
      <c r="C981" s="311"/>
      <c r="D981" s="311"/>
      <c r="E981" s="311"/>
      <c r="F981" s="65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311"/>
      <c r="AL981" s="311"/>
      <c r="AM981" s="311"/>
      <c r="AN981" s="311"/>
      <c r="AO981" s="311"/>
      <c r="AP981" s="311"/>
      <c r="AQ981" s="311"/>
      <c r="AR981" s="311"/>
    </row>
    <row r="982">
      <c r="A982" s="311"/>
      <c r="B982" s="311"/>
      <c r="C982" s="311"/>
      <c r="D982" s="311"/>
      <c r="E982" s="311"/>
      <c r="F982" s="65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  <c r="AF982" s="311"/>
      <c r="AG982" s="311"/>
      <c r="AH982" s="311"/>
      <c r="AI982" s="311"/>
      <c r="AJ982" s="311"/>
      <c r="AK982" s="311"/>
      <c r="AL982" s="311"/>
      <c r="AM982" s="311"/>
      <c r="AN982" s="311"/>
      <c r="AO982" s="311"/>
      <c r="AP982" s="311"/>
      <c r="AQ982" s="311"/>
      <c r="AR982" s="311"/>
    </row>
    <row r="983">
      <c r="A983" s="311"/>
      <c r="B983" s="311"/>
      <c r="C983" s="311"/>
      <c r="D983" s="311"/>
      <c r="E983" s="311"/>
      <c r="F983" s="65"/>
      <c r="G983" s="311"/>
      <c r="H983" s="311"/>
      <c r="I983" s="311"/>
      <c r="J983" s="311"/>
      <c r="K983" s="311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  <c r="AA983" s="311"/>
      <c r="AB983" s="311"/>
      <c r="AC983" s="311"/>
      <c r="AD983" s="311"/>
      <c r="AE983" s="311"/>
      <c r="AF983" s="311"/>
      <c r="AG983" s="311"/>
      <c r="AH983" s="311"/>
      <c r="AI983" s="311"/>
      <c r="AJ983" s="311"/>
      <c r="AK983" s="311"/>
      <c r="AL983" s="311"/>
      <c r="AM983" s="311"/>
      <c r="AN983" s="311"/>
      <c r="AO983" s="311"/>
      <c r="AP983" s="311"/>
      <c r="AQ983" s="311"/>
      <c r="AR983" s="311"/>
    </row>
    <row r="984">
      <c r="A984" s="311"/>
      <c r="B984" s="311"/>
      <c r="C984" s="311"/>
      <c r="D984" s="311"/>
      <c r="E984" s="311"/>
      <c r="F984" s="65"/>
      <c r="G984" s="311"/>
      <c r="H984" s="311"/>
      <c r="I984" s="311"/>
      <c r="J984" s="311"/>
      <c r="K984" s="311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  <c r="AA984" s="311"/>
      <c r="AB984" s="311"/>
      <c r="AC984" s="311"/>
      <c r="AD984" s="311"/>
      <c r="AE984" s="311"/>
      <c r="AF984" s="311"/>
      <c r="AG984" s="311"/>
      <c r="AH984" s="311"/>
      <c r="AI984" s="311"/>
      <c r="AJ984" s="311"/>
      <c r="AK984" s="311"/>
      <c r="AL984" s="311"/>
      <c r="AM984" s="311"/>
      <c r="AN984" s="311"/>
      <c r="AO984" s="311"/>
      <c r="AP984" s="311"/>
      <c r="AQ984" s="311"/>
      <c r="AR984" s="311"/>
    </row>
    <row r="985">
      <c r="A985" s="311"/>
      <c r="B985" s="311"/>
      <c r="C985" s="311"/>
      <c r="D985" s="311"/>
      <c r="E985" s="311"/>
      <c r="F985" s="65"/>
      <c r="G985" s="311"/>
      <c r="H985" s="311"/>
      <c r="I985" s="311"/>
      <c r="J985" s="311"/>
      <c r="K985" s="311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  <c r="AF985" s="311"/>
      <c r="AG985" s="311"/>
      <c r="AH985" s="311"/>
      <c r="AI985" s="311"/>
      <c r="AJ985" s="311"/>
      <c r="AK985" s="311"/>
      <c r="AL985" s="311"/>
      <c r="AM985" s="311"/>
      <c r="AN985" s="311"/>
      <c r="AO985" s="311"/>
      <c r="AP985" s="311"/>
      <c r="AQ985" s="311"/>
      <c r="AR985" s="311"/>
    </row>
    <row r="986">
      <c r="A986" s="311"/>
      <c r="B986" s="311"/>
      <c r="C986" s="311"/>
      <c r="D986" s="311"/>
      <c r="E986" s="311"/>
      <c r="F986" s="65"/>
      <c r="G986" s="311"/>
      <c r="H986" s="311"/>
      <c r="I986" s="311"/>
      <c r="J986" s="311"/>
      <c r="K986" s="311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  <c r="AA986" s="311"/>
      <c r="AB986" s="311"/>
      <c r="AC986" s="311"/>
      <c r="AD986" s="311"/>
      <c r="AE986" s="311"/>
      <c r="AF986" s="311"/>
      <c r="AG986" s="311"/>
      <c r="AH986" s="311"/>
      <c r="AI986" s="311"/>
      <c r="AJ986" s="311"/>
      <c r="AK986" s="311"/>
      <c r="AL986" s="311"/>
      <c r="AM986" s="311"/>
      <c r="AN986" s="311"/>
      <c r="AO986" s="311"/>
      <c r="AP986" s="311"/>
      <c r="AQ986" s="311"/>
      <c r="AR986" s="311"/>
    </row>
    <row r="987">
      <c r="A987" s="311"/>
      <c r="B987" s="311"/>
      <c r="C987" s="311"/>
      <c r="D987" s="311"/>
      <c r="E987" s="311"/>
      <c r="F987" s="65"/>
      <c r="G987" s="311"/>
      <c r="H987" s="311"/>
      <c r="I987" s="311"/>
      <c r="J987" s="311"/>
      <c r="K987" s="311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  <c r="AA987" s="311"/>
      <c r="AB987" s="311"/>
      <c r="AC987" s="311"/>
      <c r="AD987" s="311"/>
      <c r="AE987" s="311"/>
      <c r="AF987" s="311"/>
      <c r="AG987" s="311"/>
      <c r="AH987" s="311"/>
      <c r="AI987" s="311"/>
      <c r="AJ987" s="311"/>
      <c r="AK987" s="311"/>
      <c r="AL987" s="311"/>
      <c r="AM987" s="311"/>
      <c r="AN987" s="311"/>
      <c r="AO987" s="311"/>
      <c r="AP987" s="311"/>
      <c r="AQ987" s="311"/>
      <c r="AR987" s="311"/>
    </row>
    <row r="988">
      <c r="A988" s="311"/>
      <c r="B988" s="311"/>
      <c r="C988" s="311"/>
      <c r="D988" s="311"/>
      <c r="E988" s="311"/>
      <c r="F988" s="65"/>
      <c r="G988" s="311"/>
      <c r="H988" s="311"/>
      <c r="I988" s="311"/>
      <c r="J988" s="311"/>
      <c r="K988" s="311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  <c r="AA988" s="311"/>
      <c r="AB988" s="311"/>
      <c r="AC988" s="311"/>
      <c r="AD988" s="311"/>
      <c r="AE988" s="311"/>
      <c r="AF988" s="311"/>
      <c r="AG988" s="311"/>
      <c r="AH988" s="311"/>
      <c r="AI988" s="311"/>
      <c r="AJ988" s="311"/>
      <c r="AK988" s="311"/>
      <c r="AL988" s="311"/>
      <c r="AM988" s="311"/>
      <c r="AN988" s="311"/>
      <c r="AO988" s="311"/>
      <c r="AP988" s="311"/>
      <c r="AQ988" s="311"/>
      <c r="AR988" s="311"/>
    </row>
    <row r="989">
      <c r="A989" s="311"/>
      <c r="B989" s="311"/>
      <c r="C989" s="311"/>
      <c r="D989" s="311"/>
      <c r="E989" s="311"/>
      <c r="F989" s="65"/>
      <c r="G989" s="311"/>
      <c r="H989" s="311"/>
      <c r="I989" s="311"/>
      <c r="J989" s="311"/>
      <c r="K989" s="311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  <c r="AA989" s="311"/>
      <c r="AB989" s="311"/>
      <c r="AC989" s="311"/>
      <c r="AD989" s="311"/>
      <c r="AE989" s="311"/>
      <c r="AF989" s="311"/>
      <c r="AG989" s="311"/>
      <c r="AH989" s="311"/>
      <c r="AI989" s="311"/>
      <c r="AJ989" s="311"/>
      <c r="AK989" s="311"/>
      <c r="AL989" s="311"/>
      <c r="AM989" s="311"/>
      <c r="AN989" s="311"/>
      <c r="AO989" s="311"/>
      <c r="AP989" s="311"/>
      <c r="AQ989" s="311"/>
      <c r="AR989" s="311"/>
    </row>
    <row r="990">
      <c r="A990" s="311"/>
      <c r="B990" s="311"/>
      <c r="C990" s="311"/>
      <c r="D990" s="311"/>
      <c r="E990" s="311"/>
      <c r="F990" s="65"/>
      <c r="G990" s="311"/>
      <c r="H990" s="311"/>
      <c r="I990" s="311"/>
      <c r="J990" s="311"/>
      <c r="K990" s="311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  <c r="AA990" s="311"/>
      <c r="AB990" s="311"/>
      <c r="AC990" s="311"/>
      <c r="AD990" s="311"/>
      <c r="AE990" s="311"/>
      <c r="AF990" s="311"/>
      <c r="AG990" s="311"/>
      <c r="AH990" s="311"/>
      <c r="AI990" s="311"/>
      <c r="AJ990" s="311"/>
      <c r="AK990" s="311"/>
      <c r="AL990" s="311"/>
      <c r="AM990" s="311"/>
      <c r="AN990" s="311"/>
      <c r="AO990" s="311"/>
      <c r="AP990" s="311"/>
      <c r="AQ990" s="311"/>
      <c r="AR990" s="311"/>
    </row>
    <row r="991">
      <c r="A991" s="311"/>
      <c r="B991" s="311"/>
      <c r="C991" s="311"/>
      <c r="D991" s="311"/>
      <c r="E991" s="311"/>
      <c r="F991" s="65"/>
      <c r="G991" s="311"/>
      <c r="H991" s="311"/>
      <c r="I991" s="311"/>
      <c r="J991" s="311"/>
      <c r="K991" s="311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  <c r="AA991" s="311"/>
      <c r="AB991" s="311"/>
      <c r="AC991" s="311"/>
      <c r="AD991" s="311"/>
      <c r="AE991" s="311"/>
      <c r="AF991" s="311"/>
      <c r="AG991" s="311"/>
      <c r="AH991" s="311"/>
      <c r="AI991" s="311"/>
      <c r="AJ991" s="311"/>
      <c r="AK991" s="311"/>
      <c r="AL991" s="311"/>
      <c r="AM991" s="311"/>
      <c r="AN991" s="311"/>
      <c r="AO991" s="311"/>
      <c r="AP991" s="311"/>
      <c r="AQ991" s="311"/>
      <c r="AR991" s="311"/>
    </row>
    <row r="992">
      <c r="A992" s="311"/>
      <c r="B992" s="311"/>
      <c r="C992" s="311"/>
      <c r="D992" s="311"/>
      <c r="E992" s="311"/>
      <c r="F992" s="65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  <c r="AF992" s="311"/>
      <c r="AG992" s="311"/>
      <c r="AH992" s="311"/>
      <c r="AI992" s="311"/>
      <c r="AJ992" s="311"/>
      <c r="AK992" s="311"/>
      <c r="AL992" s="311"/>
      <c r="AM992" s="311"/>
      <c r="AN992" s="311"/>
      <c r="AO992" s="311"/>
      <c r="AP992" s="311"/>
      <c r="AQ992" s="311"/>
      <c r="AR992" s="311"/>
    </row>
    <row r="993">
      <c r="A993" s="311"/>
      <c r="B993" s="311"/>
      <c r="C993" s="311"/>
      <c r="D993" s="311"/>
      <c r="E993" s="311"/>
      <c r="F993" s="65"/>
      <c r="G993" s="311"/>
      <c r="H993" s="311"/>
      <c r="I993" s="311"/>
      <c r="J993" s="311"/>
      <c r="K993" s="311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  <c r="AA993" s="311"/>
      <c r="AB993" s="311"/>
      <c r="AC993" s="311"/>
      <c r="AD993" s="311"/>
      <c r="AE993" s="311"/>
      <c r="AF993" s="311"/>
      <c r="AG993" s="311"/>
      <c r="AH993" s="311"/>
      <c r="AI993" s="311"/>
      <c r="AJ993" s="311"/>
      <c r="AK993" s="311"/>
      <c r="AL993" s="311"/>
      <c r="AM993" s="311"/>
      <c r="AN993" s="311"/>
      <c r="AO993" s="311"/>
      <c r="AP993" s="311"/>
      <c r="AQ993" s="311"/>
      <c r="AR993" s="311"/>
    </row>
    <row r="994">
      <c r="A994" s="311"/>
      <c r="B994" s="311"/>
      <c r="C994" s="311"/>
      <c r="D994" s="311"/>
      <c r="E994" s="311"/>
      <c r="F994" s="65"/>
      <c r="G994" s="311"/>
      <c r="H994" s="311"/>
      <c r="I994" s="311"/>
      <c r="J994" s="311"/>
      <c r="K994" s="311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  <c r="AA994" s="311"/>
      <c r="AB994" s="311"/>
      <c r="AC994" s="311"/>
      <c r="AD994" s="311"/>
      <c r="AE994" s="311"/>
      <c r="AF994" s="311"/>
      <c r="AG994" s="311"/>
      <c r="AH994" s="311"/>
      <c r="AI994" s="311"/>
      <c r="AJ994" s="311"/>
      <c r="AK994" s="311"/>
      <c r="AL994" s="311"/>
      <c r="AM994" s="311"/>
      <c r="AN994" s="311"/>
      <c r="AO994" s="311"/>
      <c r="AP994" s="311"/>
      <c r="AQ994" s="311"/>
      <c r="AR994" s="311"/>
    </row>
    <row r="995">
      <c r="A995" s="311"/>
      <c r="B995" s="311"/>
      <c r="C995" s="311"/>
      <c r="D995" s="311"/>
      <c r="E995" s="311"/>
      <c r="F995" s="65"/>
      <c r="G995" s="311"/>
      <c r="H995" s="311"/>
      <c r="I995" s="311"/>
      <c r="J995" s="311"/>
      <c r="K995" s="311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  <c r="AA995" s="311"/>
      <c r="AB995" s="311"/>
      <c r="AC995" s="311"/>
      <c r="AD995" s="311"/>
      <c r="AE995" s="311"/>
      <c r="AF995" s="311"/>
      <c r="AG995" s="311"/>
      <c r="AH995" s="311"/>
      <c r="AI995" s="311"/>
      <c r="AJ995" s="311"/>
      <c r="AK995" s="311"/>
      <c r="AL995" s="311"/>
      <c r="AM995" s="311"/>
      <c r="AN995" s="311"/>
      <c r="AO995" s="311"/>
      <c r="AP995" s="311"/>
      <c r="AQ995" s="311"/>
      <c r="AR995" s="311"/>
    </row>
    <row r="996">
      <c r="A996" s="311"/>
      <c r="B996" s="311"/>
      <c r="C996" s="311"/>
      <c r="D996" s="311"/>
      <c r="E996" s="311"/>
      <c r="F996" s="65"/>
      <c r="G996" s="311"/>
      <c r="H996" s="311"/>
      <c r="I996" s="311"/>
      <c r="J996" s="311"/>
      <c r="K996" s="311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  <c r="AA996" s="311"/>
      <c r="AB996" s="311"/>
      <c r="AC996" s="311"/>
      <c r="AD996" s="311"/>
      <c r="AE996" s="311"/>
      <c r="AF996" s="311"/>
      <c r="AG996" s="311"/>
      <c r="AH996" s="311"/>
      <c r="AI996" s="311"/>
      <c r="AJ996" s="311"/>
      <c r="AK996" s="311"/>
      <c r="AL996" s="311"/>
      <c r="AM996" s="311"/>
      <c r="AN996" s="311"/>
      <c r="AO996" s="311"/>
      <c r="AP996" s="311"/>
      <c r="AQ996" s="311"/>
      <c r="AR996" s="311"/>
    </row>
    <row r="997">
      <c r="A997" s="311"/>
      <c r="B997" s="311"/>
      <c r="C997" s="311"/>
      <c r="D997" s="311"/>
      <c r="E997" s="311"/>
      <c r="F997" s="65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  <c r="AF997" s="311"/>
      <c r="AG997" s="311"/>
      <c r="AH997" s="311"/>
      <c r="AI997" s="311"/>
      <c r="AJ997" s="311"/>
      <c r="AK997" s="311"/>
      <c r="AL997" s="311"/>
      <c r="AM997" s="311"/>
      <c r="AN997" s="311"/>
      <c r="AO997" s="311"/>
      <c r="AP997" s="311"/>
      <c r="AQ997" s="311"/>
      <c r="AR997" s="311"/>
    </row>
    <row r="998">
      <c r="A998" s="311"/>
      <c r="B998" s="311"/>
      <c r="C998" s="311"/>
      <c r="D998" s="311"/>
      <c r="E998" s="311"/>
      <c r="F998" s="65"/>
      <c r="G998" s="311"/>
      <c r="H998" s="311"/>
      <c r="I998" s="311"/>
      <c r="J998" s="311"/>
      <c r="K998" s="311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  <c r="AA998" s="311"/>
      <c r="AB998" s="311"/>
      <c r="AC998" s="311"/>
      <c r="AD998" s="311"/>
      <c r="AE998" s="311"/>
      <c r="AF998" s="311"/>
      <c r="AG998" s="311"/>
      <c r="AH998" s="311"/>
      <c r="AI998" s="311"/>
      <c r="AJ998" s="311"/>
      <c r="AK998" s="311"/>
      <c r="AL998" s="311"/>
      <c r="AM998" s="311"/>
      <c r="AN998" s="311"/>
      <c r="AO998" s="311"/>
      <c r="AP998" s="311"/>
      <c r="AQ998" s="311"/>
      <c r="AR998" s="311"/>
    </row>
    <row r="999">
      <c r="A999" s="311"/>
      <c r="B999" s="311"/>
      <c r="C999" s="311"/>
      <c r="D999" s="311"/>
      <c r="E999" s="311"/>
      <c r="F999" s="65"/>
      <c r="G999" s="311"/>
      <c r="H999" s="311"/>
      <c r="I999" s="311"/>
      <c r="J999" s="311"/>
      <c r="K999" s="311"/>
      <c r="L999" s="311"/>
      <c r="M999" s="311"/>
      <c r="N999" s="311"/>
      <c r="O999" s="311"/>
      <c r="P999" s="311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  <c r="AA999" s="311"/>
      <c r="AB999" s="311"/>
      <c r="AC999" s="311"/>
      <c r="AD999" s="311"/>
      <c r="AE999" s="311"/>
      <c r="AF999" s="311"/>
      <c r="AG999" s="311"/>
      <c r="AH999" s="311"/>
      <c r="AI999" s="311"/>
      <c r="AJ999" s="311"/>
      <c r="AK999" s="311"/>
      <c r="AL999" s="311"/>
      <c r="AM999" s="311"/>
      <c r="AN999" s="311"/>
      <c r="AO999" s="311"/>
      <c r="AP999" s="311"/>
      <c r="AQ999" s="311"/>
      <c r="AR999" s="311"/>
    </row>
    <row r="1000">
      <c r="A1000" s="311"/>
      <c r="B1000" s="311"/>
      <c r="C1000" s="311"/>
      <c r="D1000" s="311"/>
      <c r="E1000" s="311"/>
      <c r="F1000" s="65"/>
      <c r="G1000" s="311"/>
      <c r="H1000" s="311"/>
      <c r="I1000" s="311"/>
      <c r="J1000" s="311"/>
      <c r="K1000" s="311"/>
      <c r="L1000" s="311"/>
      <c r="M1000" s="311"/>
      <c r="N1000" s="311"/>
      <c r="O1000" s="311"/>
      <c r="P1000" s="311"/>
      <c r="Q1000" s="311"/>
      <c r="R1000" s="311"/>
      <c r="S1000" s="311"/>
      <c r="T1000" s="311"/>
      <c r="U1000" s="311"/>
      <c r="V1000" s="311"/>
      <c r="W1000" s="311"/>
      <c r="X1000" s="311"/>
      <c r="Y1000" s="311"/>
      <c r="Z1000" s="311"/>
      <c r="AA1000" s="311"/>
      <c r="AB1000" s="311"/>
      <c r="AC1000" s="311"/>
      <c r="AD1000" s="311"/>
      <c r="AE1000" s="311"/>
      <c r="AF1000" s="311"/>
      <c r="AG1000" s="311"/>
      <c r="AH1000" s="311"/>
      <c r="AI1000" s="311"/>
      <c r="AJ1000" s="311"/>
      <c r="AK1000" s="311"/>
      <c r="AL1000" s="311"/>
      <c r="AM1000" s="311"/>
      <c r="AN1000" s="311"/>
      <c r="AO1000" s="311"/>
      <c r="AP1000" s="311"/>
      <c r="AQ1000" s="311"/>
      <c r="AR1000" s="311"/>
    </row>
    <row r="1001">
      <c r="A1001" s="311"/>
      <c r="B1001" s="311"/>
      <c r="C1001" s="311"/>
      <c r="D1001" s="311"/>
      <c r="E1001" s="311"/>
      <c r="F1001" s="65"/>
      <c r="G1001" s="311"/>
      <c r="H1001" s="311"/>
      <c r="I1001" s="311"/>
      <c r="J1001" s="311"/>
      <c r="K1001" s="311"/>
      <c r="L1001" s="311"/>
      <c r="M1001" s="311"/>
      <c r="N1001" s="311"/>
      <c r="O1001" s="311"/>
      <c r="P1001" s="311"/>
      <c r="Q1001" s="311"/>
      <c r="R1001" s="311"/>
      <c r="S1001" s="311"/>
      <c r="T1001" s="311"/>
      <c r="U1001" s="311"/>
      <c r="V1001" s="311"/>
      <c r="W1001" s="311"/>
      <c r="X1001" s="311"/>
      <c r="Y1001" s="311"/>
      <c r="Z1001" s="311"/>
      <c r="AA1001" s="311"/>
      <c r="AB1001" s="311"/>
      <c r="AC1001" s="311"/>
      <c r="AD1001" s="311"/>
      <c r="AE1001" s="311"/>
      <c r="AF1001" s="311"/>
      <c r="AG1001" s="311"/>
      <c r="AH1001" s="311"/>
      <c r="AI1001" s="311"/>
      <c r="AJ1001" s="311"/>
      <c r="AK1001" s="311"/>
      <c r="AL1001" s="311"/>
      <c r="AM1001" s="311"/>
      <c r="AN1001" s="311"/>
      <c r="AO1001" s="311"/>
      <c r="AP1001" s="311"/>
      <c r="AQ1001" s="311"/>
      <c r="AR1001" s="311"/>
    </row>
    <row r="1002">
      <c r="A1002" s="311"/>
      <c r="B1002" s="311"/>
      <c r="C1002" s="311"/>
      <c r="D1002" s="311"/>
      <c r="E1002" s="311"/>
      <c r="F1002" s="65"/>
      <c r="G1002" s="311"/>
      <c r="H1002" s="311"/>
      <c r="I1002" s="311"/>
      <c r="J1002" s="311"/>
      <c r="K1002" s="311"/>
      <c r="L1002" s="311"/>
      <c r="M1002" s="311"/>
      <c r="N1002" s="311"/>
      <c r="O1002" s="311"/>
      <c r="P1002" s="311"/>
      <c r="Q1002" s="311"/>
      <c r="R1002" s="311"/>
      <c r="S1002" s="311"/>
      <c r="T1002" s="311"/>
      <c r="U1002" s="311"/>
      <c r="V1002" s="311"/>
      <c r="W1002" s="311"/>
      <c r="X1002" s="311"/>
      <c r="Y1002" s="311"/>
      <c r="Z1002" s="311"/>
      <c r="AA1002" s="311"/>
      <c r="AB1002" s="311"/>
      <c r="AC1002" s="311"/>
      <c r="AD1002" s="311"/>
      <c r="AE1002" s="311"/>
      <c r="AF1002" s="311"/>
      <c r="AG1002" s="311"/>
      <c r="AH1002" s="311"/>
      <c r="AI1002" s="311"/>
      <c r="AJ1002" s="311"/>
      <c r="AK1002" s="311"/>
      <c r="AL1002" s="311"/>
      <c r="AM1002" s="311"/>
      <c r="AN1002" s="311"/>
      <c r="AO1002" s="311"/>
      <c r="AP1002" s="311"/>
      <c r="AQ1002" s="311"/>
      <c r="AR1002" s="3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3">
        <v>2.302151378519E12</v>
      </c>
    </row>
    <row r="5">
      <c r="J5" s="273" t="s">
        <v>375</v>
      </c>
    </row>
    <row r="22">
      <c r="A22" s="45"/>
    </row>
    <row r="25">
      <c r="K25" s="273" t="s">
        <v>376</v>
      </c>
    </row>
    <row r="33">
      <c r="N33" s="273" t="s">
        <v>126</v>
      </c>
    </row>
    <row r="34">
      <c r="N34" s="273" t="s">
        <v>170</v>
      </c>
    </row>
    <row r="35">
      <c r="N35" s="340">
        <v>0.34375</v>
      </c>
    </row>
    <row r="36">
      <c r="N36" s="273" t="s">
        <v>188</v>
      </c>
    </row>
  </sheetData>
  <drawing r:id="rId1"/>
</worksheet>
</file>