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OSTEO" sheetId="2" r:id="rId5"/>
    <sheet state="visible" name="23-07-2025 COSTEO JAIR" sheetId="3" r:id="rId6"/>
    <sheet state="visible" name="ITINERARIO" sheetId="4" r:id="rId7"/>
    <sheet state="visible" name="Detalle de los servicios" sheetId="5" r:id="rId8"/>
    <sheet state="visible" name=" Confirmación de 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cNqOBi3z3lC8A4xtCwOVVmFY8iGThnUMVL/2x14rWIM="/>
    </ext>
  </extLst>
</workbook>
</file>

<file path=xl/sharedStrings.xml><?xml version="1.0" encoding="utf-8"?>
<sst xmlns="http://schemas.openxmlformats.org/spreadsheetml/2006/main" count="603" uniqueCount="226">
  <si>
    <t>Nombre</t>
  </si>
  <si>
    <t>Geraldine</t>
  </si>
  <si>
    <t>Joanne R.A.</t>
  </si>
  <si>
    <t>Apellido</t>
  </si>
  <si>
    <t>Tromp</t>
  </si>
  <si>
    <t>Apellido de casada</t>
  </si>
  <si>
    <t>Género:  .</t>
  </si>
  <si>
    <t>Femenino</t>
  </si>
  <si>
    <t>Pasaporte</t>
  </si>
  <si>
    <t>NYD6H38J5</t>
  </si>
  <si>
    <t>Fecha de nacimiento</t>
  </si>
  <si>
    <t xml:space="preserve"> 18 - 1 - 1978</t>
  </si>
  <si>
    <t>Edad</t>
  </si>
  <si>
    <t>Estado civil</t>
  </si>
  <si>
    <t>En una relación</t>
  </si>
  <si>
    <t>Dirección</t>
  </si>
  <si>
    <t xml:space="preserve">Nacionalidad  y  domicilio:  </t>
  </si>
  <si>
    <t>Aruba</t>
  </si>
  <si>
    <t>Email:</t>
  </si>
  <si>
    <t>does18@hotmail.com</t>
  </si>
  <si>
    <t>Teléfono</t>
  </si>
  <si>
    <t>297 563 2003</t>
  </si>
  <si>
    <t xml:space="preserve">Profesión </t>
  </si>
  <si>
    <t>RH</t>
  </si>
  <si>
    <t>o+</t>
  </si>
  <si>
    <t>Seguro</t>
  </si>
  <si>
    <t>AZV nr. 1074433900</t>
  </si>
  <si>
    <t>Peso</t>
  </si>
  <si>
    <t>68 kilos</t>
  </si>
  <si>
    <t>Altura</t>
  </si>
  <si>
    <t>1.57 m</t>
  </si>
  <si>
    <t>Idioma</t>
  </si>
  <si>
    <t>Papiamneto, Holandes, ingles y Español</t>
  </si>
  <si>
    <t>Salud</t>
  </si>
  <si>
    <t xml:space="preserve">Estadia </t>
  </si>
  <si>
    <t>21 de julio al 1 de agosto</t>
  </si>
  <si>
    <t>Enrica</t>
  </si>
  <si>
    <t>Rosamalia</t>
  </si>
  <si>
    <t>Everon</t>
  </si>
  <si>
    <t>femenino</t>
  </si>
  <si>
    <t>NY8BCHCJ2</t>
  </si>
  <si>
    <t>14 de Julio 1956</t>
  </si>
  <si>
    <t>Soltera</t>
  </si>
  <si>
    <t>A+</t>
  </si>
  <si>
    <t>65kg</t>
  </si>
  <si>
    <t>1,63m</t>
  </si>
  <si>
    <t>Jair</t>
  </si>
  <si>
    <t>Daniel</t>
  </si>
  <si>
    <t>Regalis</t>
  </si>
  <si>
    <t>Masculino</t>
  </si>
  <si>
    <t>NS9DJP1D3</t>
  </si>
  <si>
    <t>29 de mayo 1977</t>
  </si>
  <si>
    <t>en una relación</t>
  </si>
  <si>
    <t>jairregalis@hotmail.com</t>
  </si>
  <si>
    <t>B+</t>
  </si>
  <si>
    <t>90kg</t>
  </si>
  <si>
    <t>1,90m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</si>
  <si>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</si>
  <si>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</si>
  <si>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</si>
  <si>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</si>
  <si>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</si>
  <si>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</si>
  <si>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</si>
  <si>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</si>
  <si>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</si>
  <si>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</si>
  <si>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</si>
  <si>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</si>
  <si>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 xml:space="preserve">Geraldine </t>
  </si>
  <si>
    <t xml:space="preserve">Enrica  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</si>
  <si>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</si>
  <si>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</si>
  <si>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</si>
  <si>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</si>
  <si>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</si>
  <si>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</si>
  <si>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</si>
  <si>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</si>
  <si>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</si>
  <si>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</si>
  <si>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</si>
  <si>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</si>
  <si>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</si>
  <si>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</si>
  <si>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</si>
  <si>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App</t>
  </si>
  <si>
    <t>Pre - compra</t>
  </si>
  <si>
    <t>Emitido</t>
  </si>
  <si>
    <t>Póliza de asistencia de medica</t>
  </si>
  <si>
    <t>Pagado</t>
  </si>
  <si>
    <t>Confirmado</t>
  </si>
  <si>
    <t>Domicilio</t>
  </si>
  <si>
    <t>Echavarria</t>
  </si>
  <si>
    <t>ARCHIVADO</t>
  </si>
  <si>
    <t>Antígeno de próstata</t>
  </si>
  <si>
    <t>ALT- Alanina transferasa</t>
  </si>
  <si>
    <t>AST - aspartato transferasa</t>
  </si>
  <si>
    <t>Bilirrubina total y directa</t>
  </si>
  <si>
    <t>Colesterol HDL</t>
  </si>
  <si>
    <t>Colesterol LDL</t>
  </si>
  <si>
    <t>Colesterol total</t>
  </si>
  <si>
    <t>Creatinina</t>
  </si>
  <si>
    <t>Coprológico</t>
  </si>
  <si>
    <t>Ferritina</t>
  </si>
  <si>
    <t>Gamma glutamil transferasa</t>
  </si>
  <si>
    <t>Glucosa sérica</t>
  </si>
  <si>
    <t>Hemoglobina Glicosilada</t>
  </si>
  <si>
    <t>Hemograma completo</t>
  </si>
  <si>
    <t>Nitrógeno Ureico en Sangre  (BUN)</t>
  </si>
  <si>
    <t>T3 libre</t>
  </si>
  <si>
    <t>T4 libre</t>
  </si>
  <si>
    <t>Triglicéridos</t>
  </si>
  <si>
    <t>TSH</t>
  </si>
  <si>
    <t>Uroanálisis</t>
  </si>
  <si>
    <t>VDRL</t>
  </si>
  <si>
    <t xml:space="preserve">VIH 1 Y 2, Anticuerpos </t>
  </si>
  <si>
    <t>Vitamina D25</t>
  </si>
  <si>
    <t>Facturado</t>
  </si>
  <si>
    <t>Radiografía de tórax</t>
  </si>
  <si>
    <t>CIMA</t>
  </si>
  <si>
    <t>JENNY BANCOLOMBIA</t>
  </si>
  <si>
    <t>TRANSFERENCIA</t>
  </si>
  <si>
    <t>Ecografía de abdomen total</t>
  </si>
  <si>
    <t>Ecografía de tiroides y paratiroides</t>
  </si>
  <si>
    <t>Electrocardiograma</t>
  </si>
  <si>
    <t>ESPECIALISTAS</t>
  </si>
  <si>
    <t>FACTURADO</t>
  </si>
  <si>
    <t xml:space="preserve">confirmado </t>
  </si>
  <si>
    <t>Cita con especialista en OFTALMOLOGÍA</t>
  </si>
  <si>
    <t>CLINICA DE OFTALMOLOGÍA SAN DIEGO</t>
  </si>
  <si>
    <t>Cita con especialista en DERMATOLOGÍA</t>
  </si>
  <si>
    <t>ETIEMEDELLIN</t>
  </si>
  <si>
    <t>DSM</t>
  </si>
  <si>
    <t>04 Traslados hotel - clínica - por trayecto para las tres personas en el área del poblado</t>
  </si>
  <si>
    <t>Medical Trip Colombia SAS - Acompañamiento virtual permanente en ESPAÑOL</t>
  </si>
  <si>
    <t>Dayana</t>
  </si>
  <si>
    <t>Acompañamiento presencial en español para citas y exámenes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</si>
  <si>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</si>
  <si>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</si>
  <si>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</si>
  <si>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</si>
  <si>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</si>
  <si>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</si>
  <si>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</si>
  <si>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OK</t>
  </si>
  <si>
    <t>PENTACAM</t>
  </si>
  <si>
    <t>ITINERARIO:</t>
  </si>
  <si>
    <t>Dia</t>
  </si>
  <si>
    <t>Fecha</t>
  </si>
  <si>
    <t>Hora</t>
  </si>
  <si>
    <t>Actividad</t>
  </si>
  <si>
    <t>ACP horas</t>
  </si>
  <si>
    <t>Traslados</t>
  </si>
  <si>
    <t>Lunes</t>
  </si>
  <si>
    <t>Vuelo Curazao - Medellín</t>
  </si>
  <si>
    <t>Recibimiento en el aeropuerto</t>
  </si>
  <si>
    <t>Traslado a aeropuerto - hotel</t>
  </si>
  <si>
    <t>Alojamiento</t>
  </si>
  <si>
    <t>martes</t>
  </si>
  <si>
    <t>CONFIRMADO</t>
  </si>
  <si>
    <t>Echavarria domicilio HOTEL</t>
  </si>
  <si>
    <t>Enrica  Geraldine - Jair</t>
  </si>
  <si>
    <t>09:00 am</t>
  </si>
  <si>
    <t>Toma de muestras de sangre laboratorio clínico en su hotel</t>
  </si>
  <si>
    <t>10:00 am</t>
  </si>
  <si>
    <t>Tiempo para desayunar</t>
  </si>
  <si>
    <t>Traslado hotel  - centro médico</t>
  </si>
  <si>
    <t>San Diego</t>
  </si>
  <si>
    <t>11:00 am</t>
  </si>
  <si>
    <t xml:space="preserve">Enrica </t>
  </si>
  <si>
    <t>11:30 am</t>
  </si>
  <si>
    <t>Traslado centro médico  - centro médico</t>
  </si>
  <si>
    <t xml:space="preserve">El tesoro </t>
  </si>
  <si>
    <t>01:00 pm</t>
  </si>
  <si>
    <t>Traslado centro médico  - hotel</t>
  </si>
  <si>
    <t>Inicia a tomar agua Geraldine</t>
  </si>
  <si>
    <t>Traslado Hotel - Centro médico</t>
  </si>
  <si>
    <t>04:30 pm</t>
  </si>
  <si>
    <t xml:space="preserve"> </t>
  </si>
  <si>
    <t>Tarde libre</t>
  </si>
  <si>
    <t>DETALLE DE SERVICIOS</t>
  </si>
  <si>
    <t>TOTAL A PAGAR</t>
  </si>
  <si>
    <t>CITA CONFIRMADA CON DERMATOLOGÍA EL TESORO</t>
  </si>
  <si>
    <t>Servicio</t>
  </si>
  <si>
    <t>Proveedor-sede</t>
  </si>
  <si>
    <t>Cliente</t>
  </si>
  <si>
    <t>Medical Trip Colombia SAS</t>
  </si>
  <si>
    <t xml:space="preserve">Correo </t>
  </si>
  <si>
    <t>reservasmedical@gmail.com</t>
  </si>
  <si>
    <t>315 772 1914</t>
  </si>
  <si>
    <t>Paciente Nombre</t>
  </si>
  <si>
    <t>Paciente Apellido</t>
  </si>
  <si>
    <t>ALOJAMIENTO</t>
  </si>
  <si>
    <t>SOLICITUD DE RESERVA</t>
  </si>
  <si>
    <t>Fecha check in</t>
  </si>
  <si>
    <t>pendiente</t>
  </si>
  <si>
    <t>Fecha check out</t>
  </si>
  <si>
    <t># noches</t>
  </si>
  <si>
    <t xml:space="preserve">CITA CONFIRMADA CON OFTALMOLOGÍA SAN DIEGO </t>
  </si>
  <si>
    <t>Tipo de habitación</t>
  </si>
  <si>
    <t>Huésped</t>
  </si>
  <si>
    <t>Joanne</t>
  </si>
  <si>
    <t xml:space="preserve"> 18 de enero 1978</t>
  </si>
  <si>
    <t>Cliente a facturar</t>
  </si>
  <si>
    <t>SOLICITUD DE RESERVA de TRANSPORTE</t>
  </si>
  <si>
    <t>21 de julio 2025</t>
  </si>
  <si>
    <t>RECOGIDA</t>
  </si>
  <si>
    <t>Aeropuerto José María Córdoba</t>
  </si>
  <si>
    <t>Vuelo</t>
  </si>
  <si>
    <t>Ruta</t>
  </si>
  <si>
    <t>DESTINO</t>
  </si>
  <si>
    <t xml:space="preserve">Aruba-Medellin </t>
  </si>
  <si>
    <t>Pasajero nombres</t>
  </si>
  <si>
    <t>Geraldine Joanne</t>
  </si>
  <si>
    <t>Pasajero apellidos</t>
  </si>
  <si>
    <t>No pasajeros</t>
  </si>
  <si>
    <t>Equipaje</t>
  </si>
  <si>
    <t>2 maletas de 23 kilos + 2 maletas de 10 kilos</t>
  </si>
  <si>
    <t>Tipo de vehículo</t>
  </si>
  <si>
    <t>Carro</t>
  </si>
  <si>
    <t>Forma de pago</t>
  </si>
  <si>
    <t>PAGO ANTICIPADO Transferencia Medical Trip Colombia</t>
  </si>
  <si>
    <t>Carrera 43 c 9-39</t>
  </si>
  <si>
    <t>2C6XZL</t>
  </si>
  <si>
    <t>4PJ9VB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</si>
</sst>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 mmm yyyy"/>
    <numFmt numFmtId="165" formatCode="&quot;$&quot;#,##0"/>
    <numFmt numFmtId="166" formatCode="[$$]#,##0.00"/>
    <numFmt numFmtId="167" formatCode="[$cop]#,##0"/>
    <numFmt numFmtId="168" formatCode="d/MM/yyyy"/>
    <numFmt numFmtId="169" formatCode="&quot;$&quot;#,##0.0"/>
    <numFmt numFmtId="170" formatCode="dd-mm-yyyy"/>
    <numFmt numFmtId="171" formatCode="0.0%"/>
    <numFmt numFmtId="172" formatCode="d-m-yy"/>
    <numFmt numFmtId="173" formatCode="&quot;$&quot;#,##0.00"/>
    <numFmt numFmtId="174" formatCode="d mmmm"/>
    <numFmt numFmtId="175" formatCode="dd mmmm"/>
    <numFmt numFmtId="176" formatCode="dddd&quot;, &quot;d&quot; de &quot;mmmm&quot; de &quot;yyyy"/>
  </numFmts>
  <fonts count="27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Lexend"/>
    </font>
    <font>
      <b/>
      <color theme="1"/>
      <name val="Lexend"/>
    </font>
    <font>
      <b/>
      <sz val="11.0"/>
      <color rgb="FFFFFFFF"/>
      <name val="Lexend"/>
    </font>
    <font/>
    <font>
      <b/>
      <sz val="11.0"/>
      <color rgb="FF0000FF"/>
      <name val="Lexend"/>
    </font>
    <font>
      <sz val="11.0"/>
      <color rgb="FF0000FF"/>
      <name val="Lexend"/>
    </font>
    <font>
      <color theme="1"/>
      <name val="Arial"/>
    </font>
    <font>
      <sz val="8.0"/>
      <color theme="1"/>
      <name val="Arial"/>
    </font>
    <font>
      <b/>
      <sz val="12.0"/>
      <color rgb="FFFFFFFF"/>
      <name val="Lexend"/>
    </font>
    <font>
      <b/>
      <sz val="12.0"/>
      <color theme="1"/>
      <name val="Lexend"/>
    </font>
    <font>
      <sz val="12.0"/>
      <color theme="1"/>
      <name val="Lexend"/>
    </font>
    <font>
      <sz val="8.0"/>
      <color theme="1"/>
      <name val="Lexend"/>
    </font>
    <font>
      <sz val="10.0"/>
      <color theme="1"/>
      <name val="Lexend"/>
    </font>
    <font>
      <sz val="12.0"/>
      <color theme="1"/>
      <name val="Calibri"/>
    </font>
    <font>
      <sz val="8.0"/>
      <color theme="1"/>
      <name val="Calibri"/>
    </font>
    <font>
      <sz val="11.0"/>
      <color rgb="FF000000"/>
      <name val="Lexend"/>
    </font>
    <font>
      <sz val="12.0"/>
      <color rgb="FF000000"/>
      <name val="Lexend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color theme="1"/>
      <name val="Arial"/>
      <scheme val="minor"/>
    </font>
    <font>
      <sz val="14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/>
    </xf>
    <xf borderId="0" fillId="0" fontId="2" numFmtId="0" xfId="0" applyAlignment="1" applyFont="1">
      <alignment horizontal="left" readingOrder="0"/>
    </xf>
    <xf borderId="0" fillId="3" fontId="1" numFmtId="0" xfId="0" applyAlignment="1" applyFill="1" applyFont="1">
      <alignment horizontal="left"/>
    </xf>
    <xf borderId="0" fillId="4" fontId="1" numFmtId="0" xfId="0" applyAlignment="1" applyFill="1" applyFont="1">
      <alignment horizontal="left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vertical="center"/>
    </xf>
    <xf borderId="0" fillId="0" fontId="1" numFmtId="166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6" xfId="0" applyAlignment="1" applyFont="1" applyNumberForma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5" fontId="5" numFmtId="0" xfId="0" applyAlignment="1" applyFill="1" applyFont="1">
      <alignment shrinkToFit="0" vertical="center" wrapText="1"/>
    </xf>
    <xf borderId="2" fillId="5" fontId="5" numFmtId="0" xfId="0" applyAlignment="1" applyBorder="1" applyFont="1">
      <alignment shrinkToFit="0" vertical="center" wrapText="1"/>
    </xf>
    <xf borderId="2" fillId="5" fontId="5" numFmtId="0" xfId="0" applyAlignment="1" applyBorder="1" applyFont="1">
      <alignment horizontal="center" shrinkToFit="0" vertical="center" wrapText="1"/>
    </xf>
    <xf borderId="0" fillId="5" fontId="5" numFmtId="0" xfId="0" applyAlignment="1" applyFont="1">
      <alignment horizontal="center" shrinkToFit="0" vertical="center" wrapText="1"/>
    </xf>
    <xf borderId="1" fillId="5" fontId="5" numFmtId="0" xfId="0" applyAlignment="1" applyBorder="1" applyFont="1">
      <alignment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2" fillId="5" fontId="3" numFmtId="167" xfId="0" applyAlignment="1" applyBorder="1" applyFont="1" applyNumberFormat="1">
      <alignment shrinkToFit="0" vertical="center" wrapText="1"/>
    </xf>
    <xf borderId="2" fillId="5" fontId="3" numFmtId="0" xfId="0" applyAlignment="1" applyBorder="1" applyFont="1">
      <alignment shrinkToFit="0" vertical="center" wrapText="1"/>
    </xf>
    <xf borderId="1" fillId="5" fontId="3" numFmtId="166" xfId="0" applyAlignment="1" applyBorder="1" applyFont="1" applyNumberFormat="1">
      <alignment shrinkToFit="0" vertical="center" wrapText="1"/>
    </xf>
    <xf borderId="1" fillId="0" fontId="6" numFmtId="0" xfId="0" applyBorder="1" applyFont="1"/>
    <xf borderId="3" fillId="0" fontId="6" numFmtId="0" xfId="0" applyBorder="1" applyFont="1"/>
    <xf borderId="3" fillId="5" fontId="3" numFmtId="0" xfId="0" applyAlignment="1" applyBorder="1" applyFont="1">
      <alignment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4" fillId="6" fontId="2" numFmtId="0" xfId="0" applyAlignment="1" applyBorder="1" applyFont="1">
      <alignment horizontal="center" shrinkToFit="0" vertical="center" wrapText="1"/>
    </xf>
    <xf borderId="3" fillId="6" fontId="2" numFmtId="0" xfId="0" applyAlignment="1" applyBorder="1" applyFont="1">
      <alignment horizontal="center" shrinkToFit="0" vertical="center" wrapText="1"/>
    </xf>
    <xf borderId="2" fillId="6" fontId="2" numFmtId="0" xfId="0" applyAlignment="1" applyBorder="1" applyFont="1">
      <alignment horizontal="center" shrinkToFit="0" vertical="center" wrapText="1"/>
    </xf>
    <xf borderId="2" fillId="7" fontId="2" numFmtId="167" xfId="0" applyAlignment="1" applyBorder="1" applyFill="1" applyFont="1" applyNumberFormat="1">
      <alignment horizontal="center" shrinkToFit="0" vertical="center" wrapText="1"/>
    </xf>
    <xf borderId="4" fillId="6" fontId="2" numFmtId="167" xfId="0" applyAlignment="1" applyBorder="1" applyFont="1" applyNumberFormat="1">
      <alignment horizontal="center" shrinkToFit="0" vertical="center" wrapText="1"/>
    </xf>
    <xf borderId="3" fillId="6" fontId="2" numFmtId="166" xfId="0" applyAlignment="1" applyBorder="1" applyFont="1" applyNumberFormat="1">
      <alignment horizontal="center" shrinkToFit="0" vertical="center" wrapText="1"/>
    </xf>
    <xf borderId="5" fillId="8" fontId="5" numFmtId="0" xfId="0" applyAlignment="1" applyBorder="1" applyFill="1" applyFont="1">
      <alignment horizontal="center" shrinkToFit="0" vertical="center" wrapText="1"/>
    </xf>
    <xf borderId="5" fillId="8" fontId="5" numFmtId="168" xfId="0" applyAlignment="1" applyBorder="1" applyFont="1" applyNumberFormat="1">
      <alignment horizontal="center" shrinkToFit="0" vertical="center" wrapText="1"/>
    </xf>
    <xf borderId="2" fillId="8" fontId="5" numFmtId="0" xfId="0" applyAlignment="1" applyBorder="1" applyFont="1">
      <alignment horizontal="center" shrinkToFit="0" vertical="center" wrapText="1"/>
    </xf>
    <xf borderId="4" fillId="9" fontId="1" numFmtId="0" xfId="0" applyAlignment="1" applyBorder="1" applyFill="1" applyFont="1">
      <alignment readingOrder="0" shrinkToFit="0" vertical="center" wrapText="1"/>
    </xf>
    <xf borderId="3" fillId="9" fontId="1" numFmtId="0" xfId="0" applyAlignment="1" applyBorder="1" applyFont="1">
      <alignment shrinkToFit="0" vertical="center" wrapText="1"/>
    </xf>
    <xf borderId="3" fillId="9" fontId="1" numFmtId="165" xfId="0" applyAlignment="1" applyBorder="1" applyFont="1" applyNumberFormat="1">
      <alignment horizontal="center" shrinkToFit="0" vertical="center" wrapText="1"/>
    </xf>
    <xf borderId="3" fillId="9" fontId="1" numFmtId="0" xfId="0" applyAlignment="1" applyBorder="1" applyFont="1">
      <alignment horizontal="center" vertical="center"/>
    </xf>
    <xf borderId="2" fillId="9" fontId="1" numFmtId="165" xfId="0" applyAlignment="1" applyBorder="1" applyFont="1" applyNumberFormat="1">
      <alignment horizontal="center" shrinkToFit="0" vertical="center" wrapText="1"/>
    </xf>
    <xf borderId="3" fillId="7" fontId="1" numFmtId="165" xfId="0" applyAlignment="1" applyBorder="1" applyFont="1" applyNumberFormat="1">
      <alignment horizontal="right" shrinkToFit="0" vertical="center" wrapText="1"/>
    </xf>
    <xf borderId="2" fillId="7" fontId="1" numFmtId="165" xfId="0" applyAlignment="1" applyBorder="1" applyFont="1" applyNumberFormat="1">
      <alignment horizontal="right" shrinkToFit="0" vertical="center" wrapText="1"/>
    </xf>
    <xf borderId="3" fillId="6" fontId="1" numFmtId="165" xfId="0" applyAlignment="1" applyBorder="1" applyFont="1" applyNumberFormat="1">
      <alignment horizontal="center" shrinkToFit="0" vertical="center" wrapText="1"/>
    </xf>
    <xf borderId="2" fillId="6" fontId="1" numFmtId="165" xfId="0" applyAlignment="1" applyBorder="1" applyFont="1" applyNumberFormat="1">
      <alignment horizontal="center" shrinkToFit="0" vertical="center" wrapText="1"/>
    </xf>
    <xf borderId="0" fillId="0" fontId="1" numFmtId="169" xfId="0" applyAlignment="1" applyFont="1" applyNumberFormat="1">
      <alignment shrinkToFit="0" vertical="center" wrapText="1"/>
    </xf>
    <xf borderId="2" fillId="7" fontId="1" numFmtId="167" xfId="0" applyAlignment="1" applyBorder="1" applyFont="1" applyNumberFormat="1">
      <alignment horizontal="center" shrinkToFit="0" vertical="center" wrapText="1"/>
    </xf>
    <xf borderId="4" fillId="6" fontId="1" numFmtId="167" xfId="0" applyAlignment="1" applyBorder="1" applyFont="1" applyNumberFormat="1">
      <alignment horizontal="center" shrinkToFit="0" vertical="center" wrapText="1"/>
    </xf>
    <xf borderId="3" fillId="6" fontId="7" numFmtId="166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0" fillId="10" fontId="1" numFmtId="0" xfId="0" applyAlignment="1" applyFill="1" applyFont="1">
      <alignment shrinkToFit="0" vertical="center" wrapText="1"/>
    </xf>
    <xf borderId="0" fillId="11" fontId="1" numFmtId="0" xfId="0" applyAlignment="1" applyFill="1" applyFont="1">
      <alignment readingOrder="0" shrinkToFit="0" vertical="center" wrapText="1"/>
    </xf>
    <xf borderId="2" fillId="7" fontId="1" numFmtId="0" xfId="0" applyAlignment="1" applyBorder="1" applyFont="1">
      <alignment shrinkToFit="0" vertical="center" wrapText="1"/>
    </xf>
    <xf borderId="2" fillId="7" fontId="1" numFmtId="165" xfId="0" applyAlignment="1" applyBorder="1" applyFont="1" applyNumberFormat="1">
      <alignment horizontal="center" shrinkToFit="0" vertical="center" wrapText="1"/>
    </xf>
    <xf borderId="3" fillId="7" fontId="1" numFmtId="0" xfId="0" applyAlignment="1" applyBorder="1" applyFont="1">
      <alignment horizontal="center" vertical="center"/>
    </xf>
    <xf borderId="3" fillId="7" fontId="1" numFmtId="165" xfId="0" applyAlignment="1" applyBorder="1" applyFont="1" applyNumberFormat="1">
      <alignment horizontal="center" shrinkToFit="0" vertical="center" wrapText="1"/>
    </xf>
    <xf borderId="2" fillId="7" fontId="1" numFmtId="167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12" fontId="1" numFmtId="0" xfId="0" applyAlignment="1" applyFill="1" applyFont="1">
      <alignment readingOrder="0" shrinkToFit="0" vertical="center" wrapText="1"/>
    </xf>
    <xf borderId="2" fillId="13" fontId="1" numFmtId="165" xfId="0" applyAlignment="1" applyBorder="1" applyFill="1" applyFont="1" applyNumberFormat="1">
      <alignment horizontal="right" shrinkToFit="0" vertical="center" wrapText="1"/>
    </xf>
    <xf borderId="2" fillId="7" fontId="1" numFmtId="0" xfId="0" applyAlignment="1" applyBorder="1" applyFont="1">
      <alignment readingOrder="0" shrinkToFit="0" vertical="center" wrapText="1"/>
    </xf>
    <xf borderId="3" fillId="7" fontId="1" numFmtId="0" xfId="0" applyAlignment="1" applyBorder="1" applyFont="1">
      <alignment horizontal="center" shrinkToFit="0" vertical="center" wrapText="1"/>
    </xf>
    <xf borderId="2" fillId="13" fontId="1" numFmtId="165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170" xfId="0" applyAlignment="1" applyBorder="1" applyFont="1" applyNumberFormat="1">
      <alignment horizontal="center" readingOrder="0" shrinkToFit="0" vertical="center" wrapText="1"/>
    </xf>
    <xf borderId="2" fillId="0" fontId="1" numFmtId="165" xfId="0" applyAlignment="1" applyBorder="1" applyFont="1" applyNumberFormat="1">
      <alignment horizontal="center" readingOrder="0" shrinkToFit="0" vertical="center" wrapText="1"/>
    </xf>
    <xf borderId="2" fillId="7" fontId="1" numFmtId="165" xfId="0" applyAlignment="1" applyBorder="1" applyFont="1" applyNumberFormat="1">
      <alignment horizontal="center" readingOrder="0" shrinkToFit="0" vertical="center" wrapText="1"/>
    </xf>
    <xf borderId="0" fillId="13" fontId="1" numFmtId="165" xfId="0" applyAlignment="1" applyFont="1" applyNumberFormat="1">
      <alignment horizontal="center" shrinkToFit="0" vertical="center" wrapText="1"/>
    </xf>
    <xf borderId="6" fillId="13" fontId="1" numFmtId="165" xfId="0" applyAlignment="1" applyBorder="1" applyFont="1" applyNumberFormat="1">
      <alignment horizontal="center" shrinkToFit="0" vertical="center" wrapText="1"/>
    </xf>
    <xf borderId="5" fillId="14" fontId="2" numFmtId="0" xfId="0" applyAlignment="1" applyBorder="1" applyFill="1" applyFont="1">
      <alignment shrinkToFit="0" vertical="center" wrapText="1"/>
    </xf>
    <xf borderId="2" fillId="14" fontId="3" numFmtId="0" xfId="0" applyAlignment="1" applyBorder="1" applyFont="1">
      <alignment vertical="center"/>
    </xf>
    <xf borderId="2" fillId="14" fontId="3" numFmtId="165" xfId="0" applyAlignment="1" applyBorder="1" applyFont="1" applyNumberFormat="1">
      <alignment vertical="center"/>
    </xf>
    <xf borderId="3" fillId="14" fontId="3" numFmtId="0" xfId="0" applyAlignment="1" applyBorder="1" applyFont="1">
      <alignment vertical="center"/>
    </xf>
    <xf borderId="3" fillId="14" fontId="3" numFmtId="165" xfId="0" applyAlignment="1" applyBorder="1" applyFont="1" applyNumberFormat="1">
      <alignment vertical="center"/>
    </xf>
    <xf borderId="0" fillId="14" fontId="3" numFmtId="165" xfId="0" applyAlignment="1" applyFont="1" applyNumberFormat="1">
      <alignment vertical="center"/>
    </xf>
    <xf borderId="0" fillId="7" fontId="1" numFmtId="167" xfId="0" applyAlignment="1" applyFont="1" applyNumberFormat="1">
      <alignment horizontal="center" shrinkToFit="0" vertical="center" wrapText="1"/>
    </xf>
    <xf borderId="0" fillId="6" fontId="1" numFmtId="167" xfId="0" applyAlignment="1" applyFont="1" applyNumberFormat="1">
      <alignment horizontal="center" shrinkToFit="0" vertical="center" wrapText="1"/>
    </xf>
    <xf borderId="0" fillId="6" fontId="7" numFmtId="166" xfId="0" applyAlignment="1" applyFont="1" applyNumberFormat="1">
      <alignment horizontal="center" shrinkToFit="0" vertical="center" wrapText="1"/>
    </xf>
    <xf borderId="0" fillId="9" fontId="1" numFmtId="0" xfId="0" applyAlignment="1" applyFont="1">
      <alignment readingOrder="0" shrinkToFit="0" vertical="center" wrapText="1"/>
    </xf>
    <xf borderId="2" fillId="15" fontId="1" numFmtId="0" xfId="0" applyAlignment="1" applyBorder="1" applyFill="1" applyFont="1">
      <alignment shrinkToFit="0" vertical="center" wrapText="1"/>
    </xf>
    <xf borderId="3" fillId="16" fontId="1" numFmtId="0" xfId="0" applyAlignment="1" applyBorder="1" applyFill="1" applyFont="1">
      <alignment shrinkToFit="0" vertical="center" wrapText="1"/>
    </xf>
    <xf borderId="2" fillId="16" fontId="1" numFmtId="165" xfId="0" applyAlignment="1" applyBorder="1" applyFont="1" applyNumberFormat="1">
      <alignment horizontal="center" shrinkToFit="0" vertical="center" wrapText="1"/>
    </xf>
    <xf borderId="2" fillId="16" fontId="1" numFmtId="0" xfId="0" applyAlignment="1" applyBorder="1" applyFont="1">
      <alignment horizontal="center" shrinkToFit="0" vertical="center" wrapText="1"/>
    </xf>
    <xf borderId="2" fillId="16" fontId="1" numFmtId="165" xfId="0" applyAlignment="1" applyBorder="1" applyFont="1" applyNumberFormat="1">
      <alignment horizontal="right" shrinkToFit="0" vertical="center" wrapText="1"/>
    </xf>
    <xf borderId="3" fillId="6" fontId="8" numFmtId="166" xfId="0" applyAlignment="1" applyBorder="1" applyFont="1" applyNumberFormat="1">
      <alignment horizontal="center" shrinkToFit="0" vertical="center" wrapText="1"/>
    </xf>
    <xf borderId="2" fillId="9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vertical="center"/>
    </xf>
    <xf borderId="2" fillId="0" fontId="1" numFmtId="165" xfId="0" applyAlignment="1" applyBorder="1" applyFont="1" applyNumberFormat="1">
      <alignment horizontal="center" shrinkToFit="0" vertical="center" wrapText="1"/>
    </xf>
    <xf borderId="2" fillId="3" fontId="1" numFmtId="165" xfId="0" applyAlignment="1" applyBorder="1" applyFont="1" applyNumberFormat="1">
      <alignment horizontal="center" shrinkToFit="0" vertical="center" wrapText="1"/>
    </xf>
    <xf borderId="2" fillId="0" fontId="1" numFmtId="165" xfId="0" applyAlignment="1" applyBorder="1" applyFont="1" applyNumberFormat="1">
      <alignment horizontal="right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3" numFmtId="171" xfId="0" applyAlignment="1" applyFont="1" applyNumberFormat="1">
      <alignment vertical="center"/>
    </xf>
    <xf borderId="0" fillId="0" fontId="1" numFmtId="165" xfId="0" applyAlignment="1" applyFont="1" applyNumberFormat="1">
      <alignment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horizontal="righ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165" xfId="0" applyAlignment="1" applyFont="1" applyNumberFormat="1">
      <alignment horizontal="right" shrinkToFit="0" vertical="center" wrapText="1"/>
    </xf>
    <xf borderId="0" fillId="17" fontId="2" numFmtId="165" xfId="0" applyAlignment="1" applyFill="1" applyFont="1" applyNumberFormat="1">
      <alignment horizontal="center" shrinkToFit="0" vertical="center" wrapText="1"/>
    </xf>
    <xf borderId="0" fillId="11" fontId="1" numFmtId="165" xfId="0" applyAlignment="1" applyFont="1" applyNumberFormat="1">
      <alignment horizontal="center" shrinkToFit="0" vertical="center" wrapText="1"/>
    </xf>
    <xf borderId="5" fillId="0" fontId="3" numFmtId="167" xfId="0" applyAlignment="1" applyBorder="1" applyFont="1" applyNumberFormat="1">
      <alignment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0" fontId="1" numFmtId="172" xfId="0" applyAlignment="1" applyFont="1" applyNumberFormat="1">
      <alignment shrinkToFit="0" vertical="center" wrapText="1"/>
    </xf>
    <xf borderId="0" fillId="0" fontId="1" numFmtId="173" xfId="0" applyAlignment="1" applyFont="1" applyNumberFormat="1">
      <alignment shrinkToFit="0" vertical="center" wrapText="1"/>
    </xf>
    <xf borderId="2" fillId="15" fontId="1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3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2" fillId="5" fontId="11" numFmtId="0" xfId="0" applyAlignment="1" applyBorder="1" applyFont="1">
      <alignment vertical="center"/>
    </xf>
    <xf borderId="2" fillId="5" fontId="9" numFmtId="0" xfId="0" applyAlignment="1" applyBorder="1" applyFont="1">
      <alignment horizontal="center" vertical="center"/>
    </xf>
    <xf borderId="2" fillId="5" fontId="9" numFmtId="0" xfId="0" applyAlignment="1" applyBorder="1" applyFont="1">
      <alignment vertical="center"/>
    </xf>
    <xf borderId="4" fillId="6" fontId="12" numFmtId="0" xfId="0" applyAlignment="1" applyBorder="1" applyFont="1">
      <alignment horizontal="center" shrinkToFit="0" vertical="center" wrapText="1"/>
    </xf>
    <xf borderId="3" fillId="6" fontId="12" numFmtId="0" xfId="0" applyAlignment="1" applyBorder="1" applyFont="1">
      <alignment horizontal="center" shrinkToFit="0" vertical="center" wrapText="1"/>
    </xf>
    <xf borderId="5" fillId="6" fontId="12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shrinkToFit="0" vertical="center" wrapText="1"/>
    </xf>
    <xf borderId="2" fillId="6" fontId="13" numFmtId="0" xfId="0" applyAlignment="1" applyBorder="1" applyFont="1">
      <alignment horizontal="center" vertical="center"/>
    </xf>
    <xf borderId="2" fillId="6" fontId="13" numFmtId="174" xfId="0" applyAlignment="1" applyBorder="1" applyFont="1" applyNumberFormat="1">
      <alignment horizontal="center" shrinkToFit="0" vertical="center" wrapText="1"/>
    </xf>
    <xf borderId="2" fillId="6" fontId="13" numFmtId="0" xfId="0" applyAlignment="1" applyBorder="1" applyFont="1">
      <alignment horizontal="center" shrinkToFit="0" vertical="center" wrapText="1"/>
    </xf>
    <xf borderId="2" fillId="6" fontId="9" numFmtId="0" xfId="0" applyAlignment="1" applyBorder="1" applyFont="1">
      <alignment vertical="center"/>
    </xf>
    <xf borderId="2" fillId="0" fontId="9" numFmtId="0" xfId="0" applyBorder="1" applyFont="1"/>
    <xf borderId="2" fillId="0" fontId="9" numFmtId="0" xfId="0" applyAlignment="1" applyBorder="1" applyFont="1">
      <alignment horizontal="center"/>
    </xf>
    <xf borderId="2" fillId="0" fontId="13" numFmtId="0" xfId="0" applyAlignment="1" applyBorder="1" applyFont="1">
      <alignment vertical="center"/>
    </xf>
    <xf borderId="2" fillId="0" fontId="9" numFmtId="175" xfId="0" applyAlignment="1" applyBorder="1" applyFont="1" applyNumberFormat="1">
      <alignment vertical="center"/>
    </xf>
    <xf borderId="2" fillId="18" fontId="13" numFmtId="0" xfId="0" applyAlignment="1" applyBorder="1" applyFill="1" applyFont="1">
      <alignment vertical="center"/>
    </xf>
    <xf borderId="2" fillId="12" fontId="14" numFmtId="0" xfId="0" applyAlignment="1" applyBorder="1" applyFont="1">
      <alignment readingOrder="0" shrinkToFit="0" vertical="center" wrapText="1"/>
    </xf>
    <xf borderId="2" fillId="0" fontId="15" numFmtId="0" xfId="0" applyAlignment="1" applyBorder="1" applyFont="1">
      <alignment readingOrder="0" shrinkToFit="0" vertical="center" wrapText="1"/>
    </xf>
    <xf borderId="2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readingOrder="0" vertical="center"/>
    </xf>
    <xf borderId="2" fillId="19" fontId="13" numFmtId="0" xfId="0" applyAlignment="1" applyBorder="1" applyFill="1" applyFont="1">
      <alignment shrinkToFit="0" vertical="center" wrapText="1"/>
    </xf>
    <xf borderId="2" fillId="18" fontId="13" numFmtId="0" xfId="0" applyAlignment="1" applyBorder="1" applyFont="1">
      <alignment readingOrder="0" vertical="center"/>
    </xf>
    <xf borderId="2" fillId="0" fontId="13" numFmtId="0" xfId="0" applyAlignment="1" applyBorder="1" applyFont="1">
      <alignment readingOrder="0" vertical="center"/>
    </xf>
    <xf borderId="0" fillId="3" fontId="9" numFmtId="0" xfId="0" applyAlignment="1" applyFont="1">
      <alignment readingOrder="0" vertical="center"/>
    </xf>
    <xf borderId="3" fillId="0" fontId="13" numFmtId="0" xfId="0" applyAlignment="1" applyBorder="1" applyFont="1">
      <alignment horizontal="center" vertical="center"/>
    </xf>
    <xf borderId="2" fillId="20" fontId="13" numFmtId="0" xfId="0" applyAlignment="1" applyBorder="1" applyFill="1" applyFont="1">
      <alignment horizontal="center" readingOrder="0" vertical="center"/>
    </xf>
    <xf borderId="2" fillId="21" fontId="13" numFmtId="0" xfId="0" applyAlignment="1" applyBorder="1" applyFill="1" applyFont="1">
      <alignment horizontal="center" readingOrder="0" vertical="center"/>
    </xf>
    <xf borderId="2" fillId="22" fontId="13" numFmtId="0" xfId="0" applyAlignment="1" applyBorder="1" applyFill="1" applyFont="1">
      <alignment horizontal="center" readingOrder="0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9" numFmtId="175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3" numFmtId="165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2" fillId="5" fontId="11" numFmtId="0" xfId="0" applyAlignment="1" applyBorder="1" applyFont="1">
      <alignment horizontal="center" shrinkToFit="0" vertical="center" wrapText="1"/>
    </xf>
    <xf borderId="2" fillId="5" fontId="11" numFmtId="165" xfId="0" applyAlignment="1" applyBorder="1" applyFont="1" applyNumberFormat="1">
      <alignment horizontal="center" shrinkToFit="0" vertical="center" wrapText="1"/>
    </xf>
    <xf borderId="2" fillId="15" fontId="1" numFmtId="165" xfId="0" applyAlignment="1" applyBorder="1" applyFont="1" applyNumberFormat="1">
      <alignment horizontal="center" shrinkToFit="0" vertical="center" wrapText="1"/>
    </xf>
    <xf borderId="3" fillId="15" fontId="1" numFmtId="165" xfId="0" applyAlignment="1" applyBorder="1" applyFont="1" applyNumberFormat="1">
      <alignment horizontal="center" shrinkToFit="0" vertical="center" wrapText="1"/>
    </xf>
    <xf borderId="2" fillId="23" fontId="2" numFmtId="0" xfId="0" applyAlignment="1" applyBorder="1" applyFill="1" applyFont="1">
      <alignment shrinkToFit="0" vertical="center" wrapText="1"/>
    </xf>
    <xf borderId="2" fillId="23" fontId="3" numFmtId="165" xfId="0" applyAlignment="1" applyBorder="1" applyFont="1" applyNumberFormat="1">
      <alignment horizontal="center" vertical="center"/>
    </xf>
    <xf borderId="2" fillId="19" fontId="1" numFmtId="0" xfId="0" applyAlignment="1" applyBorder="1" applyFont="1">
      <alignment shrinkToFit="0" vertical="center" wrapText="1"/>
    </xf>
    <xf borderId="3" fillId="19" fontId="1" numFmtId="165" xfId="0" applyAlignment="1" applyBorder="1" applyFont="1" applyNumberFormat="1">
      <alignment horizontal="center" shrinkToFit="0" vertical="center" wrapText="1"/>
    </xf>
    <xf borderId="2" fillId="19" fontId="1" numFmtId="165" xfId="0" applyAlignment="1" applyBorder="1" applyFont="1" applyNumberFormat="1">
      <alignment horizontal="center" shrinkToFit="0" vertical="center" wrapText="1"/>
    </xf>
    <xf borderId="2" fillId="0" fontId="3" numFmtId="165" xfId="0" applyAlignment="1" applyBorder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 readingOrder="0" shrinkToFit="0" vertical="center" wrapText="1"/>
    </xf>
    <xf borderId="2" fillId="0" fontId="18" numFmtId="165" xfId="0" applyAlignment="1" applyBorder="1" applyFont="1" applyNumberFormat="1">
      <alignment horizontal="left" shrinkToFit="0" vertical="center" wrapText="1"/>
    </xf>
    <xf borderId="2" fillId="0" fontId="19" numFmtId="165" xfId="0" applyAlignment="1" applyBorder="1" applyFont="1" applyNumberFormat="1">
      <alignment horizontal="center" shrinkToFit="0" vertical="center" wrapText="1"/>
    </xf>
    <xf borderId="2" fillId="17" fontId="18" numFmtId="0" xfId="0" applyAlignment="1" applyBorder="1" applyFont="1">
      <alignment horizontal="left" shrinkToFit="0" vertical="center" wrapText="1"/>
    </xf>
    <xf borderId="2" fillId="17" fontId="19" numFmtId="165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readingOrder="0" vertical="center"/>
    </xf>
    <xf borderId="0" fillId="0" fontId="20" numFmtId="0" xfId="0" applyAlignment="1" applyFont="1">
      <alignment horizontal="center" vertical="center"/>
    </xf>
    <xf borderId="0" fillId="17" fontId="21" numFmtId="0" xfId="0" applyAlignment="1" applyFont="1">
      <alignment horizontal="left" readingOrder="0" vertical="center"/>
    </xf>
    <xf borderId="0" fillId="0" fontId="22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17" fontId="1" numFmtId="0" xfId="0" applyAlignment="1" applyBorder="1" applyFont="1">
      <alignment horizontal="center" vertical="center"/>
    </xf>
    <xf borderId="0" fillId="0" fontId="20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2" fillId="0" fontId="9" numFmtId="0" xfId="0" applyAlignment="1" applyBorder="1" applyFont="1">
      <alignment horizontal="center" vertical="center"/>
    </xf>
    <xf borderId="2" fillId="0" fontId="2" numFmtId="20" xfId="0" applyAlignment="1" applyBorder="1" applyFont="1" applyNumberFormat="1">
      <alignment horizontal="center" shrinkToFit="0" vertical="center" wrapText="1"/>
    </xf>
    <xf borderId="2" fillId="0" fontId="1" numFmtId="176" xfId="0" applyAlignment="1" applyBorder="1" applyFont="1" applyNumberFormat="1">
      <alignment horizontal="center" vertical="center"/>
    </xf>
    <xf borderId="0" fillId="0" fontId="24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11" fontId="2" numFmtId="0" xfId="0" applyAlignment="1" applyBorder="1" applyFont="1">
      <alignment horizontal="center" shrinkToFit="0" vertical="center" wrapText="1"/>
    </xf>
    <xf borderId="2" fillId="19" fontId="2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 vertical="center"/>
    </xf>
    <xf borderId="0" fillId="0" fontId="20" numFmtId="0" xfId="0" applyAlignment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0" fillId="17" fontId="23" numFmtId="0" xfId="0" applyAlignment="1" applyFont="1">
      <alignment horizontal="left" readingOrder="0" vertical="center"/>
    </xf>
    <xf borderId="6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2" fillId="19" fontId="9" numFmtId="0" xfId="0" applyAlignment="1" applyBorder="1" applyFont="1">
      <alignment horizontal="center" vertical="center"/>
    </xf>
    <xf borderId="2" fillId="17" fontId="1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center" readingOrder="0" vertical="center"/>
    </xf>
    <xf borderId="0" fillId="0" fontId="2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1.jpg"/><Relationship Id="rId3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38875" cy="4581525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190500</xdr:rowOff>
    </xdr:from>
    <xdr:ext cx="6238875" cy="45815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190500</xdr:rowOff>
    </xdr:from>
    <xdr:ext cx="6238875" cy="4371975"/>
    <xdr:pic>
      <xdr:nvPicPr>
        <xdr:cNvPr id="0" name="image2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0</xdr:row>
      <xdr:rowOff>0</xdr:rowOff>
    </xdr:from>
    <xdr:ext cx="6029325" cy="39719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2038350</xdr:colOff>
      <xdr:row>19</xdr:row>
      <xdr:rowOff>19050</xdr:rowOff>
    </xdr:from>
    <xdr:ext cx="4953000" cy="36957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990600</xdr:colOff>
      <xdr:row>39</xdr:row>
      <xdr:rowOff>95250</xdr:rowOff>
    </xdr:from>
    <xdr:ext cx="5819775" cy="155257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3571875" cy="29146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847725</xdr:colOff>
      <xdr:row>0</xdr:row>
      <xdr:rowOff>0</xdr:rowOff>
    </xdr:from>
    <xdr:ext cx="4876800" cy="398145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9.88"/>
    <col customWidth="1" min="4" max="4" width="21.13"/>
    <col customWidth="1" min="5" max="6" width="0.38"/>
    <col customWidth="1" min="7" max="7" width="3.13"/>
    <col customWidth="1" min="8" max="8" width="24.88"/>
    <col customWidth="1" min="9" max="9" width="37.63"/>
  </cols>
  <sheetData>
    <row r="1">
      <c r="A1" s="1"/>
      <c r="B1" s="1"/>
      <c r="C1" s="1"/>
      <c r="D1" s="1"/>
      <c r="E1" s="1"/>
      <c r="F1" s="1"/>
      <c r="G1" s="2"/>
      <c r="H1" s="1" t="s">
        <v>0</v>
      </c>
      <c r="I1" s="1" t="s">
        <v>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2"/>
      <c r="H2" s="1" t="s">
        <v>0</v>
      </c>
      <c r="I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2"/>
      <c r="H3" s="1" t="s">
        <v>3</v>
      </c>
      <c r="I3" s="1" t="s">
        <v>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2"/>
      <c r="H4" s="1" t="s">
        <v>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"/>
      <c r="C5" s="1"/>
      <c r="D5" s="1"/>
      <c r="E5" s="1"/>
      <c r="F5" s="3"/>
      <c r="G5" s="2"/>
      <c r="H5" s="1" t="s">
        <v>6</v>
      </c>
      <c r="I5" s="1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1"/>
      <c r="C6" s="1"/>
      <c r="D6" s="1"/>
      <c r="E6" s="1"/>
      <c r="G6" s="2"/>
      <c r="H6" s="4" t="s">
        <v>8</v>
      </c>
      <c r="I6" s="1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1"/>
      <c r="C7" s="1"/>
      <c r="D7" s="1"/>
      <c r="E7" s="1"/>
      <c r="F7" s="1"/>
      <c r="G7" s="2"/>
      <c r="H7" s="4" t="s">
        <v>10</v>
      </c>
      <c r="I7" s="1" t="s">
        <v>11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"/>
      <c r="C8" s="1"/>
      <c r="D8" s="1"/>
      <c r="E8" s="1"/>
      <c r="F8" s="1"/>
      <c r="G8" s="2"/>
      <c r="H8" s="4" t="s">
        <v>12</v>
      </c>
      <c r="I8" s="1">
        <f>2025-1978</f>
        <v>47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1"/>
      <c r="C9" s="1"/>
      <c r="D9" s="1"/>
      <c r="E9" s="1"/>
      <c r="F9" s="1"/>
      <c r="G9" s="2"/>
      <c r="H9" s="1" t="s">
        <v>13</v>
      </c>
      <c r="I9" s="1" t="s">
        <v>14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2"/>
      <c r="H10" s="1" t="s">
        <v>15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"/>
      <c r="C11" s="1"/>
      <c r="D11" s="1"/>
      <c r="E11" s="1"/>
      <c r="F11" s="1"/>
      <c r="G11" s="2"/>
      <c r="H11" s="1" t="s">
        <v>16</v>
      </c>
      <c r="I11" s="1" t="s">
        <v>17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"/>
      <c r="C12" s="1"/>
      <c r="D12" s="1"/>
      <c r="E12" s="1"/>
      <c r="F12" s="1"/>
      <c r="G12" s="2"/>
      <c r="H12" s="1" t="s">
        <v>18</v>
      </c>
      <c r="I12" s="1" t="s">
        <v>19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"/>
      <c r="C13" s="1"/>
      <c r="D13" s="1"/>
      <c r="E13" s="1"/>
      <c r="F13" s="1"/>
      <c r="G13" s="2"/>
      <c r="H13" s="1" t="s">
        <v>20</v>
      </c>
      <c r="I13" s="1" t="s">
        <v>21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1"/>
      <c r="C14" s="1"/>
      <c r="D14" s="1"/>
      <c r="E14" s="1"/>
      <c r="F14" s="1"/>
      <c r="G14" s="2"/>
      <c r="H14" s="1" t="s">
        <v>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"/>
      <c r="C15" s="1"/>
      <c r="D15" s="1"/>
      <c r="E15" s="1"/>
      <c r="F15" s="1"/>
      <c r="G15" s="2"/>
      <c r="H15" s="1" t="s">
        <v>23</v>
      </c>
      <c r="I15" s="5" t="s">
        <v>24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1"/>
      <c r="G16" s="2"/>
      <c r="H16" s="1" t="s">
        <v>25</v>
      </c>
      <c r="I16" s="1" t="s">
        <v>26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1"/>
      <c r="D17" s="1"/>
      <c r="E17" s="1"/>
      <c r="F17" s="1"/>
      <c r="G17" s="2"/>
      <c r="H17" s="1" t="s">
        <v>27</v>
      </c>
      <c r="I17" s="1" t="s">
        <v>28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1"/>
      <c r="C18" s="1"/>
      <c r="D18" s="1"/>
      <c r="E18" s="1"/>
      <c r="F18" s="1"/>
      <c r="G18" s="2"/>
      <c r="H18" s="1" t="s">
        <v>29</v>
      </c>
      <c r="I18" s="1" t="s">
        <v>30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"/>
      <c r="C19" s="1"/>
      <c r="D19" s="1"/>
      <c r="E19" s="1"/>
      <c r="F19" s="1"/>
      <c r="G19" s="2"/>
      <c r="H19" s="1" t="s">
        <v>31</v>
      </c>
      <c r="I19" s="5" t="s">
        <v>32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"/>
      <c r="C20" s="1"/>
      <c r="D20" s="6"/>
      <c r="E20" s="1"/>
      <c r="F20" s="1"/>
      <c r="G20" s="2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"/>
      <c r="C21" s="1"/>
      <c r="D21" s="6"/>
      <c r="F21" s="1"/>
      <c r="G21" s="2"/>
      <c r="H21" s="1" t="s">
        <v>33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4"/>
      <c r="B22" s="1"/>
      <c r="C22" s="1"/>
      <c r="D22" s="1"/>
      <c r="F22" s="1"/>
      <c r="G22" s="2"/>
      <c r="H22" s="5" t="s">
        <v>34</v>
      </c>
      <c r="I22" s="7" t="s">
        <v>35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4"/>
      <c r="B23" s="1"/>
      <c r="C23" s="1"/>
      <c r="D23" s="1"/>
      <c r="E23" s="1"/>
      <c r="F23" s="1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4"/>
      <c r="B24" s="1"/>
      <c r="C24" s="4"/>
      <c r="D24" s="4"/>
      <c r="F24" s="1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1"/>
      <c r="D25" s="1"/>
      <c r="E25" s="1"/>
      <c r="F25" s="1"/>
      <c r="G25" s="2"/>
      <c r="H25" s="1"/>
      <c r="I25" s="1"/>
      <c r="J25" s="8"/>
      <c r="K25" s="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9"/>
      <c r="B26" s="9"/>
      <c r="C26" s="9"/>
      <c r="D26" s="9"/>
      <c r="E26" s="9"/>
      <c r="F26" s="9"/>
      <c r="G26" s="9"/>
      <c r="H26" s="9"/>
      <c r="I26" s="9"/>
      <c r="J26" s="8"/>
      <c r="K26" s="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1"/>
      <c r="E27" s="1"/>
      <c r="F27" s="1"/>
      <c r="G27" s="2"/>
      <c r="H27" s="1" t="s">
        <v>0</v>
      </c>
      <c r="I27" s="5" t="s">
        <v>36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1"/>
      <c r="E28" s="1"/>
      <c r="F28" s="1"/>
      <c r="G28" s="2"/>
      <c r="H28" s="1" t="s">
        <v>0</v>
      </c>
      <c r="I28" s="5" t="s">
        <v>37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1"/>
      <c r="E29" s="1"/>
      <c r="F29" s="1"/>
      <c r="G29" s="2"/>
      <c r="H29" s="1" t="s">
        <v>3</v>
      </c>
      <c r="I29" s="5" t="s">
        <v>38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1"/>
      <c r="E30" s="1"/>
      <c r="F30" s="1"/>
      <c r="G30" s="2"/>
      <c r="H30" s="1" t="s">
        <v>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1"/>
      <c r="E31" s="1"/>
      <c r="F31" s="1"/>
      <c r="G31" s="2"/>
      <c r="H31" s="1" t="s">
        <v>6</v>
      </c>
      <c r="I31" s="5" t="s">
        <v>39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1"/>
      <c r="E32" s="1"/>
      <c r="F32" s="1"/>
      <c r="G32" s="2"/>
      <c r="H32" s="4" t="s">
        <v>8</v>
      </c>
      <c r="I32" s="5" t="s">
        <v>40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1"/>
      <c r="E33" s="1"/>
      <c r="F33" s="1"/>
      <c r="G33" s="2"/>
      <c r="H33" s="4" t="s">
        <v>10</v>
      </c>
      <c r="I33" s="5" t="s">
        <v>41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1"/>
      <c r="E34" s="1"/>
      <c r="F34" s="1"/>
      <c r="G34" s="2"/>
      <c r="H34" s="4" t="s">
        <v>12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1"/>
      <c r="E35" s="1"/>
      <c r="F35" s="1"/>
      <c r="G35" s="2"/>
      <c r="H35" s="1" t="s">
        <v>13</v>
      </c>
      <c r="I35" s="5" t="s">
        <v>42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4"/>
      <c r="B36" s="4"/>
      <c r="C36" s="1"/>
      <c r="D36" s="1"/>
      <c r="E36" s="1"/>
      <c r="F36" s="1"/>
      <c r="G36" s="2"/>
      <c r="H36" s="1" t="s">
        <v>15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1"/>
      <c r="E37" s="1"/>
      <c r="F37" s="1"/>
      <c r="G37" s="2"/>
      <c r="H37" s="1" t="s">
        <v>16</v>
      </c>
      <c r="I37" s="5" t="s">
        <v>17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1"/>
      <c r="E38" s="1"/>
      <c r="F38" s="1"/>
      <c r="G38" s="2"/>
      <c r="H38" s="1" t="s">
        <v>18</v>
      </c>
      <c r="I38" s="5" t="s">
        <v>19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1"/>
      <c r="E39" s="1"/>
      <c r="F39" s="1"/>
      <c r="G39" s="2"/>
      <c r="H39" s="1" t="s">
        <v>20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2"/>
      <c r="H40" s="1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2"/>
      <c r="H41" s="1" t="s">
        <v>23</v>
      </c>
      <c r="I41" s="5" t="s">
        <v>43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2"/>
      <c r="H42" s="1" t="s">
        <v>25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2"/>
      <c r="H43" s="1" t="s">
        <v>27</v>
      </c>
      <c r="I43" s="5" t="s">
        <v>44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2"/>
      <c r="H44" s="1" t="s">
        <v>29</v>
      </c>
      <c r="I44" s="5" t="s">
        <v>45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2"/>
      <c r="H45" s="1" t="s">
        <v>31</v>
      </c>
      <c r="I45" s="5" t="s">
        <v>32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2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2"/>
      <c r="H47" s="1" t="s">
        <v>33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2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9"/>
      <c r="B52" s="9"/>
      <c r="C52" s="9"/>
      <c r="D52" s="9"/>
      <c r="E52" s="9"/>
      <c r="F52" s="9"/>
      <c r="G52" s="9"/>
      <c r="H52" s="9"/>
      <c r="I52" s="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2"/>
      <c r="H53" s="1" t="s">
        <v>0</v>
      </c>
      <c r="I53" s="5" t="s">
        <v>46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2"/>
      <c r="H54" s="1" t="s">
        <v>0</v>
      </c>
      <c r="I54" s="5" t="s">
        <v>47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2"/>
      <c r="H55" s="1" t="s">
        <v>3</v>
      </c>
      <c r="I55" s="5" t="s">
        <v>48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2"/>
      <c r="H56" s="1" t="s">
        <v>5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2"/>
      <c r="H57" s="1" t="s">
        <v>6</v>
      </c>
      <c r="I57" s="5" t="s">
        <v>49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2"/>
      <c r="H58" s="4" t="s">
        <v>8</v>
      </c>
      <c r="I58" s="5" t="s">
        <v>50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2"/>
      <c r="H59" s="4" t="s">
        <v>10</v>
      </c>
      <c r="I59" s="5" t="s">
        <v>51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2"/>
      <c r="H60" s="4" t="s">
        <v>12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2"/>
      <c r="H61" s="1" t="s">
        <v>13</v>
      </c>
      <c r="I61" s="5" t="s">
        <v>52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2"/>
      <c r="H62" s="1" t="s">
        <v>15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2"/>
      <c r="H63" s="1" t="s">
        <v>16</v>
      </c>
      <c r="I63" s="5" t="s">
        <v>17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2"/>
      <c r="H64" s="1" t="s">
        <v>18</v>
      </c>
      <c r="I64" s="5" t="s">
        <v>53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2"/>
      <c r="H65" s="1" t="s">
        <v>20</v>
      </c>
      <c r="I65" s="5">
        <v>5.975681993E9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2"/>
      <c r="H66" s="1" t="s">
        <v>22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2"/>
      <c r="H67" s="1" t="s">
        <v>23</v>
      </c>
      <c r="I67" s="5" t="s">
        <v>54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2"/>
      <c r="H68" s="1" t="s">
        <v>25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2"/>
      <c r="H69" s="1" t="s">
        <v>27</v>
      </c>
      <c r="I69" s="5" t="s">
        <v>55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2"/>
      <c r="H70" s="1" t="s">
        <v>29</v>
      </c>
      <c r="I70" s="5" t="s">
        <v>56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2"/>
      <c r="H71" s="1" t="s">
        <v>31</v>
      </c>
      <c r="I71" s="5" t="s">
        <v>32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2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2"/>
      <c r="H73" s="1" t="s">
        <v>33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1">
    <mergeCell ref="F5:F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3.75"/>
    <col customWidth="1" min="3" max="3" width="12.5"/>
    <col customWidth="1" min="4" max="4" width="13.13"/>
    <col customWidth="1" min="5" max="5" width="35.25"/>
    <col customWidth="1" min="6" max="6" width="17.25"/>
    <col customWidth="1" min="7" max="7" width="13.38"/>
    <col customWidth="1" min="8" max="8" width="13.0"/>
    <col customWidth="1" min="9" max="9" width="10.0"/>
    <col customWidth="1" min="10" max="10" width="11.0"/>
    <col customWidth="1" min="11" max="11" width="10.0"/>
    <col customWidth="1" min="12" max="12" width="3.13"/>
    <col customWidth="1" min="13" max="15" width="11.25"/>
    <col customWidth="1" min="16" max="16" width="10.13"/>
    <col customWidth="1" min="17" max="17" width="7.0"/>
    <col customWidth="1" min="18" max="18" width="5.25"/>
    <col customWidth="1" min="19" max="19" width="4.0"/>
    <col customWidth="1" min="20" max="20" width="12.63"/>
    <col customWidth="1" min="25" max="25" width="2.13"/>
    <col customWidth="1" min="28" max="28" width="3.13"/>
    <col customWidth="1" min="29" max="29" width="30.13"/>
    <col customWidth="1" min="31" max="31" width="11.38"/>
    <col customWidth="1" min="33" max="35" width="19.63"/>
    <col customWidth="1" min="36" max="36" width="3.5"/>
    <col customWidth="1" min="38" max="38" width="29.0"/>
    <col customWidth="1" min="39" max="39" width="25.88"/>
    <col customWidth="1" min="40" max="40" width="23.25"/>
  </cols>
  <sheetData>
    <row r="1">
      <c r="A1" s="10"/>
      <c r="B1" s="10"/>
      <c r="C1" s="10"/>
      <c r="D1" s="10"/>
      <c r="E1" s="10"/>
      <c r="F1" s="10"/>
      <c r="G1" s="11"/>
      <c r="H1" s="10"/>
      <c r="I1" s="11"/>
      <c r="J1" s="11"/>
      <c r="K1" s="11"/>
      <c r="L1" s="12"/>
      <c r="M1" s="10"/>
      <c r="N1" s="10"/>
      <c r="O1" s="10"/>
      <c r="P1" s="11"/>
      <c r="Q1" s="11"/>
      <c r="R1" s="11"/>
      <c r="S1" s="10"/>
      <c r="T1" s="10"/>
      <c r="U1" s="10"/>
      <c r="V1" s="10"/>
      <c r="W1" s="10"/>
      <c r="X1" s="10"/>
      <c r="Y1" s="10"/>
      <c r="Z1" s="10"/>
      <c r="AA1" s="13"/>
      <c r="AB1" s="10"/>
      <c r="AC1" s="10"/>
      <c r="AD1" s="10"/>
      <c r="AE1" s="11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 ht="15.75" customHeight="1">
      <c r="A2" s="10"/>
      <c r="B2" s="10"/>
      <c r="C2" s="10"/>
      <c r="D2" s="11"/>
      <c r="E2" s="10"/>
      <c r="F2" s="10"/>
      <c r="G2" s="11"/>
      <c r="H2" s="11"/>
      <c r="J2" s="11"/>
      <c r="K2" s="11"/>
      <c r="L2" s="10"/>
      <c r="M2" s="10"/>
      <c r="N2" s="10"/>
      <c r="O2" s="10"/>
      <c r="P2" s="11"/>
      <c r="Q2" s="11"/>
      <c r="R2" s="11"/>
      <c r="S2" s="10"/>
      <c r="T2" s="14"/>
      <c r="U2" s="14"/>
      <c r="V2" s="14"/>
      <c r="W2" s="14"/>
      <c r="X2" s="14"/>
      <c r="Y2" s="10"/>
      <c r="Z2" s="14"/>
      <c r="AA2" s="15"/>
      <c r="AB2" s="10"/>
      <c r="AC2" s="16" t="s">
        <v>57</v>
      </c>
      <c r="AD2" s="14"/>
      <c r="AE2" s="17"/>
      <c r="AF2" s="14"/>
      <c r="AG2" s="14"/>
      <c r="AH2" s="14"/>
      <c r="AI2" s="14"/>
      <c r="AJ2" s="10"/>
      <c r="AK2" s="16" t="s">
        <v>58</v>
      </c>
      <c r="AL2" s="18"/>
      <c r="AM2" s="18"/>
      <c r="AN2" s="18"/>
      <c r="AO2" s="14"/>
      <c r="AP2" s="14"/>
    </row>
    <row r="3">
      <c r="A3" s="10"/>
      <c r="B3" s="19"/>
      <c r="C3" s="20" t="s">
        <v>59</v>
      </c>
      <c r="D3" s="21"/>
      <c r="E3" s="20"/>
      <c r="F3" s="20"/>
      <c r="G3" s="21"/>
      <c r="H3" s="20"/>
      <c r="I3" s="22"/>
      <c r="J3" s="22"/>
      <c r="K3" s="22"/>
      <c r="L3" s="10"/>
      <c r="M3" s="23"/>
      <c r="N3" s="23"/>
      <c r="O3" s="23"/>
      <c r="P3" s="24"/>
      <c r="Q3" s="22"/>
      <c r="R3" s="22"/>
      <c r="S3" s="10"/>
      <c r="T3" s="20" t="s">
        <v>59</v>
      </c>
      <c r="U3" s="25"/>
      <c r="V3" s="25"/>
      <c r="W3" s="25"/>
      <c r="X3" s="26"/>
      <c r="Y3" s="10"/>
      <c r="Z3" s="23" t="s">
        <v>60</v>
      </c>
      <c r="AA3" s="27"/>
      <c r="AB3" s="10"/>
      <c r="AC3" s="24" t="s">
        <v>59</v>
      </c>
      <c r="AD3" s="28"/>
      <c r="AE3" s="28"/>
      <c r="AF3" s="28"/>
      <c r="AG3" s="24"/>
      <c r="AH3" s="24"/>
      <c r="AI3" s="24"/>
      <c r="AJ3" s="10"/>
      <c r="AK3" s="24" t="s">
        <v>61</v>
      </c>
      <c r="AL3" s="28"/>
      <c r="AM3" s="29"/>
      <c r="AN3" s="30"/>
      <c r="AO3" s="14"/>
      <c r="AP3" s="14"/>
    </row>
    <row r="4">
      <c r="A4" s="11"/>
      <c r="B4" s="31" t="s">
        <v>62</v>
      </c>
      <c r="C4" s="31" t="s">
        <v>63</v>
      </c>
      <c r="D4" s="31" t="s">
        <v>64</v>
      </c>
      <c r="E4" s="32" t="s">
        <v>65</v>
      </c>
      <c r="F4" s="33" t="s">
        <v>66</v>
      </c>
      <c r="G4" s="33" t="s">
        <v>67</v>
      </c>
      <c r="H4" s="33" t="s">
        <v>68</v>
      </c>
      <c r="I4" s="33" t="s">
        <v>69</v>
      </c>
      <c r="J4" s="33" t="s">
        <v>70</v>
      </c>
      <c r="K4" s="34" t="s">
        <v>46</v>
      </c>
      <c r="L4" s="11"/>
      <c r="M4" s="33" t="s">
        <v>69</v>
      </c>
      <c r="N4" s="33" t="s">
        <v>70</v>
      </c>
      <c r="O4" s="34" t="s">
        <v>46</v>
      </c>
      <c r="P4" s="33" t="s">
        <v>69</v>
      </c>
      <c r="Q4" s="33" t="s">
        <v>70</v>
      </c>
      <c r="R4" s="34" t="s">
        <v>46</v>
      </c>
      <c r="S4" s="10"/>
      <c r="T4" s="33" t="s">
        <v>69</v>
      </c>
      <c r="U4" s="33" t="s">
        <v>70</v>
      </c>
      <c r="V4" s="34" t="s">
        <v>46</v>
      </c>
      <c r="W4" s="35" t="s">
        <v>71</v>
      </c>
      <c r="X4" s="35" t="s">
        <v>72</v>
      </c>
      <c r="Y4" s="11"/>
      <c r="Z4" s="36" t="s">
        <v>73</v>
      </c>
      <c r="AA4" s="37" t="s">
        <v>74</v>
      </c>
      <c r="AB4" s="11"/>
      <c r="AC4" s="38" t="s">
        <v>75</v>
      </c>
      <c r="AD4" s="39" t="s">
        <v>76</v>
      </c>
      <c r="AE4" s="39" t="s">
        <v>77</v>
      </c>
      <c r="AF4" s="39" t="s">
        <v>78</v>
      </c>
      <c r="AG4" s="38" t="s">
        <v>79</v>
      </c>
      <c r="AH4" s="38" t="s">
        <v>80</v>
      </c>
      <c r="AI4" s="39" t="s">
        <v>81</v>
      </c>
      <c r="AJ4" s="11"/>
      <c r="AK4" s="40" t="s">
        <v>82</v>
      </c>
      <c r="AL4" s="38" t="s">
        <v>83</v>
      </c>
      <c r="AM4" s="38" t="s">
        <v>84</v>
      </c>
      <c r="AN4" s="38" t="s">
        <v>85</v>
      </c>
      <c r="AO4" s="17"/>
      <c r="AP4" s="17"/>
    </row>
    <row r="5">
      <c r="A5" s="14"/>
      <c r="B5" s="41" t="s">
        <v>86</v>
      </c>
      <c r="C5" s="41" t="s">
        <v>87</v>
      </c>
      <c r="D5" s="41" t="s">
        <v>88</v>
      </c>
      <c r="E5" s="41" t="s">
        <v>89</v>
      </c>
      <c r="F5" s="42"/>
      <c r="G5" s="43"/>
      <c r="H5" s="44"/>
      <c r="I5" s="43"/>
      <c r="J5" s="43"/>
      <c r="K5" s="45"/>
      <c r="L5" s="12"/>
      <c r="M5" s="46"/>
      <c r="N5" s="46"/>
      <c r="O5" s="47"/>
      <c r="P5" s="48"/>
      <c r="Q5" s="48"/>
      <c r="R5" s="49"/>
      <c r="S5" s="50"/>
      <c r="T5" s="51"/>
      <c r="U5" s="51"/>
      <c r="V5" s="51"/>
      <c r="W5" s="51"/>
      <c r="X5" s="51"/>
      <c r="Y5" s="10"/>
      <c r="Z5" s="52"/>
      <c r="AA5" s="53"/>
      <c r="AB5" s="10"/>
      <c r="AC5" s="54"/>
      <c r="AD5" s="54"/>
      <c r="AE5" s="54"/>
      <c r="AF5" s="54"/>
      <c r="AG5" s="54"/>
      <c r="AH5" s="54"/>
      <c r="AI5" s="54"/>
      <c r="AJ5" s="10"/>
      <c r="AK5" s="55"/>
      <c r="AL5" s="56"/>
      <c r="AM5" s="56"/>
      <c r="AN5" s="56"/>
      <c r="AO5" s="10"/>
      <c r="AP5" s="10"/>
    </row>
    <row r="6">
      <c r="A6" s="14"/>
      <c r="B6" s="57"/>
      <c r="C6" s="58" t="s">
        <v>90</v>
      </c>
      <c r="D6" s="41" t="s">
        <v>91</v>
      </c>
      <c r="E6" s="59" t="s">
        <v>92</v>
      </c>
      <c r="F6" s="59" t="s">
        <v>93</v>
      </c>
      <c r="G6" s="60">
        <v>35000.0</v>
      </c>
      <c r="H6" s="61">
        <v>1.0</v>
      </c>
      <c r="I6" s="62">
        <f>G6*H6/3</f>
        <v>11666.66667</v>
      </c>
      <c r="J6" s="62">
        <f>G6*H6/3</f>
        <v>11666.66667</v>
      </c>
      <c r="K6" s="60">
        <f>G6*H6/3</f>
        <v>11666.66667</v>
      </c>
      <c r="L6" s="12"/>
      <c r="M6" s="47">
        <f t="shared" ref="M6:O6" si="1">I6/0.6</f>
        <v>19444.44444</v>
      </c>
      <c r="N6" s="47">
        <f t="shared" si="1"/>
        <v>19444.44444</v>
      </c>
      <c r="O6" s="47">
        <f t="shared" si="1"/>
        <v>19444.44444</v>
      </c>
      <c r="P6" s="49">
        <f t="shared" ref="P6:R6" si="2">M6/$H$46</f>
        <v>5.050505051</v>
      </c>
      <c r="Q6" s="49">
        <f t="shared" si="2"/>
        <v>5.050505051</v>
      </c>
      <c r="R6" s="49">
        <f t="shared" si="2"/>
        <v>5.050505051</v>
      </c>
      <c r="S6" s="50"/>
      <c r="T6" s="63">
        <v>245760.0</v>
      </c>
      <c r="U6" s="63">
        <v>245760.0</v>
      </c>
      <c r="V6" s="63">
        <v>277260.0</v>
      </c>
      <c r="W6" s="51"/>
      <c r="X6" s="51"/>
      <c r="Y6" s="10"/>
      <c r="Z6" s="52">
        <f t="shared" ref="Z6:AA6" si="3">SUM(I6:I29)</f>
        <v>578666.6667</v>
      </c>
      <c r="AA6" s="52">
        <f t="shared" si="3"/>
        <v>578666.6667</v>
      </c>
      <c r="AC6" s="64"/>
      <c r="AD6" s="64"/>
      <c r="AE6" s="64"/>
      <c r="AF6" s="64"/>
      <c r="AG6" s="64"/>
      <c r="AH6" s="64"/>
      <c r="AI6" s="64"/>
      <c r="AJ6" s="10"/>
      <c r="AK6" s="55"/>
      <c r="AL6" s="56"/>
      <c r="AM6" s="56"/>
      <c r="AN6" s="56"/>
      <c r="AO6" s="10"/>
      <c r="AP6" s="10"/>
    </row>
    <row r="7">
      <c r="A7" s="14"/>
      <c r="B7" s="65" t="s">
        <v>94</v>
      </c>
      <c r="C7" s="58"/>
      <c r="D7" s="41" t="s">
        <v>91</v>
      </c>
      <c r="E7" s="59" t="s">
        <v>95</v>
      </c>
      <c r="F7" s="59" t="s">
        <v>93</v>
      </c>
      <c r="G7" s="60">
        <v>45000.0</v>
      </c>
      <c r="H7" s="61">
        <v>1.0</v>
      </c>
      <c r="I7" s="66"/>
      <c r="J7" s="66"/>
      <c r="K7" s="60">
        <f t="shared" ref="K7:K33" si="4">G7*H7</f>
        <v>45000</v>
      </c>
      <c r="L7" s="12"/>
      <c r="M7" s="66"/>
      <c r="N7" s="66"/>
      <c r="O7" s="47">
        <f>K7/0.6</f>
        <v>75000</v>
      </c>
      <c r="P7" s="66"/>
      <c r="Q7" s="66"/>
      <c r="R7" s="49">
        <f>O7/$H$46</f>
        <v>19.48051948</v>
      </c>
      <c r="S7" s="50"/>
      <c r="T7" s="51"/>
      <c r="U7" s="63"/>
      <c r="V7" s="51"/>
      <c r="W7" s="51"/>
      <c r="X7" s="51"/>
      <c r="Y7" s="10"/>
      <c r="AA7" s="53"/>
      <c r="AB7" s="10"/>
      <c r="AC7" s="64"/>
      <c r="AD7" s="64"/>
      <c r="AE7" s="64"/>
      <c r="AF7" s="64"/>
      <c r="AG7" s="64"/>
      <c r="AH7" s="64"/>
      <c r="AI7" s="64"/>
      <c r="AJ7" s="10"/>
      <c r="AK7" s="55"/>
      <c r="AL7" s="56"/>
      <c r="AM7" s="56"/>
      <c r="AN7" s="56"/>
      <c r="AO7" s="10"/>
      <c r="AP7" s="10"/>
    </row>
    <row r="8">
      <c r="A8" s="14"/>
      <c r="B8" s="65" t="s">
        <v>94</v>
      </c>
      <c r="C8" s="58"/>
      <c r="D8" s="41" t="s">
        <v>91</v>
      </c>
      <c r="E8" s="59" t="s">
        <v>96</v>
      </c>
      <c r="F8" s="59" t="s">
        <v>93</v>
      </c>
      <c r="G8" s="60">
        <v>20000.0</v>
      </c>
      <c r="H8" s="61">
        <v>1.0</v>
      </c>
      <c r="I8" s="62">
        <f t="shared" ref="I8:I29" si="7">G8*H8</f>
        <v>20000</v>
      </c>
      <c r="J8" s="62">
        <f t="shared" ref="J8:J31" si="8">G8*H8</f>
        <v>20000</v>
      </c>
      <c r="K8" s="60">
        <f t="shared" si="4"/>
        <v>20000</v>
      </c>
      <c r="L8" s="12"/>
      <c r="M8" s="47">
        <f t="shared" ref="M8:O8" si="5">I8/0.6</f>
        <v>33333.33333</v>
      </c>
      <c r="N8" s="47">
        <f t="shared" si="5"/>
        <v>33333.33333</v>
      </c>
      <c r="O8" s="47">
        <f t="shared" si="5"/>
        <v>33333.33333</v>
      </c>
      <c r="P8" s="49">
        <f t="shared" ref="P8:R8" si="6">M8/$H$46</f>
        <v>8.658008658</v>
      </c>
      <c r="Q8" s="49">
        <f t="shared" si="6"/>
        <v>8.658008658</v>
      </c>
      <c r="R8" s="49">
        <f t="shared" si="6"/>
        <v>8.658008658</v>
      </c>
      <c r="S8" s="50"/>
      <c r="T8" s="51"/>
      <c r="U8" s="63"/>
      <c r="V8" s="51"/>
      <c r="W8" s="51"/>
      <c r="X8" s="51"/>
      <c r="Y8" s="10"/>
      <c r="Z8" s="52">
        <f>SUM(K6:K29)</f>
        <v>623666.6667</v>
      </c>
      <c r="AA8" s="53"/>
      <c r="AB8" s="10"/>
      <c r="AC8" s="64"/>
      <c r="AD8" s="64"/>
      <c r="AE8" s="64"/>
      <c r="AF8" s="64"/>
      <c r="AG8" s="64"/>
      <c r="AH8" s="64"/>
      <c r="AI8" s="64"/>
      <c r="AJ8" s="10"/>
      <c r="AK8" s="55"/>
      <c r="AL8" s="56"/>
      <c r="AM8" s="56"/>
      <c r="AN8" s="56"/>
      <c r="AO8" s="10"/>
      <c r="AP8" s="10"/>
    </row>
    <row r="9">
      <c r="A9" s="14"/>
      <c r="B9" s="65" t="s">
        <v>94</v>
      </c>
      <c r="C9" s="58"/>
      <c r="D9" s="41" t="s">
        <v>91</v>
      </c>
      <c r="E9" s="59" t="s">
        <v>97</v>
      </c>
      <c r="F9" s="59" t="s">
        <v>93</v>
      </c>
      <c r="G9" s="60">
        <v>20000.0</v>
      </c>
      <c r="H9" s="61">
        <v>1.0</v>
      </c>
      <c r="I9" s="62">
        <f t="shared" si="7"/>
        <v>20000</v>
      </c>
      <c r="J9" s="62">
        <f t="shared" si="8"/>
        <v>20000</v>
      </c>
      <c r="K9" s="60">
        <f t="shared" si="4"/>
        <v>20000</v>
      </c>
      <c r="L9" s="12"/>
      <c r="M9" s="47">
        <f t="shared" ref="M9:O9" si="9">I9/0.6</f>
        <v>33333.33333</v>
      </c>
      <c r="N9" s="47">
        <f t="shared" si="9"/>
        <v>33333.33333</v>
      </c>
      <c r="O9" s="47">
        <f t="shared" si="9"/>
        <v>33333.33333</v>
      </c>
      <c r="P9" s="49">
        <f t="shared" ref="P9:R9" si="10">M9/$H$46</f>
        <v>8.658008658</v>
      </c>
      <c r="Q9" s="49">
        <f t="shared" si="10"/>
        <v>8.658008658</v>
      </c>
      <c r="R9" s="49">
        <f t="shared" si="10"/>
        <v>8.658008658</v>
      </c>
      <c r="S9" s="50"/>
      <c r="T9" s="51"/>
      <c r="U9" s="51"/>
      <c r="V9" s="51"/>
      <c r="W9" s="51"/>
      <c r="X9" s="51"/>
      <c r="Y9" s="10"/>
      <c r="Z9" s="52"/>
      <c r="AA9" s="53"/>
      <c r="AB9" s="10"/>
      <c r="AC9" s="64"/>
      <c r="AD9" s="64"/>
      <c r="AE9" s="64"/>
      <c r="AF9" s="64"/>
      <c r="AG9" s="64"/>
      <c r="AH9" s="64"/>
      <c r="AI9" s="64"/>
      <c r="AJ9" s="10"/>
      <c r="AK9" s="55"/>
      <c r="AL9" s="56"/>
      <c r="AM9" s="56"/>
      <c r="AN9" s="56"/>
      <c r="AO9" s="10"/>
      <c r="AP9" s="10"/>
    </row>
    <row r="10">
      <c r="A10" s="14"/>
      <c r="B10" s="65" t="s">
        <v>94</v>
      </c>
      <c r="C10" s="58"/>
      <c r="D10" s="41" t="s">
        <v>91</v>
      </c>
      <c r="E10" s="59" t="s">
        <v>98</v>
      </c>
      <c r="F10" s="59" t="s">
        <v>93</v>
      </c>
      <c r="G10" s="60">
        <v>22000.0</v>
      </c>
      <c r="H10" s="61">
        <v>1.0</v>
      </c>
      <c r="I10" s="62">
        <f t="shared" si="7"/>
        <v>22000</v>
      </c>
      <c r="J10" s="62">
        <f t="shared" si="8"/>
        <v>22000</v>
      </c>
      <c r="K10" s="60">
        <f t="shared" si="4"/>
        <v>22000</v>
      </c>
      <c r="L10" s="12"/>
      <c r="M10" s="47">
        <f t="shared" ref="M10:O10" si="11">I10/0.6</f>
        <v>36666.66667</v>
      </c>
      <c r="N10" s="47">
        <f t="shared" si="11"/>
        <v>36666.66667</v>
      </c>
      <c r="O10" s="47">
        <f t="shared" si="11"/>
        <v>36666.66667</v>
      </c>
      <c r="P10" s="49">
        <f t="shared" ref="P10:R10" si="12">M10/$H$46</f>
        <v>9.523809524</v>
      </c>
      <c r="Q10" s="49">
        <f t="shared" si="12"/>
        <v>9.523809524</v>
      </c>
      <c r="R10" s="49">
        <f t="shared" si="12"/>
        <v>9.523809524</v>
      </c>
      <c r="S10" s="50"/>
      <c r="T10" s="51"/>
      <c r="U10" s="51"/>
      <c r="V10" s="51"/>
      <c r="W10" s="51"/>
      <c r="X10" s="51"/>
      <c r="Y10" s="10"/>
      <c r="Z10" s="52"/>
      <c r="AA10" s="53"/>
      <c r="AB10" s="10"/>
      <c r="AC10" s="64"/>
      <c r="AD10" s="64"/>
      <c r="AE10" s="64"/>
      <c r="AF10" s="64"/>
      <c r="AG10" s="64"/>
      <c r="AH10" s="64"/>
      <c r="AI10" s="64"/>
      <c r="AJ10" s="10"/>
      <c r="AK10" s="55"/>
      <c r="AL10" s="56"/>
      <c r="AM10" s="56"/>
      <c r="AN10" s="56"/>
      <c r="AO10" s="10"/>
      <c r="AP10" s="10"/>
    </row>
    <row r="11">
      <c r="A11" s="14"/>
      <c r="B11" s="65" t="s">
        <v>94</v>
      </c>
      <c r="C11" s="58"/>
      <c r="D11" s="41" t="s">
        <v>91</v>
      </c>
      <c r="E11" s="59" t="s">
        <v>99</v>
      </c>
      <c r="F11" s="59" t="s">
        <v>93</v>
      </c>
      <c r="G11" s="60">
        <v>10000.0</v>
      </c>
      <c r="H11" s="61">
        <v>1.0</v>
      </c>
      <c r="I11" s="62">
        <f t="shared" si="7"/>
        <v>10000</v>
      </c>
      <c r="J11" s="62">
        <f t="shared" si="8"/>
        <v>10000</v>
      </c>
      <c r="K11" s="60">
        <f t="shared" si="4"/>
        <v>10000</v>
      </c>
      <c r="L11" s="12"/>
      <c r="M11" s="47">
        <f t="shared" ref="M11:O11" si="13">I11/0.6</f>
        <v>16666.66667</v>
      </c>
      <c r="N11" s="47">
        <f t="shared" si="13"/>
        <v>16666.66667</v>
      </c>
      <c r="O11" s="47">
        <f t="shared" si="13"/>
        <v>16666.66667</v>
      </c>
      <c r="P11" s="49">
        <f t="shared" ref="P11:R11" si="14">M11/$H$46</f>
        <v>4.329004329</v>
      </c>
      <c r="Q11" s="49">
        <f t="shared" si="14"/>
        <v>4.329004329</v>
      </c>
      <c r="R11" s="49">
        <f t="shared" si="14"/>
        <v>4.329004329</v>
      </c>
      <c r="S11" s="50"/>
      <c r="T11" s="51"/>
      <c r="U11" s="51"/>
      <c r="V11" s="51"/>
      <c r="W11" s="51"/>
      <c r="X11" s="51"/>
      <c r="Y11" s="10"/>
      <c r="Z11" s="52"/>
      <c r="AA11" s="53"/>
      <c r="AB11" s="10"/>
      <c r="AC11" s="64"/>
      <c r="AD11" s="64"/>
      <c r="AE11" s="64"/>
      <c r="AF11" s="64"/>
      <c r="AG11" s="64"/>
      <c r="AH11" s="64"/>
      <c r="AI11" s="64"/>
      <c r="AJ11" s="10"/>
      <c r="AK11" s="55"/>
      <c r="AL11" s="56"/>
      <c r="AM11" s="56"/>
      <c r="AN11" s="56"/>
      <c r="AO11" s="10"/>
      <c r="AP11" s="10"/>
    </row>
    <row r="12">
      <c r="A12" s="14"/>
      <c r="B12" s="65" t="s">
        <v>94</v>
      </c>
      <c r="C12" s="58"/>
      <c r="D12" s="41" t="s">
        <v>91</v>
      </c>
      <c r="E12" s="59" t="s">
        <v>100</v>
      </c>
      <c r="F12" s="59" t="s">
        <v>93</v>
      </c>
      <c r="G12" s="60">
        <v>12000.0</v>
      </c>
      <c r="H12" s="61">
        <v>1.0</v>
      </c>
      <c r="I12" s="62">
        <f t="shared" si="7"/>
        <v>12000</v>
      </c>
      <c r="J12" s="62">
        <f t="shared" si="8"/>
        <v>12000</v>
      </c>
      <c r="K12" s="60">
        <f t="shared" si="4"/>
        <v>12000</v>
      </c>
      <c r="L12" s="12"/>
      <c r="M12" s="47">
        <f t="shared" ref="M12:O12" si="15">I12/0.6</f>
        <v>20000</v>
      </c>
      <c r="N12" s="47">
        <f t="shared" si="15"/>
        <v>20000</v>
      </c>
      <c r="O12" s="47">
        <f t="shared" si="15"/>
        <v>20000</v>
      </c>
      <c r="P12" s="49">
        <f t="shared" ref="P12:R12" si="16">M12/$H$46</f>
        <v>5.194805195</v>
      </c>
      <c r="Q12" s="49">
        <f t="shared" si="16"/>
        <v>5.194805195</v>
      </c>
      <c r="R12" s="49">
        <f t="shared" si="16"/>
        <v>5.194805195</v>
      </c>
      <c r="S12" s="50"/>
      <c r="T12" s="51"/>
      <c r="U12" s="51"/>
      <c r="V12" s="51"/>
      <c r="W12" s="51"/>
      <c r="X12" s="51"/>
      <c r="Y12" s="10"/>
      <c r="Z12" s="52"/>
      <c r="AA12" s="53"/>
      <c r="AB12" s="10"/>
      <c r="AC12" s="64"/>
      <c r="AD12" s="64"/>
      <c r="AE12" s="64"/>
      <c r="AF12" s="64"/>
      <c r="AG12" s="64"/>
      <c r="AH12" s="64"/>
      <c r="AI12" s="64"/>
      <c r="AJ12" s="10"/>
      <c r="AK12" s="55"/>
      <c r="AL12" s="56"/>
      <c r="AM12" s="56"/>
      <c r="AN12" s="56"/>
      <c r="AO12" s="10"/>
      <c r="AP12" s="10"/>
    </row>
    <row r="13">
      <c r="A13" s="14"/>
      <c r="B13" s="65" t="s">
        <v>94</v>
      </c>
      <c r="C13" s="58"/>
      <c r="D13" s="41" t="s">
        <v>91</v>
      </c>
      <c r="E13" s="59" t="s">
        <v>101</v>
      </c>
      <c r="F13" s="59" t="s">
        <v>93</v>
      </c>
      <c r="G13" s="60">
        <v>15000.0</v>
      </c>
      <c r="H13" s="61">
        <v>1.0</v>
      </c>
      <c r="I13" s="62">
        <f t="shared" si="7"/>
        <v>15000</v>
      </c>
      <c r="J13" s="62">
        <f t="shared" si="8"/>
        <v>15000</v>
      </c>
      <c r="K13" s="60">
        <f t="shared" si="4"/>
        <v>15000</v>
      </c>
      <c r="L13" s="12"/>
      <c r="M13" s="47">
        <f t="shared" ref="M13:O13" si="17">I13/0.6</f>
        <v>25000</v>
      </c>
      <c r="N13" s="47">
        <f t="shared" si="17"/>
        <v>25000</v>
      </c>
      <c r="O13" s="47">
        <f t="shared" si="17"/>
        <v>25000</v>
      </c>
      <c r="P13" s="49">
        <f t="shared" ref="P13:R13" si="18">M13/$H$46</f>
        <v>6.493506494</v>
      </c>
      <c r="Q13" s="49">
        <f t="shared" si="18"/>
        <v>6.493506494</v>
      </c>
      <c r="R13" s="49">
        <f t="shared" si="18"/>
        <v>6.493506494</v>
      </c>
      <c r="S13" s="50"/>
      <c r="T13" s="51"/>
      <c r="U13" s="51"/>
      <c r="V13" s="51"/>
      <c r="W13" s="51"/>
      <c r="X13" s="51"/>
      <c r="Y13" s="10"/>
      <c r="Z13" s="52"/>
      <c r="AA13" s="53"/>
      <c r="AB13" s="10"/>
      <c r="AC13" s="64"/>
      <c r="AD13" s="64"/>
      <c r="AE13" s="64"/>
      <c r="AF13" s="64"/>
      <c r="AG13" s="64"/>
      <c r="AH13" s="64"/>
      <c r="AI13" s="64"/>
      <c r="AJ13" s="10"/>
      <c r="AK13" s="55"/>
      <c r="AL13" s="56"/>
      <c r="AM13" s="56"/>
      <c r="AN13" s="56"/>
      <c r="AO13" s="10"/>
      <c r="AP13" s="10"/>
    </row>
    <row r="14">
      <c r="A14" s="14"/>
      <c r="B14" s="65" t="s">
        <v>94</v>
      </c>
      <c r="C14" s="58"/>
      <c r="D14" s="41" t="s">
        <v>91</v>
      </c>
      <c r="E14" s="59" t="s">
        <v>102</v>
      </c>
      <c r="F14" s="59" t="s">
        <v>93</v>
      </c>
      <c r="G14" s="60">
        <v>15000.0</v>
      </c>
      <c r="H14" s="61">
        <v>1.0</v>
      </c>
      <c r="I14" s="62">
        <f t="shared" si="7"/>
        <v>15000</v>
      </c>
      <c r="J14" s="62">
        <f t="shared" si="8"/>
        <v>15000</v>
      </c>
      <c r="K14" s="60">
        <f t="shared" si="4"/>
        <v>15000</v>
      </c>
      <c r="L14" s="12"/>
      <c r="M14" s="47">
        <f t="shared" ref="M14:O14" si="19">I14/0.6</f>
        <v>25000</v>
      </c>
      <c r="N14" s="47">
        <f t="shared" si="19"/>
        <v>25000</v>
      </c>
      <c r="O14" s="47">
        <f t="shared" si="19"/>
        <v>25000</v>
      </c>
      <c r="P14" s="49">
        <f t="shared" ref="P14:R14" si="20">M14/$H$46</f>
        <v>6.493506494</v>
      </c>
      <c r="Q14" s="49">
        <f t="shared" si="20"/>
        <v>6.493506494</v>
      </c>
      <c r="R14" s="49">
        <f t="shared" si="20"/>
        <v>6.493506494</v>
      </c>
      <c r="S14" s="50"/>
      <c r="T14" s="51"/>
      <c r="U14" s="51"/>
      <c r="V14" s="51"/>
      <c r="W14" s="51"/>
      <c r="X14" s="51"/>
      <c r="Y14" s="10"/>
      <c r="Z14" s="52"/>
      <c r="AA14" s="53"/>
      <c r="AB14" s="10"/>
      <c r="AC14" s="64"/>
      <c r="AD14" s="64"/>
      <c r="AE14" s="64"/>
      <c r="AF14" s="64"/>
      <c r="AG14" s="64"/>
      <c r="AH14" s="64"/>
      <c r="AI14" s="64"/>
      <c r="AJ14" s="10"/>
      <c r="AK14" s="55"/>
      <c r="AL14" s="56"/>
      <c r="AM14" s="56"/>
      <c r="AN14" s="56"/>
      <c r="AO14" s="10"/>
      <c r="AP14" s="10"/>
    </row>
    <row r="15">
      <c r="A15" s="14"/>
      <c r="B15" s="65" t="s">
        <v>94</v>
      </c>
      <c r="C15" s="58"/>
      <c r="D15" s="41" t="s">
        <v>91</v>
      </c>
      <c r="E15" s="59" t="s">
        <v>103</v>
      </c>
      <c r="F15" s="59" t="s">
        <v>93</v>
      </c>
      <c r="G15" s="60">
        <v>22000.0</v>
      </c>
      <c r="H15" s="61">
        <v>1.0</v>
      </c>
      <c r="I15" s="62">
        <f t="shared" si="7"/>
        <v>22000</v>
      </c>
      <c r="J15" s="62">
        <f t="shared" si="8"/>
        <v>22000</v>
      </c>
      <c r="K15" s="60">
        <f t="shared" si="4"/>
        <v>22000</v>
      </c>
      <c r="L15" s="12"/>
      <c r="M15" s="47">
        <f t="shared" ref="M15:O15" si="21">I15/0.6</f>
        <v>36666.66667</v>
      </c>
      <c r="N15" s="47">
        <f t="shared" si="21"/>
        <v>36666.66667</v>
      </c>
      <c r="O15" s="47">
        <f t="shared" si="21"/>
        <v>36666.66667</v>
      </c>
      <c r="P15" s="49">
        <f t="shared" ref="P15:R15" si="22">M15/$H$46</f>
        <v>9.523809524</v>
      </c>
      <c r="Q15" s="49">
        <f t="shared" si="22"/>
        <v>9.523809524</v>
      </c>
      <c r="R15" s="49">
        <f t="shared" si="22"/>
        <v>9.523809524</v>
      </c>
      <c r="S15" s="50"/>
      <c r="T15" s="51"/>
      <c r="U15" s="51"/>
      <c r="V15" s="51"/>
      <c r="W15" s="51"/>
      <c r="X15" s="51"/>
      <c r="Y15" s="10"/>
      <c r="Z15" s="52"/>
      <c r="AA15" s="53"/>
      <c r="AB15" s="10"/>
      <c r="AC15" s="64"/>
      <c r="AD15" s="64"/>
      <c r="AE15" s="64"/>
      <c r="AF15" s="64"/>
      <c r="AG15" s="64"/>
      <c r="AH15" s="64"/>
      <c r="AI15" s="64"/>
      <c r="AJ15" s="10"/>
      <c r="AK15" s="55"/>
      <c r="AL15" s="56"/>
      <c r="AM15" s="56"/>
      <c r="AN15" s="56"/>
      <c r="AO15" s="10"/>
      <c r="AP15" s="10"/>
    </row>
    <row r="16">
      <c r="A16" s="14"/>
      <c r="B16" s="65" t="s">
        <v>94</v>
      </c>
      <c r="C16" s="58"/>
      <c r="D16" s="41" t="s">
        <v>91</v>
      </c>
      <c r="E16" s="59" t="s">
        <v>104</v>
      </c>
      <c r="F16" s="59" t="s">
        <v>93</v>
      </c>
      <c r="G16" s="60">
        <v>50000.0</v>
      </c>
      <c r="H16" s="61">
        <v>1.0</v>
      </c>
      <c r="I16" s="62">
        <f t="shared" si="7"/>
        <v>50000</v>
      </c>
      <c r="J16" s="62">
        <f t="shared" si="8"/>
        <v>50000</v>
      </c>
      <c r="K16" s="60">
        <f t="shared" si="4"/>
        <v>50000</v>
      </c>
      <c r="L16" s="12"/>
      <c r="M16" s="47">
        <f t="shared" ref="M16:O16" si="23">I16/0.6</f>
        <v>83333.33333</v>
      </c>
      <c r="N16" s="47">
        <f t="shared" si="23"/>
        <v>83333.33333</v>
      </c>
      <c r="O16" s="47">
        <f t="shared" si="23"/>
        <v>83333.33333</v>
      </c>
      <c r="P16" s="49">
        <f t="shared" ref="P16:R16" si="24">M16/$H$46</f>
        <v>21.64502165</v>
      </c>
      <c r="Q16" s="49">
        <f t="shared" si="24"/>
        <v>21.64502165</v>
      </c>
      <c r="R16" s="49">
        <f t="shared" si="24"/>
        <v>21.64502165</v>
      </c>
      <c r="S16" s="50"/>
      <c r="T16" s="51"/>
      <c r="U16" s="51"/>
      <c r="V16" s="51"/>
      <c r="W16" s="51"/>
      <c r="X16" s="51"/>
      <c r="Y16" s="10"/>
      <c r="Z16" s="52"/>
      <c r="AA16" s="53"/>
      <c r="AB16" s="10"/>
      <c r="AC16" s="64"/>
      <c r="AD16" s="64"/>
      <c r="AE16" s="64"/>
      <c r="AF16" s="64"/>
      <c r="AG16" s="64"/>
      <c r="AH16" s="64"/>
      <c r="AI16" s="64"/>
      <c r="AJ16" s="10"/>
      <c r="AK16" s="55"/>
      <c r="AL16" s="56"/>
      <c r="AM16" s="56"/>
      <c r="AN16" s="56"/>
      <c r="AO16" s="10"/>
      <c r="AP16" s="10"/>
    </row>
    <row r="17">
      <c r="A17" s="14"/>
      <c r="B17" s="65" t="s">
        <v>94</v>
      </c>
      <c r="C17" s="58"/>
      <c r="D17" s="41" t="s">
        <v>91</v>
      </c>
      <c r="E17" s="59" t="s">
        <v>105</v>
      </c>
      <c r="F17" s="59" t="s">
        <v>93</v>
      </c>
      <c r="G17" s="60">
        <v>22000.0</v>
      </c>
      <c r="H17" s="61">
        <v>1.0</v>
      </c>
      <c r="I17" s="62">
        <f t="shared" si="7"/>
        <v>22000</v>
      </c>
      <c r="J17" s="62">
        <f t="shared" si="8"/>
        <v>22000</v>
      </c>
      <c r="K17" s="60">
        <f t="shared" si="4"/>
        <v>22000</v>
      </c>
      <c r="L17" s="12"/>
      <c r="M17" s="47">
        <f t="shared" ref="M17:O17" si="25">I17/0.6</f>
        <v>36666.66667</v>
      </c>
      <c r="N17" s="47">
        <f t="shared" si="25"/>
        <v>36666.66667</v>
      </c>
      <c r="O17" s="47">
        <f t="shared" si="25"/>
        <v>36666.66667</v>
      </c>
      <c r="P17" s="49">
        <f t="shared" ref="P17:R17" si="26">M17/$H$46</f>
        <v>9.523809524</v>
      </c>
      <c r="Q17" s="49">
        <f t="shared" si="26"/>
        <v>9.523809524</v>
      </c>
      <c r="R17" s="49">
        <f t="shared" si="26"/>
        <v>9.523809524</v>
      </c>
      <c r="S17" s="50"/>
      <c r="T17" s="51"/>
      <c r="U17" s="51"/>
      <c r="V17" s="51"/>
      <c r="W17" s="51"/>
      <c r="X17" s="51"/>
      <c r="Y17" s="10"/>
      <c r="Z17" s="52"/>
      <c r="AA17" s="53"/>
      <c r="AB17" s="10"/>
      <c r="AC17" s="64"/>
      <c r="AD17" s="64"/>
      <c r="AE17" s="64"/>
      <c r="AF17" s="64"/>
      <c r="AG17" s="64"/>
      <c r="AH17" s="64"/>
      <c r="AI17" s="64"/>
      <c r="AJ17" s="10"/>
      <c r="AK17" s="55"/>
      <c r="AL17" s="56"/>
      <c r="AM17" s="56"/>
      <c r="AN17" s="56"/>
      <c r="AO17" s="10"/>
      <c r="AP17" s="10"/>
    </row>
    <row r="18">
      <c r="A18" s="14"/>
      <c r="B18" s="65" t="s">
        <v>94</v>
      </c>
      <c r="C18" s="58"/>
      <c r="D18" s="41" t="s">
        <v>91</v>
      </c>
      <c r="E18" s="59" t="s">
        <v>106</v>
      </c>
      <c r="F18" s="59" t="s">
        <v>93</v>
      </c>
      <c r="G18" s="60">
        <v>15000.0</v>
      </c>
      <c r="H18" s="61">
        <v>1.0</v>
      </c>
      <c r="I18" s="62">
        <f t="shared" si="7"/>
        <v>15000</v>
      </c>
      <c r="J18" s="62">
        <f t="shared" si="8"/>
        <v>15000</v>
      </c>
      <c r="K18" s="60">
        <f t="shared" si="4"/>
        <v>15000</v>
      </c>
      <c r="L18" s="12"/>
      <c r="M18" s="47">
        <f t="shared" ref="M18:O18" si="27">I18/0.6</f>
        <v>25000</v>
      </c>
      <c r="N18" s="47">
        <f t="shared" si="27"/>
        <v>25000</v>
      </c>
      <c r="O18" s="47">
        <f t="shared" si="27"/>
        <v>25000</v>
      </c>
      <c r="P18" s="49">
        <f t="shared" ref="P18:R18" si="28">M18/$H$46</f>
        <v>6.493506494</v>
      </c>
      <c r="Q18" s="49">
        <f t="shared" si="28"/>
        <v>6.493506494</v>
      </c>
      <c r="R18" s="49">
        <f t="shared" si="28"/>
        <v>6.493506494</v>
      </c>
      <c r="S18" s="50"/>
      <c r="T18" s="51"/>
      <c r="U18" s="51"/>
      <c r="V18" s="51"/>
      <c r="W18" s="51"/>
      <c r="X18" s="51"/>
      <c r="Y18" s="10"/>
      <c r="Z18" s="52"/>
      <c r="AA18" s="53"/>
      <c r="AB18" s="10"/>
      <c r="AC18" s="64"/>
      <c r="AD18" s="64"/>
      <c r="AE18" s="64"/>
      <c r="AF18" s="64"/>
      <c r="AG18" s="64"/>
      <c r="AH18" s="64"/>
      <c r="AI18" s="64"/>
      <c r="AJ18" s="10"/>
      <c r="AK18" s="55"/>
      <c r="AL18" s="56"/>
      <c r="AM18" s="56"/>
      <c r="AN18" s="56"/>
      <c r="AO18" s="10"/>
      <c r="AP18" s="10"/>
    </row>
    <row r="19">
      <c r="A19" s="14"/>
      <c r="B19" s="65" t="s">
        <v>94</v>
      </c>
      <c r="C19" s="58"/>
      <c r="D19" s="41" t="s">
        <v>91</v>
      </c>
      <c r="E19" s="59" t="s">
        <v>107</v>
      </c>
      <c r="F19" s="59" t="s">
        <v>93</v>
      </c>
      <c r="G19" s="60">
        <v>45000.0</v>
      </c>
      <c r="H19" s="61">
        <v>1.0</v>
      </c>
      <c r="I19" s="62">
        <f t="shared" si="7"/>
        <v>45000</v>
      </c>
      <c r="J19" s="62">
        <f t="shared" si="8"/>
        <v>45000</v>
      </c>
      <c r="K19" s="60">
        <f t="shared" si="4"/>
        <v>45000</v>
      </c>
      <c r="L19" s="12"/>
      <c r="M19" s="47">
        <f t="shared" ref="M19:O19" si="29">I19/0.6</f>
        <v>75000</v>
      </c>
      <c r="N19" s="47">
        <f t="shared" si="29"/>
        <v>75000</v>
      </c>
      <c r="O19" s="47">
        <f t="shared" si="29"/>
        <v>75000</v>
      </c>
      <c r="P19" s="49">
        <f t="shared" ref="P19:R19" si="30">M19/$H$46</f>
        <v>19.48051948</v>
      </c>
      <c r="Q19" s="49">
        <f t="shared" si="30"/>
        <v>19.48051948</v>
      </c>
      <c r="R19" s="49">
        <f t="shared" si="30"/>
        <v>19.48051948</v>
      </c>
      <c r="S19" s="50"/>
      <c r="T19" s="51"/>
      <c r="U19" s="51"/>
      <c r="V19" s="51"/>
      <c r="W19" s="51"/>
      <c r="X19" s="51"/>
      <c r="Y19" s="10"/>
      <c r="Z19" s="52"/>
      <c r="AA19" s="53"/>
      <c r="AB19" s="10"/>
      <c r="AC19" s="64"/>
      <c r="AD19" s="64"/>
      <c r="AE19" s="64"/>
      <c r="AF19" s="64"/>
      <c r="AG19" s="64"/>
      <c r="AH19" s="64"/>
      <c r="AI19" s="64"/>
      <c r="AJ19" s="10"/>
      <c r="AK19" s="55"/>
      <c r="AL19" s="56"/>
      <c r="AM19" s="56"/>
      <c r="AN19" s="56"/>
      <c r="AO19" s="10"/>
      <c r="AP19" s="10"/>
    </row>
    <row r="20">
      <c r="A20" s="14"/>
      <c r="B20" s="65" t="s">
        <v>94</v>
      </c>
      <c r="C20" s="58"/>
      <c r="D20" s="41" t="s">
        <v>91</v>
      </c>
      <c r="E20" s="59" t="s">
        <v>108</v>
      </c>
      <c r="F20" s="59" t="s">
        <v>93</v>
      </c>
      <c r="G20" s="60">
        <v>25000.0</v>
      </c>
      <c r="H20" s="61">
        <v>1.0</v>
      </c>
      <c r="I20" s="62">
        <f t="shared" si="7"/>
        <v>25000</v>
      </c>
      <c r="J20" s="62">
        <f t="shared" si="8"/>
        <v>25000</v>
      </c>
      <c r="K20" s="60">
        <f t="shared" si="4"/>
        <v>25000</v>
      </c>
      <c r="L20" s="12"/>
      <c r="M20" s="47">
        <f t="shared" ref="M20:O20" si="31">I20/0.6</f>
        <v>41666.66667</v>
      </c>
      <c r="N20" s="47">
        <f t="shared" si="31"/>
        <v>41666.66667</v>
      </c>
      <c r="O20" s="47">
        <f t="shared" si="31"/>
        <v>41666.66667</v>
      </c>
      <c r="P20" s="49">
        <f t="shared" ref="P20:R20" si="32">M20/$H$46</f>
        <v>10.82251082</v>
      </c>
      <c r="Q20" s="49">
        <f t="shared" si="32"/>
        <v>10.82251082</v>
      </c>
      <c r="R20" s="49">
        <f t="shared" si="32"/>
        <v>10.82251082</v>
      </c>
      <c r="S20" s="50"/>
      <c r="T20" s="51"/>
      <c r="U20" s="51"/>
      <c r="V20" s="51"/>
      <c r="W20" s="51"/>
      <c r="X20" s="51"/>
      <c r="Y20" s="10"/>
      <c r="Z20" s="52"/>
      <c r="AA20" s="53"/>
      <c r="AB20" s="10"/>
      <c r="AC20" s="64"/>
      <c r="AD20" s="64"/>
      <c r="AE20" s="64"/>
      <c r="AF20" s="64"/>
      <c r="AG20" s="64"/>
      <c r="AH20" s="64"/>
      <c r="AI20" s="64"/>
      <c r="AJ20" s="10"/>
      <c r="AK20" s="55"/>
      <c r="AL20" s="56"/>
      <c r="AM20" s="56"/>
      <c r="AN20" s="56"/>
      <c r="AO20" s="10"/>
      <c r="AP20" s="10"/>
    </row>
    <row r="21">
      <c r="A21" s="14"/>
      <c r="B21" s="65" t="s">
        <v>94</v>
      </c>
      <c r="C21" s="58"/>
      <c r="D21" s="41" t="s">
        <v>91</v>
      </c>
      <c r="E21" s="59" t="s">
        <v>109</v>
      </c>
      <c r="F21" s="59" t="s">
        <v>93</v>
      </c>
      <c r="G21" s="60">
        <v>15000.0</v>
      </c>
      <c r="H21" s="61">
        <v>1.0</v>
      </c>
      <c r="I21" s="62">
        <f t="shared" si="7"/>
        <v>15000</v>
      </c>
      <c r="J21" s="62">
        <f t="shared" si="8"/>
        <v>15000</v>
      </c>
      <c r="K21" s="60">
        <f t="shared" si="4"/>
        <v>15000</v>
      </c>
      <c r="L21" s="12"/>
      <c r="M21" s="47">
        <f t="shared" ref="M21:O21" si="33">I21/0.6</f>
        <v>25000</v>
      </c>
      <c r="N21" s="47">
        <f t="shared" si="33"/>
        <v>25000</v>
      </c>
      <c r="O21" s="47">
        <f t="shared" si="33"/>
        <v>25000</v>
      </c>
      <c r="P21" s="49">
        <f t="shared" ref="P21:R21" si="34">M21/$H$46</f>
        <v>6.493506494</v>
      </c>
      <c r="Q21" s="49">
        <f t="shared" si="34"/>
        <v>6.493506494</v>
      </c>
      <c r="R21" s="49">
        <f t="shared" si="34"/>
        <v>6.493506494</v>
      </c>
      <c r="S21" s="50"/>
      <c r="T21" s="51"/>
      <c r="U21" s="51"/>
      <c r="V21" s="51"/>
      <c r="W21" s="51"/>
      <c r="X21" s="51"/>
      <c r="Y21" s="10"/>
      <c r="Z21" s="52"/>
      <c r="AA21" s="53"/>
      <c r="AB21" s="10"/>
      <c r="AC21" s="64"/>
      <c r="AD21" s="64"/>
      <c r="AE21" s="64"/>
      <c r="AF21" s="64"/>
      <c r="AG21" s="64"/>
      <c r="AH21" s="64"/>
      <c r="AI21" s="64"/>
      <c r="AJ21" s="10"/>
      <c r="AK21" s="55"/>
      <c r="AL21" s="56"/>
      <c r="AM21" s="56"/>
      <c r="AN21" s="56"/>
      <c r="AO21" s="10"/>
      <c r="AP21" s="10"/>
    </row>
    <row r="22">
      <c r="A22" s="14"/>
      <c r="B22" s="65" t="s">
        <v>94</v>
      </c>
      <c r="C22" s="58"/>
      <c r="D22" s="41" t="s">
        <v>91</v>
      </c>
      <c r="E22" s="59" t="s">
        <v>110</v>
      </c>
      <c r="F22" s="59" t="s">
        <v>93</v>
      </c>
      <c r="G22" s="60">
        <v>30000.0</v>
      </c>
      <c r="H22" s="61">
        <v>1.0</v>
      </c>
      <c r="I22" s="62">
        <f t="shared" si="7"/>
        <v>30000</v>
      </c>
      <c r="J22" s="62">
        <f t="shared" si="8"/>
        <v>30000</v>
      </c>
      <c r="K22" s="60">
        <f t="shared" si="4"/>
        <v>30000</v>
      </c>
      <c r="L22" s="12"/>
      <c r="M22" s="47">
        <f t="shared" ref="M22:O22" si="35">I22/0.6</f>
        <v>50000</v>
      </c>
      <c r="N22" s="47">
        <f t="shared" si="35"/>
        <v>50000</v>
      </c>
      <c r="O22" s="47">
        <f t="shared" si="35"/>
        <v>50000</v>
      </c>
      <c r="P22" s="49">
        <f t="shared" ref="P22:R22" si="36">M22/$H$46</f>
        <v>12.98701299</v>
      </c>
      <c r="Q22" s="49">
        <f t="shared" si="36"/>
        <v>12.98701299</v>
      </c>
      <c r="R22" s="49">
        <f t="shared" si="36"/>
        <v>12.98701299</v>
      </c>
      <c r="S22" s="50"/>
      <c r="T22" s="51"/>
      <c r="U22" s="51"/>
      <c r="V22" s="51"/>
      <c r="W22" s="51"/>
      <c r="X22" s="51"/>
      <c r="Y22" s="10"/>
      <c r="Z22" s="52"/>
      <c r="AA22" s="53"/>
      <c r="AB22" s="10"/>
      <c r="AC22" s="64"/>
      <c r="AD22" s="64"/>
      <c r="AE22" s="64"/>
      <c r="AF22" s="64"/>
      <c r="AG22" s="64"/>
      <c r="AH22" s="64"/>
      <c r="AI22" s="64"/>
      <c r="AJ22" s="10"/>
      <c r="AK22" s="55"/>
      <c r="AL22" s="56"/>
      <c r="AM22" s="56"/>
      <c r="AN22" s="56"/>
      <c r="AO22" s="10"/>
      <c r="AP22" s="10"/>
    </row>
    <row r="23">
      <c r="A23" s="14"/>
      <c r="B23" s="65" t="s">
        <v>94</v>
      </c>
      <c r="C23" s="58"/>
      <c r="D23" s="41" t="s">
        <v>91</v>
      </c>
      <c r="E23" s="59" t="s">
        <v>111</v>
      </c>
      <c r="F23" s="59" t="s">
        <v>93</v>
      </c>
      <c r="G23" s="60">
        <v>30000.0</v>
      </c>
      <c r="H23" s="61">
        <v>1.0</v>
      </c>
      <c r="I23" s="62">
        <f t="shared" si="7"/>
        <v>30000</v>
      </c>
      <c r="J23" s="62">
        <f t="shared" si="8"/>
        <v>30000</v>
      </c>
      <c r="K23" s="60">
        <f t="shared" si="4"/>
        <v>30000</v>
      </c>
      <c r="L23" s="12"/>
      <c r="M23" s="47">
        <f t="shared" ref="M23:O23" si="37">I23/0.6</f>
        <v>50000</v>
      </c>
      <c r="N23" s="47">
        <f t="shared" si="37"/>
        <v>50000</v>
      </c>
      <c r="O23" s="47">
        <f t="shared" si="37"/>
        <v>50000</v>
      </c>
      <c r="P23" s="49">
        <f t="shared" ref="P23:R23" si="38">M23/$H$46</f>
        <v>12.98701299</v>
      </c>
      <c r="Q23" s="49">
        <f t="shared" si="38"/>
        <v>12.98701299</v>
      </c>
      <c r="R23" s="49">
        <f t="shared" si="38"/>
        <v>12.98701299</v>
      </c>
      <c r="S23" s="50"/>
      <c r="T23" s="51"/>
      <c r="U23" s="51"/>
      <c r="V23" s="51"/>
      <c r="W23" s="51"/>
      <c r="X23" s="51"/>
      <c r="Y23" s="10"/>
      <c r="Z23" s="52"/>
      <c r="AA23" s="53"/>
      <c r="AB23" s="10"/>
      <c r="AC23" s="64"/>
      <c r="AD23" s="64"/>
      <c r="AE23" s="64"/>
      <c r="AF23" s="64"/>
      <c r="AG23" s="64"/>
      <c r="AH23" s="64"/>
      <c r="AI23" s="64"/>
      <c r="AJ23" s="10"/>
      <c r="AK23" s="55"/>
      <c r="AL23" s="56"/>
      <c r="AM23" s="56"/>
      <c r="AN23" s="56"/>
      <c r="AO23" s="10"/>
      <c r="AP23" s="10"/>
    </row>
    <row r="24">
      <c r="A24" s="14"/>
      <c r="B24" s="65" t="s">
        <v>94</v>
      </c>
      <c r="C24" s="58"/>
      <c r="D24" s="41" t="s">
        <v>91</v>
      </c>
      <c r="E24" s="59" t="s">
        <v>112</v>
      </c>
      <c r="F24" s="59" t="s">
        <v>93</v>
      </c>
      <c r="G24" s="60">
        <v>10000.0</v>
      </c>
      <c r="H24" s="61">
        <v>1.0</v>
      </c>
      <c r="I24" s="62">
        <f t="shared" si="7"/>
        <v>10000</v>
      </c>
      <c r="J24" s="62">
        <f t="shared" si="8"/>
        <v>10000</v>
      </c>
      <c r="K24" s="60">
        <f t="shared" si="4"/>
        <v>10000</v>
      </c>
      <c r="L24" s="12"/>
      <c r="M24" s="47">
        <f t="shared" ref="M24:O24" si="39">I24/0.6</f>
        <v>16666.66667</v>
      </c>
      <c r="N24" s="47">
        <f t="shared" si="39"/>
        <v>16666.66667</v>
      </c>
      <c r="O24" s="47">
        <f t="shared" si="39"/>
        <v>16666.66667</v>
      </c>
      <c r="P24" s="49">
        <f t="shared" ref="P24:R24" si="40">M24/$H$46</f>
        <v>4.329004329</v>
      </c>
      <c r="Q24" s="49">
        <f t="shared" si="40"/>
        <v>4.329004329</v>
      </c>
      <c r="R24" s="49">
        <f t="shared" si="40"/>
        <v>4.329004329</v>
      </c>
      <c r="S24" s="50"/>
      <c r="T24" s="51"/>
      <c r="U24" s="51"/>
      <c r="V24" s="51"/>
      <c r="W24" s="51"/>
      <c r="X24" s="51"/>
      <c r="Y24" s="10"/>
      <c r="Z24" s="52"/>
      <c r="AA24" s="53"/>
      <c r="AB24" s="10"/>
      <c r="AC24" s="64"/>
      <c r="AD24" s="64"/>
      <c r="AE24" s="64"/>
      <c r="AF24" s="64"/>
      <c r="AG24" s="64"/>
      <c r="AH24" s="64"/>
      <c r="AI24" s="64"/>
      <c r="AJ24" s="10"/>
      <c r="AK24" s="55"/>
      <c r="AL24" s="56"/>
      <c r="AM24" s="56"/>
      <c r="AN24" s="56"/>
      <c r="AO24" s="10"/>
      <c r="AP24" s="10"/>
    </row>
    <row r="25">
      <c r="A25" s="14"/>
      <c r="B25" s="65" t="s">
        <v>94</v>
      </c>
      <c r="C25" s="58"/>
      <c r="D25" s="41" t="s">
        <v>91</v>
      </c>
      <c r="E25" s="59" t="s">
        <v>113</v>
      </c>
      <c r="F25" s="59" t="s">
        <v>93</v>
      </c>
      <c r="G25" s="60">
        <v>37000.0</v>
      </c>
      <c r="H25" s="61">
        <v>1.0</v>
      </c>
      <c r="I25" s="62">
        <f t="shared" si="7"/>
        <v>37000</v>
      </c>
      <c r="J25" s="62">
        <f t="shared" si="8"/>
        <v>37000</v>
      </c>
      <c r="K25" s="60">
        <f t="shared" si="4"/>
        <v>37000</v>
      </c>
      <c r="L25" s="12"/>
      <c r="M25" s="47">
        <f t="shared" ref="M25:O25" si="41">I25/0.6</f>
        <v>61666.66667</v>
      </c>
      <c r="N25" s="47">
        <f t="shared" si="41"/>
        <v>61666.66667</v>
      </c>
      <c r="O25" s="47">
        <f t="shared" si="41"/>
        <v>61666.66667</v>
      </c>
      <c r="P25" s="49">
        <f t="shared" ref="P25:R25" si="42">M25/$H$46</f>
        <v>16.01731602</v>
      </c>
      <c r="Q25" s="49">
        <f t="shared" si="42"/>
        <v>16.01731602</v>
      </c>
      <c r="R25" s="49">
        <f t="shared" si="42"/>
        <v>16.01731602</v>
      </c>
      <c r="S25" s="50"/>
      <c r="T25" s="51"/>
      <c r="U25" s="51"/>
      <c r="V25" s="51"/>
      <c r="W25" s="51"/>
      <c r="X25" s="51"/>
      <c r="Y25" s="10"/>
      <c r="Z25" s="52"/>
      <c r="AA25" s="53"/>
      <c r="AB25" s="10"/>
      <c r="AC25" s="64"/>
      <c r="AD25" s="64"/>
      <c r="AE25" s="64"/>
      <c r="AF25" s="64"/>
      <c r="AG25" s="64"/>
      <c r="AH25" s="64"/>
      <c r="AI25" s="64"/>
      <c r="AJ25" s="10"/>
      <c r="AK25" s="55"/>
      <c r="AL25" s="56"/>
      <c r="AM25" s="56"/>
      <c r="AN25" s="56"/>
      <c r="AO25" s="10"/>
      <c r="AP25" s="10"/>
    </row>
    <row r="26">
      <c r="A26" s="14"/>
      <c r="B26" s="65" t="s">
        <v>94</v>
      </c>
      <c r="C26" s="58"/>
      <c r="D26" s="41" t="s">
        <v>91</v>
      </c>
      <c r="E26" s="59" t="s">
        <v>114</v>
      </c>
      <c r="F26" s="59" t="s">
        <v>93</v>
      </c>
      <c r="G26" s="60">
        <v>17000.0</v>
      </c>
      <c r="H26" s="61">
        <v>1.0</v>
      </c>
      <c r="I26" s="62">
        <f t="shared" si="7"/>
        <v>17000</v>
      </c>
      <c r="J26" s="62">
        <f t="shared" si="8"/>
        <v>17000</v>
      </c>
      <c r="K26" s="60">
        <f t="shared" si="4"/>
        <v>17000</v>
      </c>
      <c r="L26" s="12"/>
      <c r="M26" s="47">
        <f t="shared" ref="M26:O26" si="43">I26/0.6</f>
        <v>28333.33333</v>
      </c>
      <c r="N26" s="47">
        <f t="shared" si="43"/>
        <v>28333.33333</v>
      </c>
      <c r="O26" s="47">
        <f t="shared" si="43"/>
        <v>28333.33333</v>
      </c>
      <c r="P26" s="49">
        <f t="shared" ref="P26:R26" si="44">M26/$H$46</f>
        <v>7.359307359</v>
      </c>
      <c r="Q26" s="49">
        <f t="shared" si="44"/>
        <v>7.359307359</v>
      </c>
      <c r="R26" s="49">
        <f t="shared" si="44"/>
        <v>7.359307359</v>
      </c>
      <c r="S26" s="50"/>
      <c r="T26" s="51"/>
      <c r="U26" s="51"/>
      <c r="V26" s="51"/>
      <c r="W26" s="51"/>
      <c r="X26" s="51"/>
      <c r="Y26" s="10"/>
      <c r="Z26" s="52"/>
      <c r="AA26" s="53"/>
      <c r="AB26" s="10"/>
      <c r="AC26" s="64"/>
      <c r="AD26" s="64"/>
      <c r="AE26" s="64"/>
      <c r="AF26" s="64"/>
      <c r="AG26" s="64"/>
      <c r="AH26" s="64"/>
      <c r="AI26" s="64"/>
      <c r="AJ26" s="10"/>
      <c r="AK26" s="55"/>
      <c r="AL26" s="56"/>
      <c r="AM26" s="56"/>
      <c r="AN26" s="56"/>
      <c r="AO26" s="10"/>
      <c r="AP26" s="10"/>
    </row>
    <row r="27">
      <c r="A27" s="14"/>
      <c r="B27" s="65" t="s">
        <v>94</v>
      </c>
      <c r="C27" s="58"/>
      <c r="D27" s="41" t="s">
        <v>91</v>
      </c>
      <c r="E27" s="59" t="s">
        <v>115</v>
      </c>
      <c r="F27" s="59" t="s">
        <v>93</v>
      </c>
      <c r="G27" s="60">
        <v>20000.0</v>
      </c>
      <c r="H27" s="61">
        <v>1.0</v>
      </c>
      <c r="I27" s="62">
        <f t="shared" si="7"/>
        <v>20000</v>
      </c>
      <c r="J27" s="62">
        <f t="shared" si="8"/>
        <v>20000</v>
      </c>
      <c r="K27" s="60">
        <f t="shared" si="4"/>
        <v>20000</v>
      </c>
      <c r="L27" s="12"/>
      <c r="M27" s="47">
        <f t="shared" ref="M27:O27" si="45">I27/0.6</f>
        <v>33333.33333</v>
      </c>
      <c r="N27" s="47">
        <f t="shared" si="45"/>
        <v>33333.33333</v>
      </c>
      <c r="O27" s="47">
        <f t="shared" si="45"/>
        <v>33333.33333</v>
      </c>
      <c r="P27" s="49">
        <f t="shared" ref="P27:R27" si="46">M27/$H$46</f>
        <v>8.658008658</v>
      </c>
      <c r="Q27" s="49">
        <f t="shared" si="46"/>
        <v>8.658008658</v>
      </c>
      <c r="R27" s="49">
        <f t="shared" si="46"/>
        <v>8.658008658</v>
      </c>
      <c r="S27" s="50"/>
      <c r="T27" s="51"/>
      <c r="U27" s="51"/>
      <c r="V27" s="51"/>
      <c r="W27" s="51"/>
      <c r="X27" s="51"/>
      <c r="Y27" s="10"/>
      <c r="Z27" s="52"/>
      <c r="AA27" s="53"/>
      <c r="AB27" s="10"/>
      <c r="AC27" s="64"/>
      <c r="AD27" s="64"/>
      <c r="AE27" s="64"/>
      <c r="AF27" s="64"/>
      <c r="AG27" s="64"/>
      <c r="AH27" s="64"/>
      <c r="AI27" s="64"/>
      <c r="AJ27" s="10"/>
      <c r="AK27" s="55"/>
      <c r="AL27" s="56"/>
      <c r="AM27" s="56"/>
      <c r="AN27" s="56"/>
      <c r="AO27" s="10"/>
      <c r="AP27" s="10"/>
    </row>
    <row r="28">
      <c r="A28" s="14"/>
      <c r="B28" s="65" t="s">
        <v>94</v>
      </c>
      <c r="C28" s="58"/>
      <c r="D28" s="41" t="s">
        <v>91</v>
      </c>
      <c r="E28" s="59" t="s">
        <v>116</v>
      </c>
      <c r="F28" s="59" t="s">
        <v>93</v>
      </c>
      <c r="G28" s="60">
        <v>50000.0</v>
      </c>
      <c r="H28" s="61">
        <v>1.0</v>
      </c>
      <c r="I28" s="62">
        <f t="shared" si="7"/>
        <v>50000</v>
      </c>
      <c r="J28" s="62">
        <f t="shared" si="8"/>
        <v>50000</v>
      </c>
      <c r="K28" s="60">
        <f t="shared" si="4"/>
        <v>50000</v>
      </c>
      <c r="L28" s="12"/>
      <c r="M28" s="47">
        <f t="shared" ref="M28:O28" si="47">I28/0.6</f>
        <v>83333.33333</v>
      </c>
      <c r="N28" s="47">
        <f t="shared" si="47"/>
        <v>83333.33333</v>
      </c>
      <c r="O28" s="47">
        <f t="shared" si="47"/>
        <v>83333.33333</v>
      </c>
      <c r="P28" s="49">
        <f t="shared" ref="P28:R28" si="48">M28/$H$46</f>
        <v>21.64502165</v>
      </c>
      <c r="Q28" s="49">
        <f t="shared" si="48"/>
        <v>21.64502165</v>
      </c>
      <c r="R28" s="49">
        <f t="shared" si="48"/>
        <v>21.64502165</v>
      </c>
      <c r="S28" s="50"/>
      <c r="T28" s="51"/>
      <c r="U28" s="51"/>
      <c r="V28" s="51"/>
      <c r="W28" s="51"/>
      <c r="X28" s="51"/>
      <c r="Y28" s="10"/>
      <c r="Z28" s="52"/>
      <c r="AA28" s="53"/>
      <c r="AB28" s="10"/>
      <c r="AC28" s="64"/>
      <c r="AD28" s="64"/>
      <c r="AE28" s="64"/>
      <c r="AF28" s="64"/>
      <c r="AG28" s="64"/>
      <c r="AH28" s="64"/>
      <c r="AI28" s="64"/>
      <c r="AJ28" s="10"/>
      <c r="AK28" s="55"/>
      <c r="AL28" s="56"/>
      <c r="AM28" s="56"/>
      <c r="AN28" s="56"/>
      <c r="AO28" s="10"/>
      <c r="AP28" s="10"/>
    </row>
    <row r="29">
      <c r="A29" s="14"/>
      <c r="B29" s="65" t="s">
        <v>94</v>
      </c>
      <c r="C29" s="58"/>
      <c r="D29" s="41" t="s">
        <v>91</v>
      </c>
      <c r="E29" s="59" t="s">
        <v>117</v>
      </c>
      <c r="F29" s="59" t="s">
        <v>93</v>
      </c>
      <c r="G29" s="60">
        <v>65000.0</v>
      </c>
      <c r="H29" s="61">
        <v>1.0</v>
      </c>
      <c r="I29" s="62">
        <f t="shared" si="7"/>
        <v>65000</v>
      </c>
      <c r="J29" s="62">
        <f t="shared" si="8"/>
        <v>65000</v>
      </c>
      <c r="K29" s="60">
        <f t="shared" si="4"/>
        <v>65000</v>
      </c>
      <c r="L29" s="12"/>
      <c r="M29" s="47">
        <f t="shared" ref="M29:O29" si="49">I29/0.6</f>
        <v>108333.3333</v>
      </c>
      <c r="N29" s="47">
        <f t="shared" si="49"/>
        <v>108333.3333</v>
      </c>
      <c r="O29" s="47">
        <f t="shared" si="49"/>
        <v>108333.3333</v>
      </c>
      <c r="P29" s="49">
        <f t="shared" ref="P29:R29" si="50">M29/$H$46</f>
        <v>28.13852814</v>
      </c>
      <c r="Q29" s="49">
        <f t="shared" si="50"/>
        <v>28.13852814</v>
      </c>
      <c r="R29" s="49">
        <f t="shared" si="50"/>
        <v>28.13852814</v>
      </c>
      <c r="S29" s="50"/>
      <c r="T29" s="51"/>
      <c r="U29" s="51"/>
      <c r="V29" s="51"/>
      <c r="W29" s="51"/>
      <c r="X29" s="51"/>
      <c r="Y29" s="10"/>
      <c r="Z29" s="52"/>
      <c r="AA29" s="53"/>
      <c r="AB29" s="10"/>
      <c r="AC29" s="64"/>
      <c r="AD29" s="64"/>
      <c r="AE29" s="64"/>
      <c r="AF29" s="64"/>
      <c r="AG29" s="64"/>
      <c r="AH29" s="64"/>
      <c r="AI29" s="64"/>
      <c r="AJ29" s="10"/>
      <c r="AK29" s="55"/>
      <c r="AL29" s="56"/>
      <c r="AM29" s="56"/>
      <c r="AN29" s="56"/>
      <c r="AO29" s="10"/>
      <c r="AP29" s="10"/>
    </row>
    <row r="30">
      <c r="A30" s="14"/>
      <c r="B30" s="65" t="s">
        <v>94</v>
      </c>
      <c r="C30" s="65" t="s">
        <v>118</v>
      </c>
      <c r="D30" s="41" t="s">
        <v>91</v>
      </c>
      <c r="E30" s="59" t="s">
        <v>119</v>
      </c>
      <c r="F30" s="67" t="s">
        <v>120</v>
      </c>
      <c r="G30" s="60">
        <v>70000.0</v>
      </c>
      <c r="H30" s="68">
        <v>1.0</v>
      </c>
      <c r="I30" s="69"/>
      <c r="J30" s="62">
        <f t="shared" si="8"/>
        <v>70000</v>
      </c>
      <c r="K30" s="60">
        <f t="shared" si="4"/>
        <v>70000</v>
      </c>
      <c r="L30" s="12"/>
      <c r="M30" s="69"/>
      <c r="N30" s="47">
        <f t="shared" ref="N30:O30" si="51">J30/0.6</f>
        <v>116666.6667</v>
      </c>
      <c r="O30" s="47">
        <f t="shared" si="51"/>
        <v>116666.6667</v>
      </c>
      <c r="P30" s="69"/>
      <c r="Q30" s="49">
        <f t="shared" ref="Q30:R30" si="52">N30/$H$46</f>
        <v>30.3030303</v>
      </c>
      <c r="R30" s="49">
        <f t="shared" si="52"/>
        <v>30.3030303</v>
      </c>
      <c r="S30" s="50"/>
      <c r="T30" s="51"/>
      <c r="U30" s="51"/>
      <c r="V30" s="51"/>
      <c r="W30" s="51"/>
      <c r="X30" s="51"/>
      <c r="Y30" s="10"/>
      <c r="Z30" s="52"/>
      <c r="AA30" s="53"/>
      <c r="AB30" s="10"/>
      <c r="AC30" s="70" t="s">
        <v>120</v>
      </c>
      <c r="AD30" s="64"/>
      <c r="AE30" s="71">
        <v>45859.0</v>
      </c>
      <c r="AF30" s="72">
        <v>1000000.0</v>
      </c>
      <c r="AG30" s="70" t="s">
        <v>121</v>
      </c>
      <c r="AH30" s="70" t="s">
        <v>122</v>
      </c>
      <c r="AI30" s="64"/>
      <c r="AJ30" s="10"/>
      <c r="AK30" s="55"/>
      <c r="AL30" s="56"/>
      <c r="AM30" s="56"/>
      <c r="AN30" s="56"/>
      <c r="AO30" s="10"/>
      <c r="AP30" s="10"/>
    </row>
    <row r="31">
      <c r="A31" s="14"/>
      <c r="B31" s="65" t="s">
        <v>94</v>
      </c>
      <c r="C31" s="65" t="s">
        <v>118</v>
      </c>
      <c r="D31" s="41" t="s">
        <v>91</v>
      </c>
      <c r="E31" s="59" t="s">
        <v>123</v>
      </c>
      <c r="F31" s="67" t="s">
        <v>120</v>
      </c>
      <c r="G31" s="60">
        <v>140000.0</v>
      </c>
      <c r="H31" s="68">
        <v>1.0</v>
      </c>
      <c r="I31" s="62">
        <f>G31*H31</f>
        <v>140000</v>
      </c>
      <c r="J31" s="62">
        <f t="shared" si="8"/>
        <v>140000</v>
      </c>
      <c r="K31" s="60">
        <f t="shared" si="4"/>
        <v>140000</v>
      </c>
      <c r="L31" s="12"/>
      <c r="M31" s="47">
        <f t="shared" ref="M31:O31" si="53">I31/0.6</f>
        <v>233333.3333</v>
      </c>
      <c r="N31" s="47">
        <f t="shared" si="53"/>
        <v>233333.3333</v>
      </c>
      <c r="O31" s="47">
        <f t="shared" si="53"/>
        <v>233333.3333</v>
      </c>
      <c r="P31" s="49">
        <f t="shared" ref="P31:R31" si="54">M31/$H$46</f>
        <v>60.60606061</v>
      </c>
      <c r="Q31" s="49">
        <f t="shared" si="54"/>
        <v>60.60606061</v>
      </c>
      <c r="R31" s="49">
        <f t="shared" si="54"/>
        <v>60.60606061</v>
      </c>
      <c r="S31" s="50"/>
      <c r="T31" s="51"/>
      <c r="U31" s="51"/>
      <c r="V31" s="51"/>
      <c r="W31" s="51"/>
      <c r="X31" s="51"/>
      <c r="Y31" s="10"/>
      <c r="Z31" s="52"/>
      <c r="AA31" s="53"/>
      <c r="AB31" s="10"/>
      <c r="AC31" s="64"/>
      <c r="AD31" s="64"/>
      <c r="AE31" s="64"/>
      <c r="AF31" s="64"/>
      <c r="AG31" s="64"/>
      <c r="AH31" s="64"/>
      <c r="AI31" s="64"/>
      <c r="AJ31" s="10"/>
      <c r="AK31" s="55"/>
      <c r="AL31" s="56"/>
      <c r="AM31" s="56"/>
      <c r="AN31" s="56"/>
      <c r="AO31" s="10"/>
      <c r="AP31" s="10"/>
    </row>
    <row r="32">
      <c r="A32" s="14"/>
      <c r="B32" s="65" t="s">
        <v>94</v>
      </c>
      <c r="C32" s="65" t="s">
        <v>118</v>
      </c>
      <c r="D32" s="41" t="s">
        <v>91</v>
      </c>
      <c r="E32" s="59" t="s">
        <v>124</v>
      </c>
      <c r="F32" s="67" t="s">
        <v>120</v>
      </c>
      <c r="G32" s="73">
        <v>120000.0</v>
      </c>
      <c r="H32" s="68">
        <v>1.0</v>
      </c>
      <c r="I32" s="62">
        <v>120000.0</v>
      </c>
      <c r="J32" s="69"/>
      <c r="K32" s="60">
        <f t="shared" si="4"/>
        <v>120000</v>
      </c>
      <c r="L32" s="12"/>
      <c r="M32" s="47">
        <f>I32/0.7</f>
        <v>171428.5714</v>
      </c>
      <c r="N32" s="69"/>
      <c r="O32" s="47">
        <f>K32/0.7</f>
        <v>171428.5714</v>
      </c>
      <c r="P32" s="49">
        <f t="shared" ref="P32:P33" si="56">M32/$H$46</f>
        <v>44.52690167</v>
      </c>
      <c r="Q32" s="69"/>
      <c r="R32" s="49">
        <f>O32/$H$46</f>
        <v>44.52690167</v>
      </c>
      <c r="S32" s="50"/>
      <c r="T32" s="51"/>
      <c r="U32" s="51"/>
      <c r="V32" s="51"/>
      <c r="W32" s="51"/>
      <c r="X32" s="51"/>
      <c r="Y32" s="10"/>
      <c r="Z32" s="52"/>
      <c r="AA32" s="53"/>
      <c r="AB32" s="10"/>
      <c r="AC32" s="64"/>
      <c r="AD32" s="64"/>
      <c r="AE32" s="64"/>
      <c r="AF32" s="64"/>
      <c r="AG32" s="64"/>
      <c r="AH32" s="64"/>
      <c r="AI32" s="64"/>
      <c r="AJ32" s="10"/>
      <c r="AK32" s="55"/>
      <c r="AL32" s="56"/>
      <c r="AM32" s="56"/>
      <c r="AN32" s="56"/>
      <c r="AO32" s="10"/>
      <c r="AP32" s="10"/>
    </row>
    <row r="33">
      <c r="A33" s="14"/>
      <c r="B33" s="65" t="s">
        <v>94</v>
      </c>
      <c r="C33" s="65" t="s">
        <v>118</v>
      </c>
      <c r="D33" s="41" t="s">
        <v>91</v>
      </c>
      <c r="E33" s="59" t="s">
        <v>125</v>
      </c>
      <c r="F33" s="67" t="s">
        <v>120</v>
      </c>
      <c r="G33" s="60">
        <v>65000.0</v>
      </c>
      <c r="H33" s="68">
        <v>1.0</v>
      </c>
      <c r="I33" s="62">
        <f>G33*H33</f>
        <v>65000</v>
      </c>
      <c r="J33" s="62">
        <f>G33*H33</f>
        <v>65000</v>
      </c>
      <c r="K33" s="60">
        <f t="shared" si="4"/>
        <v>65000</v>
      </c>
      <c r="L33" s="12"/>
      <c r="M33" s="47">
        <f t="shared" ref="M33:O33" si="55">I33/0.6</f>
        <v>108333.3333</v>
      </c>
      <c r="N33" s="47">
        <f t="shared" si="55"/>
        <v>108333.3333</v>
      </c>
      <c r="O33" s="47">
        <f t="shared" si="55"/>
        <v>108333.3333</v>
      </c>
      <c r="P33" s="49">
        <f t="shared" si="56"/>
        <v>28.13852814</v>
      </c>
      <c r="Q33" s="49">
        <f t="shared" ref="Q33:R33" si="57">N33/$H$46</f>
        <v>28.13852814</v>
      </c>
      <c r="R33" s="49">
        <f t="shared" si="57"/>
        <v>28.13852814</v>
      </c>
      <c r="S33" s="50"/>
      <c r="T33" s="51"/>
      <c r="U33" s="51"/>
      <c r="V33" s="51"/>
      <c r="W33" s="51"/>
      <c r="X33" s="51"/>
      <c r="Y33" s="10"/>
      <c r="Z33" s="52"/>
      <c r="AA33" s="53"/>
      <c r="AB33" s="10"/>
      <c r="AC33" s="64"/>
      <c r="AD33" s="64"/>
      <c r="AE33" s="64"/>
      <c r="AF33" s="64"/>
      <c r="AG33" s="64"/>
      <c r="AH33" s="64"/>
      <c r="AI33" s="64"/>
      <c r="AJ33" s="10"/>
      <c r="AK33" s="55"/>
      <c r="AL33" s="56"/>
      <c r="AM33" s="56"/>
      <c r="AN33" s="56"/>
      <c r="AO33" s="10"/>
      <c r="AP33" s="10"/>
    </row>
    <row r="34">
      <c r="A34" s="14"/>
      <c r="B34" s="74"/>
      <c r="C34" s="74"/>
      <c r="D34" s="75"/>
      <c r="E34" s="76" t="s">
        <v>126</v>
      </c>
      <c r="F34" s="77"/>
      <c r="G34" s="78"/>
      <c r="H34" s="79"/>
      <c r="I34" s="80"/>
      <c r="J34" s="80"/>
      <c r="K34" s="78"/>
      <c r="L34" s="12"/>
      <c r="M34" s="78"/>
      <c r="N34" s="78"/>
      <c r="O34" s="78"/>
      <c r="P34" s="78"/>
      <c r="Q34" s="81"/>
      <c r="R34" s="81"/>
      <c r="S34" s="50"/>
      <c r="T34" s="82"/>
      <c r="U34" s="82"/>
      <c r="V34" s="82"/>
      <c r="W34" s="82"/>
      <c r="X34" s="82"/>
      <c r="Y34" s="10"/>
      <c r="Z34" s="83"/>
      <c r="AA34" s="84"/>
      <c r="AB34" s="10"/>
      <c r="AC34" s="64"/>
      <c r="AD34" s="64"/>
      <c r="AE34" s="64"/>
      <c r="AF34" s="64"/>
      <c r="AG34" s="64"/>
      <c r="AH34" s="64"/>
      <c r="AI34" s="64"/>
      <c r="AJ34" s="10"/>
      <c r="AK34" s="10"/>
      <c r="AL34" s="10"/>
      <c r="AM34" s="10"/>
      <c r="AN34" s="10"/>
      <c r="AO34" s="10"/>
      <c r="AP34" s="10"/>
    </row>
    <row r="35">
      <c r="A35" s="14"/>
      <c r="B35" s="65" t="s">
        <v>94</v>
      </c>
      <c r="C35" s="65" t="s">
        <v>127</v>
      </c>
      <c r="D35" s="85" t="s">
        <v>128</v>
      </c>
      <c r="E35" s="86" t="s">
        <v>129</v>
      </c>
      <c r="F35" s="87"/>
      <c r="G35" s="88">
        <v>280000.0</v>
      </c>
      <c r="H35" s="89">
        <v>1.0</v>
      </c>
      <c r="I35" s="69"/>
      <c r="J35" s="88">
        <f>G35*H35</f>
        <v>280000</v>
      </c>
      <c r="K35" s="88">
        <f>G35*H35</f>
        <v>280000</v>
      </c>
      <c r="L35" s="12"/>
      <c r="M35" s="90">
        <f t="shared" ref="M35:O35" si="58">I35/0.95</f>
        <v>0</v>
      </c>
      <c r="N35" s="90">
        <f t="shared" si="58"/>
        <v>294736.8421</v>
      </c>
      <c r="O35" s="90">
        <f t="shared" si="58"/>
        <v>294736.8421</v>
      </c>
      <c r="P35" s="69"/>
      <c r="Q35" s="49">
        <f t="shared" ref="Q35:R35" si="59">N35/$H$46</f>
        <v>76.55502392</v>
      </c>
      <c r="R35" s="49">
        <f t="shared" si="59"/>
        <v>76.55502392</v>
      </c>
      <c r="S35" s="50"/>
      <c r="T35" s="69"/>
      <c r="U35" s="63">
        <v>270000.0</v>
      </c>
      <c r="V35" s="63">
        <v>270000.0</v>
      </c>
      <c r="W35" s="63">
        <v>0.0</v>
      </c>
      <c r="X35" s="51">
        <f>U35+V35</f>
        <v>540000</v>
      </c>
      <c r="Y35" s="10"/>
      <c r="Z35" s="52">
        <f>J35+K35</f>
        <v>560000</v>
      </c>
      <c r="AA35" s="91">
        <f t="shared" ref="AA35:AA36" si="60">Z35-X35</f>
        <v>20000</v>
      </c>
      <c r="AB35" s="10"/>
      <c r="AC35" s="70" t="s">
        <v>130</v>
      </c>
      <c r="AD35" s="64"/>
      <c r="AE35" s="71">
        <v>45859.0</v>
      </c>
      <c r="AF35" s="72">
        <v>540000.0</v>
      </c>
      <c r="AG35" s="70" t="s">
        <v>121</v>
      </c>
      <c r="AH35" s="70" t="s">
        <v>122</v>
      </c>
      <c r="AI35" s="64"/>
      <c r="AJ35" s="10"/>
      <c r="AK35" s="55"/>
      <c r="AL35" s="56"/>
      <c r="AM35" s="56"/>
      <c r="AN35" s="56"/>
      <c r="AO35" s="10"/>
      <c r="AP35" s="10"/>
    </row>
    <row r="36">
      <c r="A36" s="14"/>
      <c r="B36" s="65" t="s">
        <v>94</v>
      </c>
      <c r="C36" s="65" t="s">
        <v>127</v>
      </c>
      <c r="D36" s="85" t="s">
        <v>128</v>
      </c>
      <c r="E36" s="86" t="s">
        <v>131</v>
      </c>
      <c r="F36" s="87"/>
      <c r="G36" s="88">
        <v>300000.0</v>
      </c>
      <c r="H36" s="89">
        <v>1.0</v>
      </c>
      <c r="I36" s="88">
        <f t="shared" ref="I36:I40" si="61">G36*H36</f>
        <v>300000</v>
      </c>
      <c r="J36" s="69"/>
      <c r="K36" s="69"/>
      <c r="L36" s="12"/>
      <c r="M36" s="90">
        <f>I36/0.95</f>
        <v>315789.4737</v>
      </c>
      <c r="N36" s="69"/>
      <c r="O36" s="69"/>
      <c r="P36" s="49">
        <f t="shared" ref="P36:P39" si="63">M36/$H$46</f>
        <v>82.02323992</v>
      </c>
      <c r="Q36" s="69"/>
      <c r="R36" s="69"/>
      <c r="S36" s="50"/>
      <c r="T36" s="63">
        <v>270000.0</v>
      </c>
      <c r="U36" s="69"/>
      <c r="V36" s="69"/>
      <c r="W36" s="63">
        <v>0.0</v>
      </c>
      <c r="X36" s="51">
        <f>T36-W36</f>
        <v>270000</v>
      </c>
      <c r="Y36" s="10"/>
      <c r="Z36" s="52">
        <f>I36</f>
        <v>300000</v>
      </c>
      <c r="AA36" s="91">
        <f t="shared" si="60"/>
        <v>30000</v>
      </c>
      <c r="AB36" s="10"/>
      <c r="AC36" s="70" t="s">
        <v>132</v>
      </c>
      <c r="AD36" s="64"/>
      <c r="AE36" s="71">
        <v>45859.0</v>
      </c>
      <c r="AF36" s="72">
        <v>280000.0</v>
      </c>
      <c r="AG36" s="70" t="s">
        <v>121</v>
      </c>
      <c r="AH36" s="70" t="s">
        <v>122</v>
      </c>
      <c r="AI36" s="64"/>
      <c r="AJ36" s="10"/>
      <c r="AK36" s="55"/>
      <c r="AL36" s="56"/>
      <c r="AM36" s="56"/>
      <c r="AN36" s="56"/>
      <c r="AO36" s="10"/>
      <c r="AP36" s="10"/>
    </row>
    <row r="37">
      <c r="A37" s="14"/>
      <c r="B37" s="65" t="s">
        <v>133</v>
      </c>
      <c r="C37" s="65" t="s">
        <v>127</v>
      </c>
      <c r="D37" s="85" t="s">
        <v>128</v>
      </c>
      <c r="E37" s="92" t="s">
        <v>134</v>
      </c>
      <c r="F37" s="93"/>
      <c r="G37" s="94">
        <f>40000/3</f>
        <v>13333.33333</v>
      </c>
      <c r="H37" s="64">
        <v>4.0</v>
      </c>
      <c r="I37" s="95">
        <f t="shared" si="61"/>
        <v>53333.33333</v>
      </c>
      <c r="J37" s="95">
        <f t="shared" ref="J37:J40" si="65">G37*H37</f>
        <v>53333.33333</v>
      </c>
      <c r="K37" s="95">
        <f t="shared" ref="K37:K40" si="66">G37*H37</f>
        <v>53333.33333</v>
      </c>
      <c r="L37" s="12"/>
      <c r="M37" s="96">
        <f>K37/0.9</f>
        <v>59259.25926</v>
      </c>
      <c r="N37" s="96">
        <f t="shared" ref="N37:O37" si="62">J37/0.9</f>
        <v>59259.25926</v>
      </c>
      <c r="O37" s="96">
        <f t="shared" si="62"/>
        <v>59259.25926</v>
      </c>
      <c r="P37" s="49">
        <f t="shared" si="63"/>
        <v>15.39201539</v>
      </c>
      <c r="Q37" s="49">
        <f t="shared" ref="Q37:R37" si="64">N37/$H$46</f>
        <v>15.39201539</v>
      </c>
      <c r="R37" s="49">
        <f t="shared" si="64"/>
        <v>15.39201539</v>
      </c>
      <c r="S37" s="50"/>
      <c r="T37" s="51"/>
      <c r="U37" s="51"/>
      <c r="V37" s="51"/>
      <c r="W37" s="51"/>
      <c r="X37" s="51"/>
      <c r="Y37" s="10"/>
      <c r="Z37" s="52"/>
      <c r="AA37" s="53"/>
      <c r="AB37" s="10"/>
      <c r="AC37" s="64"/>
      <c r="AD37" s="64"/>
      <c r="AE37" s="64"/>
      <c r="AF37" s="64"/>
      <c r="AG37" s="64"/>
      <c r="AH37" s="64"/>
      <c r="AI37" s="64"/>
      <c r="AJ37" s="10"/>
      <c r="AK37" s="55"/>
      <c r="AL37" s="56"/>
      <c r="AM37" s="56"/>
      <c r="AN37" s="56"/>
      <c r="AO37" s="10"/>
      <c r="AP37" s="10"/>
    </row>
    <row r="38">
      <c r="A38" s="14"/>
      <c r="B38" s="57"/>
      <c r="C38" s="57"/>
      <c r="D38" s="85" t="s">
        <v>128</v>
      </c>
      <c r="E38" s="92" t="s">
        <v>135</v>
      </c>
      <c r="F38" s="97" t="s">
        <v>136</v>
      </c>
      <c r="G38" s="94">
        <f>200000/3</f>
        <v>66666.66667</v>
      </c>
      <c r="H38" s="64">
        <v>1.0</v>
      </c>
      <c r="I38" s="95">
        <f t="shared" si="61"/>
        <v>66666.66667</v>
      </c>
      <c r="J38" s="95">
        <f t="shared" si="65"/>
        <v>66666.66667</v>
      </c>
      <c r="K38" s="95">
        <f t="shared" si="66"/>
        <v>66666.66667</v>
      </c>
      <c r="L38" s="12"/>
      <c r="M38" s="96">
        <f t="shared" ref="M38:O38" si="67">I38/0.95</f>
        <v>70175.4386</v>
      </c>
      <c r="N38" s="96">
        <f t="shared" si="67"/>
        <v>70175.4386</v>
      </c>
      <c r="O38" s="96">
        <f t="shared" si="67"/>
        <v>70175.4386</v>
      </c>
      <c r="P38" s="49">
        <f t="shared" si="63"/>
        <v>18.22738665</v>
      </c>
      <c r="Q38" s="49">
        <f t="shared" ref="Q38:R38" si="68">N38/$H$46</f>
        <v>18.22738665</v>
      </c>
      <c r="R38" s="49">
        <f t="shared" si="68"/>
        <v>18.22738665</v>
      </c>
      <c r="S38" s="50"/>
      <c r="T38" s="51"/>
      <c r="U38" s="51"/>
      <c r="V38" s="51"/>
      <c r="W38" s="51"/>
      <c r="X38" s="51"/>
      <c r="Y38" s="10"/>
      <c r="Z38" s="52"/>
      <c r="AA38" s="53"/>
      <c r="AB38" s="10"/>
      <c r="AC38" s="64"/>
      <c r="AD38" s="64"/>
      <c r="AE38" s="64"/>
      <c r="AF38" s="64"/>
      <c r="AG38" s="64"/>
      <c r="AH38" s="64"/>
      <c r="AI38" s="64"/>
      <c r="AJ38" s="10"/>
      <c r="AK38" s="55"/>
      <c r="AL38" s="56"/>
      <c r="AM38" s="56"/>
      <c r="AN38" s="56"/>
      <c r="AO38" s="10"/>
      <c r="AP38" s="10"/>
    </row>
    <row r="39">
      <c r="A39" s="14"/>
      <c r="B39" s="65" t="s">
        <v>133</v>
      </c>
      <c r="C39" s="65" t="s">
        <v>127</v>
      </c>
      <c r="D39" s="85" t="s">
        <v>128</v>
      </c>
      <c r="E39" s="92" t="s">
        <v>137</v>
      </c>
      <c r="F39" s="55"/>
      <c r="G39" s="94">
        <f>180000/3</f>
        <v>60000</v>
      </c>
      <c r="H39" s="64">
        <v>1.0</v>
      </c>
      <c r="I39" s="95">
        <f t="shared" si="61"/>
        <v>60000</v>
      </c>
      <c r="J39" s="95">
        <f t="shared" si="65"/>
        <v>60000</v>
      </c>
      <c r="K39" s="95">
        <f t="shared" si="66"/>
        <v>60000</v>
      </c>
      <c r="L39" s="12"/>
      <c r="M39" s="96">
        <f t="shared" ref="M39:O39" si="69">I39/0.95</f>
        <v>63157.89474</v>
      </c>
      <c r="N39" s="96">
        <f t="shared" si="69"/>
        <v>63157.89474</v>
      </c>
      <c r="O39" s="96">
        <f t="shared" si="69"/>
        <v>63157.89474</v>
      </c>
      <c r="P39" s="49">
        <f t="shared" si="63"/>
        <v>16.40464798</v>
      </c>
      <c r="Q39" s="49">
        <f t="shared" ref="Q39:R39" si="70">N39/$H$46</f>
        <v>16.40464798</v>
      </c>
      <c r="R39" s="49">
        <f t="shared" si="70"/>
        <v>16.40464798</v>
      </c>
      <c r="S39" s="50"/>
      <c r="T39" s="51"/>
      <c r="U39" s="51"/>
      <c r="V39" s="51"/>
      <c r="W39" s="51"/>
      <c r="X39" s="51"/>
      <c r="Y39" s="10"/>
      <c r="Z39" s="52"/>
      <c r="AA39" s="53"/>
      <c r="AB39" s="10"/>
      <c r="AC39" s="64"/>
      <c r="AD39" s="64"/>
      <c r="AE39" s="64"/>
      <c r="AF39" s="64"/>
      <c r="AG39" s="64"/>
      <c r="AH39" s="64"/>
      <c r="AI39" s="64"/>
      <c r="AJ39" s="10"/>
      <c r="AK39" s="55"/>
      <c r="AL39" s="56"/>
      <c r="AM39" s="56"/>
      <c r="AN39" s="56"/>
      <c r="AO39" s="10"/>
      <c r="AP39" s="10"/>
    </row>
    <row r="40">
      <c r="A40" s="14"/>
      <c r="B40" s="10"/>
      <c r="C40" s="10"/>
      <c r="D40" s="85" t="s">
        <v>128</v>
      </c>
      <c r="E40" s="92" t="s">
        <v>138</v>
      </c>
      <c r="F40" s="93"/>
      <c r="G40" s="94">
        <v>20000.0</v>
      </c>
      <c r="H40" s="64">
        <v>1.0</v>
      </c>
      <c r="I40" s="95">
        <f t="shared" si="61"/>
        <v>20000</v>
      </c>
      <c r="J40" s="95">
        <f t="shared" si="65"/>
        <v>20000</v>
      </c>
      <c r="K40" s="95">
        <f t="shared" si="66"/>
        <v>20000</v>
      </c>
      <c r="L40" s="12"/>
      <c r="M40" s="69"/>
      <c r="N40" s="69"/>
      <c r="O40" s="69"/>
      <c r="P40" s="69"/>
      <c r="Q40" s="69"/>
      <c r="R40" s="69"/>
      <c r="S40" s="50"/>
      <c r="T40" s="51"/>
      <c r="U40" s="51"/>
      <c r="V40" s="51"/>
      <c r="W40" s="51"/>
      <c r="X40" s="51"/>
      <c r="Y40" s="10"/>
      <c r="Z40" s="52"/>
      <c r="AA40" s="53"/>
      <c r="AB40" s="10"/>
      <c r="AC40" s="64"/>
      <c r="AD40" s="64"/>
      <c r="AE40" s="64"/>
      <c r="AF40" s="64"/>
      <c r="AG40" s="64"/>
      <c r="AH40" s="64"/>
      <c r="AI40" s="64"/>
      <c r="AJ40" s="10"/>
      <c r="AK40" s="55"/>
      <c r="AL40" s="56"/>
      <c r="AM40" s="56"/>
      <c r="AN40" s="56"/>
      <c r="AO40" s="10"/>
      <c r="AP40" s="10"/>
    </row>
    <row r="41">
      <c r="A41" s="14"/>
      <c r="B41" s="10"/>
      <c r="C41" s="10"/>
      <c r="D41" s="10"/>
      <c r="E41" s="98"/>
      <c r="F41" s="98"/>
      <c r="G41" s="99"/>
      <c r="H41" s="100" t="s">
        <v>139</v>
      </c>
      <c r="I41" s="101">
        <f t="shared" ref="I41:K41" si="71">SUM(I6:I40)</f>
        <v>1403666.667</v>
      </c>
      <c r="J41" s="101">
        <f t="shared" si="71"/>
        <v>1333666.667</v>
      </c>
      <c r="K41" s="101">
        <f t="shared" si="71"/>
        <v>1498666.667</v>
      </c>
      <c r="L41" s="12"/>
      <c r="M41" s="10"/>
      <c r="N41" s="10"/>
      <c r="O41" s="10"/>
      <c r="P41" s="98"/>
      <c r="Q41" s="98"/>
      <c r="R41" s="9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>
      <c r="A42" s="14"/>
      <c r="B42" s="10"/>
      <c r="C42" s="10"/>
      <c r="D42" s="10"/>
      <c r="E42" s="10"/>
      <c r="F42" s="98"/>
      <c r="G42" s="12"/>
      <c r="H42" s="102">
        <v>0.25</v>
      </c>
      <c r="I42" s="101">
        <f>I41/0.707</f>
        <v>1985384.253</v>
      </c>
      <c r="J42" s="101">
        <f>J41/0.698</f>
        <v>1910697.23</v>
      </c>
      <c r="K42" s="101">
        <f>K41/0.724</f>
        <v>2069981.584</v>
      </c>
      <c r="L42" s="12"/>
      <c r="M42" s="10"/>
      <c r="N42" s="10"/>
      <c r="O42" s="10"/>
      <c r="P42" s="101">
        <f t="shared" ref="P42:R42" si="72">SUM(P6:P40)</f>
        <v>515.8238309</v>
      </c>
      <c r="Q42" s="101">
        <f t="shared" si="72"/>
        <v>496.1317435</v>
      </c>
      <c r="R42" s="101">
        <f t="shared" si="72"/>
        <v>560.1391647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>
      <c r="A43" s="14"/>
      <c r="B43" s="10"/>
      <c r="C43" s="10"/>
      <c r="D43" s="10"/>
      <c r="E43" s="98"/>
      <c r="F43" s="98"/>
      <c r="G43" s="101" t="s">
        <v>140</v>
      </c>
      <c r="H43" s="100" t="s">
        <v>141</v>
      </c>
      <c r="I43" s="101">
        <f t="shared" ref="I43:K43" si="73">I42*4/1000</f>
        <v>7941.537011</v>
      </c>
      <c r="J43" s="101">
        <f t="shared" si="73"/>
        <v>7642.788921</v>
      </c>
      <c r="K43" s="101">
        <f t="shared" si="73"/>
        <v>8279.926335</v>
      </c>
      <c r="L43" s="12"/>
      <c r="M43" s="10"/>
      <c r="N43" s="10"/>
      <c r="O43" s="10"/>
      <c r="P43" s="101">
        <f t="shared" ref="P43:R43" si="74">I43/$H$46</f>
        <v>2.062736886</v>
      </c>
      <c r="Q43" s="101">
        <f t="shared" si="74"/>
        <v>1.985139979</v>
      </c>
      <c r="R43" s="101">
        <f t="shared" si="74"/>
        <v>2.150630217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>
      <c r="A44" s="14"/>
      <c r="B44" s="10"/>
      <c r="C44" s="10"/>
      <c r="D44" s="10"/>
      <c r="E44" s="103"/>
      <c r="F44" s="98"/>
      <c r="G44" s="101" t="s">
        <v>140</v>
      </c>
      <c r="H44" s="100" t="s">
        <v>142</v>
      </c>
      <c r="I44" s="101">
        <f t="shared" ref="I44:K44" si="75">(6000*1)</f>
        <v>6000</v>
      </c>
      <c r="J44" s="101">
        <f t="shared" si="75"/>
        <v>6000</v>
      </c>
      <c r="K44" s="101">
        <f t="shared" si="75"/>
        <v>6000</v>
      </c>
      <c r="L44" s="12"/>
      <c r="M44" s="10"/>
      <c r="N44" s="10"/>
      <c r="O44" s="10"/>
      <c r="P44" s="101">
        <f t="shared" ref="P44:R44" si="76">I44/$H$46</f>
        <v>1.558441558</v>
      </c>
      <c r="Q44" s="101">
        <f t="shared" si="76"/>
        <v>1.558441558</v>
      </c>
      <c r="R44" s="101">
        <f t="shared" si="76"/>
        <v>1.558441558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>
      <c r="A45" s="14"/>
      <c r="B45" s="10"/>
      <c r="C45" s="10"/>
      <c r="D45" s="10"/>
      <c r="E45" s="98"/>
      <c r="F45" s="98"/>
      <c r="G45" s="101" t="s">
        <v>140</v>
      </c>
      <c r="H45" s="100" t="s">
        <v>143</v>
      </c>
      <c r="I45" s="101"/>
      <c r="J45" s="101"/>
      <c r="K45" s="101"/>
      <c r="L45" s="12"/>
      <c r="M45" s="10"/>
      <c r="N45" s="10"/>
      <c r="O45" s="10"/>
      <c r="P45" s="101"/>
      <c r="Q45" s="101"/>
      <c r="R45" s="101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>
      <c r="A46" s="14"/>
      <c r="B46" s="10"/>
      <c r="C46" s="10"/>
      <c r="D46" s="10"/>
      <c r="E46" s="98"/>
      <c r="F46" s="98"/>
      <c r="G46" s="101" t="s">
        <v>144</v>
      </c>
      <c r="H46" s="104">
        <v>3850.0</v>
      </c>
      <c r="I46" s="105">
        <f t="shared" ref="I46:K46" si="77">SUM(I42:I45)</f>
        <v>1999325.79</v>
      </c>
      <c r="J46" s="105">
        <f t="shared" si="77"/>
        <v>1924340.019</v>
      </c>
      <c r="K46" s="105">
        <f t="shared" si="77"/>
        <v>2084261.51</v>
      </c>
      <c r="L46" s="12"/>
      <c r="M46" s="10"/>
      <c r="N46" s="10"/>
      <c r="O46" s="10"/>
      <c r="P46" s="105">
        <f t="shared" ref="P46:R46" si="78">SUM(P42:P45)</f>
        <v>519.4450093</v>
      </c>
      <c r="Q46" s="105">
        <f t="shared" si="78"/>
        <v>499.675325</v>
      </c>
      <c r="R46" s="105">
        <f t="shared" si="78"/>
        <v>563.8482364</v>
      </c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>
      <c r="A47" s="14"/>
      <c r="B47" s="10"/>
      <c r="C47" s="10"/>
      <c r="D47" s="10"/>
      <c r="E47" s="98"/>
      <c r="F47" s="98"/>
      <c r="G47" s="12"/>
      <c r="H47" s="98"/>
      <c r="I47" s="106">
        <f t="shared" ref="I47:K47" si="79">I46/$H$46</f>
        <v>519.3053999</v>
      </c>
      <c r="J47" s="106">
        <f t="shared" si="79"/>
        <v>499.8285764</v>
      </c>
      <c r="K47" s="106">
        <f t="shared" si="79"/>
        <v>541.366626</v>
      </c>
      <c r="L47" s="12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ht="27.0" customHeight="1">
      <c r="A48" s="14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ht="27.0" customHeight="1">
      <c r="A49" s="14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55"/>
      <c r="AM49" s="55"/>
      <c r="AN49" s="55"/>
      <c r="AO49" s="10"/>
      <c r="AP49" s="10"/>
    </row>
    <row r="50" ht="27.0" customHeight="1">
      <c r="A50" s="14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55"/>
      <c r="AM50" s="55"/>
      <c r="AN50" s="55"/>
      <c r="AO50" s="10"/>
      <c r="AP50" s="10"/>
    </row>
    <row r="51" ht="27.0" customHeight="1">
      <c r="A51" s="14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55"/>
      <c r="AM51" s="55"/>
      <c r="AN51" s="55"/>
      <c r="AO51" s="10"/>
      <c r="AP51" s="10"/>
    </row>
    <row r="52" ht="27.0" customHeight="1">
      <c r="A52" s="14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55"/>
      <c r="AM52" s="55"/>
      <c r="AN52" s="55"/>
      <c r="AO52" s="10"/>
      <c r="AP52" s="10"/>
    </row>
    <row r="53">
      <c r="A53" s="14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55"/>
      <c r="AM53" s="55"/>
      <c r="AN53" s="55"/>
      <c r="AO53" s="10"/>
      <c r="AP53" s="10"/>
    </row>
    <row r="54">
      <c r="A54" s="1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7"/>
      <c r="AM54" s="107"/>
      <c r="AN54" s="107"/>
      <c r="AO54" s="10"/>
      <c r="AP54" s="10"/>
    </row>
    <row r="55">
      <c r="A55" s="1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>
      <c r="A56" s="1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>
      <c r="A57" s="1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>
      <c r="A58" s="1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>
      <c r="A59" s="1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>
      <c r="A60" s="1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>
      <c r="A61" s="1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8"/>
    </row>
    <row r="62">
      <c r="A62" s="1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>
      <c r="A63" s="14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9"/>
      <c r="AM63" s="10"/>
      <c r="AN63" s="10"/>
      <c r="AO63" s="10"/>
      <c r="AP63" s="10"/>
    </row>
    <row r="64">
      <c r="A64" s="14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>
      <c r="A65" s="14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>
      <c r="A66" s="14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>
      <c r="A67" s="14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>
      <c r="A68" s="14"/>
      <c r="B68" s="14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10"/>
      <c r="AM68" s="110"/>
      <c r="AN68" s="110"/>
      <c r="AO68" s="110"/>
      <c r="AP68" s="110"/>
    </row>
    <row r="69" ht="15.75" customHeight="1">
      <c r="A69" s="10"/>
      <c r="B69" s="10"/>
      <c r="C69" s="10"/>
      <c r="D69" s="10" t="s">
        <v>145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</sheetData>
  <mergeCells count="2">
    <mergeCell ref="AC3:AF3"/>
    <mergeCell ref="AK3:AM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3.75"/>
    <col customWidth="1" min="3" max="3" width="12.5"/>
    <col customWidth="1" min="4" max="4" width="13.13"/>
    <col customWidth="1" min="5" max="5" width="35.25"/>
    <col customWidth="1" min="6" max="6" width="17.25"/>
    <col customWidth="1" min="7" max="7" width="13.38"/>
    <col customWidth="1" min="8" max="8" width="13.0"/>
    <col customWidth="1" min="9" max="9" width="10.0"/>
    <col customWidth="1" min="10" max="10" width="11.0"/>
    <col customWidth="1" min="11" max="11" width="10.0"/>
    <col customWidth="1" min="12" max="12" width="3.13"/>
    <col customWidth="1" min="13" max="15" width="11.25"/>
    <col customWidth="1" min="16" max="16" width="10.13"/>
    <col customWidth="1" min="17" max="17" width="7.0"/>
    <col customWidth="1" min="18" max="18" width="5.25"/>
    <col customWidth="1" min="19" max="19" width="4.0"/>
    <col customWidth="1" min="20" max="20" width="12.63"/>
    <col customWidth="1" min="25" max="25" width="2.13"/>
    <col customWidth="1" min="28" max="28" width="3.13"/>
    <col customWidth="1" min="29" max="29" width="30.13"/>
    <col customWidth="1" min="31" max="31" width="11.38"/>
    <col customWidth="1" min="33" max="35" width="19.63"/>
    <col customWidth="1" min="36" max="36" width="3.5"/>
    <col customWidth="1" min="38" max="38" width="29.0"/>
    <col customWidth="1" min="39" max="39" width="25.88"/>
    <col customWidth="1" min="40" max="40" width="23.25"/>
  </cols>
  <sheetData>
    <row r="1">
      <c r="A1" s="10"/>
      <c r="B1" s="10"/>
      <c r="C1" s="10"/>
      <c r="D1" s="10"/>
      <c r="E1" s="10"/>
      <c r="F1" s="10"/>
      <c r="G1" s="11"/>
      <c r="H1" s="10"/>
      <c r="I1" s="11"/>
      <c r="J1" s="11"/>
      <c r="K1" s="11"/>
      <c r="L1" s="12"/>
      <c r="M1" s="10"/>
      <c r="N1" s="10"/>
      <c r="O1" s="10"/>
      <c r="P1" s="11"/>
      <c r="Q1" s="11"/>
      <c r="R1" s="11"/>
      <c r="S1" s="10"/>
      <c r="T1" s="10"/>
      <c r="U1" s="10"/>
      <c r="V1" s="10"/>
      <c r="W1" s="10"/>
      <c r="X1" s="10"/>
      <c r="Y1" s="10"/>
      <c r="Z1" s="10"/>
      <c r="AA1" s="13"/>
      <c r="AB1" s="10"/>
      <c r="AC1" s="10"/>
      <c r="AD1" s="10"/>
      <c r="AE1" s="11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 ht="15.75" customHeight="1">
      <c r="A2" s="10"/>
      <c r="B2" s="10"/>
      <c r="C2" s="10"/>
      <c r="D2" s="11"/>
      <c r="E2" s="10"/>
      <c r="F2" s="10"/>
      <c r="G2" s="11"/>
      <c r="H2" s="11"/>
      <c r="J2" s="11"/>
      <c r="K2" s="11"/>
      <c r="L2" s="10"/>
      <c r="M2" s="10"/>
      <c r="N2" s="10"/>
      <c r="O2" s="10"/>
      <c r="P2" s="11"/>
      <c r="Q2" s="11"/>
      <c r="R2" s="11"/>
      <c r="S2" s="10"/>
      <c r="T2" s="14"/>
      <c r="U2" s="14"/>
      <c r="V2" s="14"/>
      <c r="W2" s="14"/>
      <c r="X2" s="14"/>
      <c r="Y2" s="10"/>
      <c r="Z2" s="14"/>
      <c r="AA2" s="15"/>
      <c r="AB2" s="10"/>
      <c r="AC2" s="16" t="s">
        <v>57</v>
      </c>
      <c r="AD2" s="14"/>
      <c r="AE2" s="17"/>
      <c r="AF2" s="14"/>
      <c r="AG2" s="14"/>
      <c r="AH2" s="14"/>
      <c r="AI2" s="14"/>
      <c r="AJ2" s="10"/>
      <c r="AK2" s="16" t="s">
        <v>58</v>
      </c>
      <c r="AL2" s="18"/>
      <c r="AM2" s="18"/>
      <c r="AN2" s="18"/>
      <c r="AO2" s="14"/>
      <c r="AP2" s="14"/>
    </row>
    <row r="3">
      <c r="A3" s="10"/>
      <c r="B3" s="19"/>
      <c r="C3" s="20" t="s">
        <v>59</v>
      </c>
      <c r="D3" s="21"/>
      <c r="E3" s="20"/>
      <c r="F3" s="20"/>
      <c r="G3" s="21"/>
      <c r="H3" s="20"/>
      <c r="I3" s="22"/>
      <c r="J3" s="22"/>
      <c r="K3" s="22"/>
      <c r="L3" s="10"/>
      <c r="M3" s="23"/>
      <c r="N3" s="23"/>
      <c r="O3" s="23"/>
      <c r="P3" s="24"/>
      <c r="Q3" s="22"/>
      <c r="R3" s="22"/>
      <c r="S3" s="10"/>
      <c r="T3" s="20" t="s">
        <v>59</v>
      </c>
      <c r="U3" s="25"/>
      <c r="V3" s="25"/>
      <c r="W3" s="25"/>
      <c r="X3" s="26"/>
      <c r="Y3" s="10"/>
      <c r="Z3" s="23" t="s">
        <v>60</v>
      </c>
      <c r="AA3" s="27"/>
      <c r="AB3" s="10"/>
      <c r="AC3" s="24" t="s">
        <v>59</v>
      </c>
      <c r="AD3" s="28"/>
      <c r="AE3" s="28"/>
      <c r="AF3" s="28"/>
      <c r="AG3" s="24"/>
      <c r="AH3" s="24"/>
      <c r="AI3" s="24"/>
      <c r="AJ3" s="10"/>
      <c r="AK3" s="24" t="s">
        <v>61</v>
      </c>
      <c r="AL3" s="28"/>
      <c r="AM3" s="29"/>
      <c r="AN3" s="30"/>
      <c r="AO3" s="14"/>
      <c r="AP3" s="14"/>
    </row>
    <row r="4">
      <c r="A4" s="11"/>
      <c r="B4" s="31" t="s">
        <v>62</v>
      </c>
      <c r="C4" s="31" t="s">
        <v>63</v>
      </c>
      <c r="D4" s="31" t="s">
        <v>64</v>
      </c>
      <c r="E4" s="32" t="s">
        <v>65</v>
      </c>
      <c r="F4" s="33" t="s">
        <v>66</v>
      </c>
      <c r="G4" s="33" t="s">
        <v>67</v>
      </c>
      <c r="H4" s="33" t="s">
        <v>68</v>
      </c>
      <c r="I4" s="33" t="s">
        <v>69</v>
      </c>
      <c r="J4" s="33" t="s">
        <v>70</v>
      </c>
      <c r="K4" s="34" t="s">
        <v>46</v>
      </c>
      <c r="L4" s="11"/>
      <c r="M4" s="33" t="s">
        <v>69</v>
      </c>
      <c r="N4" s="33" t="s">
        <v>70</v>
      </c>
      <c r="O4" s="34" t="s">
        <v>46</v>
      </c>
      <c r="P4" s="33" t="s">
        <v>69</v>
      </c>
      <c r="Q4" s="33" t="s">
        <v>70</v>
      </c>
      <c r="R4" s="34" t="s">
        <v>46</v>
      </c>
      <c r="S4" s="10"/>
      <c r="T4" s="33" t="s">
        <v>69</v>
      </c>
      <c r="U4" s="33" t="s">
        <v>70</v>
      </c>
      <c r="V4" s="34" t="s">
        <v>46</v>
      </c>
      <c r="W4" s="35" t="s">
        <v>71</v>
      </c>
      <c r="X4" s="35" t="s">
        <v>72</v>
      </c>
      <c r="Y4" s="11"/>
      <c r="Z4" s="36" t="s">
        <v>73</v>
      </c>
      <c r="AA4" s="37" t="s">
        <v>74</v>
      </c>
      <c r="AB4" s="11"/>
      <c r="AC4" s="38" t="s">
        <v>75</v>
      </c>
      <c r="AD4" s="39" t="s">
        <v>76</v>
      </c>
      <c r="AE4" s="39" t="s">
        <v>77</v>
      </c>
      <c r="AF4" s="39" t="s">
        <v>78</v>
      </c>
      <c r="AG4" s="38" t="s">
        <v>79</v>
      </c>
      <c r="AH4" s="38" t="s">
        <v>80</v>
      </c>
      <c r="AI4" s="39" t="s">
        <v>81</v>
      </c>
      <c r="AJ4" s="11"/>
      <c r="AK4" s="40" t="s">
        <v>82</v>
      </c>
      <c r="AL4" s="38" t="s">
        <v>83</v>
      </c>
      <c r="AM4" s="38" t="s">
        <v>84</v>
      </c>
      <c r="AN4" s="38" t="s">
        <v>85</v>
      </c>
      <c r="AO4" s="17"/>
      <c r="AP4" s="17"/>
    </row>
    <row r="5">
      <c r="A5" s="14"/>
      <c r="B5" s="10"/>
      <c r="C5" s="10"/>
      <c r="D5" s="10"/>
      <c r="E5" s="111" t="s">
        <v>146</v>
      </c>
      <c r="F5" s="87"/>
      <c r="G5" s="88">
        <v>300000.0</v>
      </c>
      <c r="H5" s="89">
        <v>1.0</v>
      </c>
      <c r="I5" s="88">
        <f t="shared" ref="I5:I9" si="1">G5*H5</f>
        <v>300000</v>
      </c>
      <c r="J5" s="69"/>
      <c r="K5" s="69"/>
      <c r="L5" s="12"/>
      <c r="M5" s="90">
        <f>I5/0.95</f>
        <v>315789.4737</v>
      </c>
      <c r="N5" s="69"/>
      <c r="O5" s="69"/>
      <c r="P5" s="49">
        <f t="shared" ref="P5:P8" si="3">M5/$H$15</f>
        <v>82.02323992</v>
      </c>
      <c r="Q5" s="69"/>
      <c r="R5" s="69"/>
      <c r="S5" s="50"/>
      <c r="T5" s="63">
        <v>270000.0</v>
      </c>
      <c r="U5" s="69"/>
      <c r="V5" s="69"/>
      <c r="W5" s="63">
        <v>0.0</v>
      </c>
      <c r="X5" s="51">
        <f>T5-W5</f>
        <v>270000</v>
      </c>
      <c r="Y5" s="10"/>
      <c r="Z5" s="52">
        <f>I5</f>
        <v>300000</v>
      </c>
      <c r="AA5" s="91">
        <f>Z5-X5</f>
        <v>30000</v>
      </c>
      <c r="AB5" s="10"/>
      <c r="AC5" s="70" t="s">
        <v>132</v>
      </c>
      <c r="AD5" s="64"/>
      <c r="AE5" s="71">
        <v>45859.0</v>
      </c>
      <c r="AF5" s="72">
        <v>280000.0</v>
      </c>
      <c r="AG5" s="70" t="s">
        <v>121</v>
      </c>
      <c r="AH5" s="70" t="s">
        <v>122</v>
      </c>
      <c r="AI5" s="64"/>
      <c r="AJ5" s="10"/>
      <c r="AK5" s="55"/>
      <c r="AL5" s="56"/>
      <c r="AM5" s="56"/>
      <c r="AN5" s="56"/>
      <c r="AO5" s="10"/>
      <c r="AP5" s="10"/>
    </row>
    <row r="6">
      <c r="A6" s="14"/>
      <c r="B6" s="10"/>
      <c r="C6" s="10"/>
      <c r="D6" s="10"/>
      <c r="E6" s="92" t="s">
        <v>134</v>
      </c>
      <c r="F6" s="93"/>
      <c r="G6" s="94">
        <f>40000/3</f>
        <v>13333.33333</v>
      </c>
      <c r="H6" s="64">
        <v>4.0</v>
      </c>
      <c r="I6" s="95">
        <f t="shared" si="1"/>
        <v>53333.33333</v>
      </c>
      <c r="J6" s="95">
        <f t="shared" ref="J6:J9" si="5">G6*H6</f>
        <v>53333.33333</v>
      </c>
      <c r="K6" s="95">
        <f t="shared" ref="K6:K9" si="6">G6*H6</f>
        <v>53333.33333</v>
      </c>
      <c r="L6" s="12"/>
      <c r="M6" s="96">
        <f>K6/0.9</f>
        <v>59259.25926</v>
      </c>
      <c r="N6" s="96">
        <f t="shared" ref="N6:O6" si="2">J6/0.9</f>
        <v>59259.25926</v>
      </c>
      <c r="O6" s="96">
        <f t="shared" si="2"/>
        <v>59259.25926</v>
      </c>
      <c r="P6" s="49">
        <f t="shared" si="3"/>
        <v>15.39201539</v>
      </c>
      <c r="Q6" s="49">
        <f t="shared" ref="Q6:R6" si="4">N6/$H$15</f>
        <v>15.39201539</v>
      </c>
      <c r="R6" s="49">
        <f t="shared" si="4"/>
        <v>15.39201539</v>
      </c>
      <c r="S6" s="50"/>
      <c r="T6" s="51"/>
      <c r="U6" s="51"/>
      <c r="V6" s="51"/>
      <c r="W6" s="51"/>
      <c r="X6" s="51"/>
      <c r="Y6" s="10"/>
      <c r="Z6" s="52"/>
      <c r="AA6" s="53"/>
      <c r="AB6" s="10"/>
      <c r="AC6" s="64"/>
      <c r="AD6" s="64"/>
      <c r="AE6" s="64"/>
      <c r="AF6" s="64"/>
      <c r="AG6" s="64"/>
      <c r="AH6" s="64"/>
      <c r="AI6" s="64"/>
      <c r="AJ6" s="10"/>
      <c r="AK6" s="55"/>
      <c r="AL6" s="56"/>
      <c r="AM6" s="56"/>
      <c r="AN6" s="56"/>
      <c r="AO6" s="10"/>
      <c r="AP6" s="10"/>
    </row>
    <row r="7">
      <c r="A7" s="14"/>
      <c r="B7" s="10"/>
      <c r="C7" s="10"/>
      <c r="D7" s="10"/>
      <c r="E7" s="92" t="s">
        <v>135</v>
      </c>
      <c r="F7" s="97" t="s">
        <v>136</v>
      </c>
      <c r="G7" s="94">
        <f>200000/3</f>
        <v>66666.66667</v>
      </c>
      <c r="H7" s="64">
        <v>1.0</v>
      </c>
      <c r="I7" s="95">
        <f t="shared" si="1"/>
        <v>66666.66667</v>
      </c>
      <c r="J7" s="95">
        <f t="shared" si="5"/>
        <v>66666.66667</v>
      </c>
      <c r="K7" s="95">
        <f t="shared" si="6"/>
        <v>66666.66667</v>
      </c>
      <c r="L7" s="12"/>
      <c r="M7" s="96">
        <f t="shared" ref="M7:O7" si="7">I7/0.95</f>
        <v>70175.4386</v>
      </c>
      <c r="N7" s="96">
        <f t="shared" si="7"/>
        <v>70175.4386</v>
      </c>
      <c r="O7" s="96">
        <f t="shared" si="7"/>
        <v>70175.4386</v>
      </c>
      <c r="P7" s="49">
        <f t="shared" si="3"/>
        <v>18.22738665</v>
      </c>
      <c r="Q7" s="49">
        <f t="shared" ref="Q7:R7" si="8">N7/$H$15</f>
        <v>18.22738665</v>
      </c>
      <c r="R7" s="49">
        <f t="shared" si="8"/>
        <v>18.22738665</v>
      </c>
      <c r="S7" s="50"/>
      <c r="T7" s="51"/>
      <c r="U7" s="51"/>
      <c r="V7" s="51"/>
      <c r="W7" s="51"/>
      <c r="X7" s="51"/>
      <c r="Y7" s="10"/>
      <c r="Z7" s="52"/>
      <c r="AA7" s="53"/>
      <c r="AB7" s="10"/>
      <c r="AC7" s="64"/>
      <c r="AD7" s="64"/>
      <c r="AE7" s="64"/>
      <c r="AF7" s="64"/>
      <c r="AG7" s="64"/>
      <c r="AH7" s="64"/>
      <c r="AI7" s="64"/>
      <c r="AJ7" s="10"/>
      <c r="AK7" s="55"/>
      <c r="AL7" s="56"/>
      <c r="AM7" s="56"/>
      <c r="AN7" s="56"/>
      <c r="AO7" s="10"/>
      <c r="AP7" s="10"/>
    </row>
    <row r="8">
      <c r="A8" s="14"/>
      <c r="B8" s="10"/>
      <c r="C8" s="10"/>
      <c r="D8" s="10"/>
      <c r="E8" s="92" t="s">
        <v>137</v>
      </c>
      <c r="F8" s="55"/>
      <c r="G8" s="94">
        <f>180000/3</f>
        <v>60000</v>
      </c>
      <c r="H8" s="64">
        <v>1.0</v>
      </c>
      <c r="I8" s="95">
        <f t="shared" si="1"/>
        <v>60000</v>
      </c>
      <c r="J8" s="95">
        <f t="shared" si="5"/>
        <v>60000</v>
      </c>
      <c r="K8" s="95">
        <f t="shared" si="6"/>
        <v>60000</v>
      </c>
      <c r="L8" s="12"/>
      <c r="M8" s="96">
        <f t="shared" ref="M8:O8" si="9">I8/0.95</f>
        <v>63157.89474</v>
      </c>
      <c r="N8" s="96">
        <f t="shared" si="9"/>
        <v>63157.89474</v>
      </c>
      <c r="O8" s="96">
        <f t="shared" si="9"/>
        <v>63157.89474</v>
      </c>
      <c r="P8" s="49">
        <f t="shared" si="3"/>
        <v>16.40464798</v>
      </c>
      <c r="Q8" s="49">
        <f t="shared" ref="Q8:R8" si="10">N8/$H$15</f>
        <v>16.40464798</v>
      </c>
      <c r="R8" s="49">
        <f t="shared" si="10"/>
        <v>16.40464798</v>
      </c>
      <c r="S8" s="50"/>
      <c r="T8" s="51"/>
      <c r="U8" s="51"/>
      <c r="V8" s="51"/>
      <c r="W8" s="51"/>
      <c r="X8" s="51"/>
      <c r="Y8" s="10"/>
      <c r="Z8" s="52"/>
      <c r="AA8" s="53"/>
      <c r="AB8" s="10"/>
      <c r="AC8" s="64"/>
      <c r="AD8" s="64"/>
      <c r="AE8" s="64"/>
      <c r="AF8" s="64"/>
      <c r="AG8" s="64"/>
      <c r="AH8" s="64"/>
      <c r="AI8" s="64"/>
      <c r="AJ8" s="10"/>
      <c r="AK8" s="55"/>
      <c r="AL8" s="56"/>
      <c r="AM8" s="56"/>
      <c r="AN8" s="56"/>
      <c r="AO8" s="10"/>
      <c r="AP8" s="10"/>
    </row>
    <row r="9">
      <c r="A9" s="14"/>
      <c r="B9" s="10"/>
      <c r="C9" s="10"/>
      <c r="D9" s="10"/>
      <c r="E9" s="92" t="s">
        <v>138</v>
      </c>
      <c r="F9" s="93"/>
      <c r="G9" s="94">
        <v>20000.0</v>
      </c>
      <c r="H9" s="64">
        <v>1.0</v>
      </c>
      <c r="I9" s="95">
        <f t="shared" si="1"/>
        <v>20000</v>
      </c>
      <c r="J9" s="95">
        <f t="shared" si="5"/>
        <v>20000</v>
      </c>
      <c r="K9" s="95">
        <f t="shared" si="6"/>
        <v>20000</v>
      </c>
      <c r="L9" s="12"/>
      <c r="M9" s="69"/>
      <c r="N9" s="69"/>
      <c r="O9" s="69"/>
      <c r="P9" s="69"/>
      <c r="Q9" s="69"/>
      <c r="R9" s="69"/>
      <c r="S9" s="50"/>
      <c r="T9" s="51"/>
      <c r="U9" s="51"/>
      <c r="V9" s="51"/>
      <c r="W9" s="51"/>
      <c r="X9" s="51"/>
      <c r="Y9" s="10"/>
      <c r="Z9" s="52"/>
      <c r="AA9" s="53"/>
      <c r="AB9" s="10"/>
      <c r="AC9" s="64"/>
      <c r="AD9" s="64"/>
      <c r="AE9" s="64"/>
      <c r="AF9" s="64"/>
      <c r="AG9" s="64"/>
      <c r="AH9" s="64"/>
      <c r="AI9" s="64"/>
      <c r="AJ9" s="10"/>
      <c r="AK9" s="55"/>
      <c r="AL9" s="56"/>
      <c r="AM9" s="56"/>
      <c r="AN9" s="56"/>
      <c r="AO9" s="10"/>
      <c r="AP9" s="10"/>
    </row>
    <row r="10">
      <c r="A10" s="14"/>
      <c r="B10" s="10"/>
      <c r="C10" s="10"/>
      <c r="D10" s="10"/>
      <c r="E10" s="98"/>
      <c r="F10" s="98"/>
      <c r="G10" s="99"/>
      <c r="H10" s="100" t="s">
        <v>139</v>
      </c>
      <c r="I10" s="101">
        <f t="shared" ref="I10:K10" si="11">SUM(I5:I9)</f>
        <v>500000</v>
      </c>
      <c r="J10" s="101">
        <f t="shared" si="11"/>
        <v>200000</v>
      </c>
      <c r="K10" s="101">
        <f t="shared" si="11"/>
        <v>200000</v>
      </c>
      <c r="L10" s="12"/>
      <c r="M10" s="10"/>
      <c r="N10" s="10"/>
      <c r="O10" s="10"/>
      <c r="P10" s="98"/>
      <c r="Q10" s="98"/>
      <c r="R10" s="98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>
      <c r="A11" s="14"/>
      <c r="B11" s="10"/>
      <c r="C11" s="10"/>
      <c r="D11" s="10"/>
      <c r="E11" s="10"/>
      <c r="F11" s="98"/>
      <c r="G11" s="12"/>
      <c r="H11" s="102">
        <v>0.25</v>
      </c>
      <c r="I11" s="101">
        <f>I10/0.707</f>
        <v>707213.5785</v>
      </c>
      <c r="J11" s="101">
        <f>J10/0.698</f>
        <v>286532.9513</v>
      </c>
      <c r="K11" s="101">
        <f>K10/0.724</f>
        <v>276243.0939</v>
      </c>
      <c r="L11" s="12"/>
      <c r="M11" s="10"/>
      <c r="N11" s="10"/>
      <c r="O11" s="10"/>
      <c r="P11" s="101">
        <f t="shared" ref="P11:R11" si="12">SUM(P5:P9)</f>
        <v>132.0472899</v>
      </c>
      <c r="Q11" s="101">
        <f t="shared" si="12"/>
        <v>50.02405002</v>
      </c>
      <c r="R11" s="101">
        <f t="shared" si="12"/>
        <v>50.02405002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>
      <c r="A12" s="14"/>
      <c r="B12" s="10"/>
      <c r="C12" s="10"/>
      <c r="D12" s="10"/>
      <c r="E12" s="98"/>
      <c r="F12" s="98"/>
      <c r="G12" s="101" t="s">
        <v>140</v>
      </c>
      <c r="H12" s="100" t="s">
        <v>141</v>
      </c>
      <c r="I12" s="101">
        <f t="shared" ref="I12:K12" si="13">I11*4/1000</f>
        <v>2828.854314</v>
      </c>
      <c r="J12" s="101">
        <f t="shared" si="13"/>
        <v>1146.131805</v>
      </c>
      <c r="K12" s="101">
        <f t="shared" si="13"/>
        <v>1104.972376</v>
      </c>
      <c r="L12" s="12"/>
      <c r="M12" s="10"/>
      <c r="N12" s="10"/>
      <c r="O12" s="10"/>
      <c r="P12" s="101">
        <f t="shared" ref="P12:R12" si="14">I12/$H$15</f>
        <v>0.7347673543</v>
      </c>
      <c r="Q12" s="101">
        <f t="shared" si="14"/>
        <v>0.2976965728</v>
      </c>
      <c r="R12" s="101">
        <f t="shared" si="14"/>
        <v>0.2870058119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>
      <c r="A13" s="14"/>
      <c r="B13" s="10"/>
      <c r="C13" s="10"/>
      <c r="D13" s="10"/>
      <c r="E13" s="103"/>
      <c r="F13" s="98"/>
      <c r="G13" s="101" t="s">
        <v>140</v>
      </c>
      <c r="H13" s="100" t="s">
        <v>142</v>
      </c>
      <c r="I13" s="101">
        <f t="shared" ref="I13:K13" si="15">(6000*1)</f>
        <v>6000</v>
      </c>
      <c r="J13" s="101">
        <f t="shared" si="15"/>
        <v>6000</v>
      </c>
      <c r="K13" s="101">
        <f t="shared" si="15"/>
        <v>6000</v>
      </c>
      <c r="L13" s="12"/>
      <c r="M13" s="10"/>
      <c r="N13" s="10"/>
      <c r="O13" s="10"/>
      <c r="P13" s="101">
        <f t="shared" ref="P13:R13" si="16">I13/$H$15</f>
        <v>1.558441558</v>
      </c>
      <c r="Q13" s="101">
        <f t="shared" si="16"/>
        <v>1.558441558</v>
      </c>
      <c r="R13" s="101">
        <f t="shared" si="16"/>
        <v>1.558441558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>
      <c r="A14" s="14"/>
      <c r="B14" s="10"/>
      <c r="C14" s="10"/>
      <c r="D14" s="10"/>
      <c r="E14" s="98"/>
      <c r="F14" s="98"/>
      <c r="G14" s="101" t="s">
        <v>140</v>
      </c>
      <c r="H14" s="100" t="s">
        <v>143</v>
      </c>
      <c r="I14" s="101"/>
      <c r="J14" s="101"/>
      <c r="K14" s="101"/>
      <c r="L14" s="12"/>
      <c r="M14" s="10"/>
      <c r="N14" s="10"/>
      <c r="O14" s="10"/>
      <c r="P14" s="101"/>
      <c r="Q14" s="101"/>
      <c r="R14" s="101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>
      <c r="A15" s="14"/>
      <c r="B15" s="10"/>
      <c r="C15" s="10"/>
      <c r="D15" s="10"/>
      <c r="E15" s="98"/>
      <c r="F15" s="98"/>
      <c r="G15" s="101" t="s">
        <v>144</v>
      </c>
      <c r="H15" s="104">
        <v>3850.0</v>
      </c>
      <c r="I15" s="105">
        <f t="shared" ref="I15:K15" si="17">SUM(I11:I14)</f>
        <v>716042.4328</v>
      </c>
      <c r="J15" s="105">
        <f t="shared" si="17"/>
        <v>293679.0831</v>
      </c>
      <c r="K15" s="105">
        <f t="shared" si="17"/>
        <v>283348.0663</v>
      </c>
      <c r="L15" s="12"/>
      <c r="M15" s="10"/>
      <c r="N15" s="10"/>
      <c r="O15" s="10"/>
      <c r="P15" s="105">
        <f t="shared" ref="P15:R15" si="18">SUM(P11:P14)</f>
        <v>134.3404989</v>
      </c>
      <c r="Q15" s="105">
        <f t="shared" si="18"/>
        <v>51.88018816</v>
      </c>
      <c r="R15" s="105">
        <f t="shared" si="18"/>
        <v>51.86949739</v>
      </c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>
      <c r="A16" s="14"/>
      <c r="B16" s="10"/>
      <c r="C16" s="10"/>
      <c r="D16" s="10"/>
      <c r="E16" s="98"/>
      <c r="F16" s="98"/>
      <c r="G16" s="12"/>
      <c r="H16" s="98"/>
      <c r="I16" s="106">
        <f t="shared" ref="I16:K16" si="19">I15/$H$15</f>
        <v>185.9850475</v>
      </c>
      <c r="J16" s="106">
        <f t="shared" si="19"/>
        <v>76.28028132</v>
      </c>
      <c r="K16" s="106">
        <f t="shared" si="19"/>
        <v>73.59690034</v>
      </c>
      <c r="L16" s="12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ht="27.0" customHeight="1">
      <c r="A17" s="14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ht="27.0" customHeight="1">
      <c r="A18" s="14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55"/>
      <c r="AM18" s="55"/>
      <c r="AN18" s="55"/>
      <c r="AO18" s="10"/>
      <c r="AP18" s="10"/>
    </row>
    <row r="19" ht="27.0" customHeight="1">
      <c r="A19" s="14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55"/>
      <c r="AM19" s="55"/>
      <c r="AN19" s="55"/>
      <c r="AO19" s="10"/>
      <c r="AP19" s="10"/>
    </row>
    <row r="20" ht="27.0" customHeight="1">
      <c r="A20" s="14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55"/>
      <c r="AM20" s="55"/>
      <c r="AN20" s="55"/>
      <c r="AO20" s="10"/>
      <c r="AP20" s="10"/>
    </row>
    <row r="21" ht="27.0" customHeight="1">
      <c r="A21" s="14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55"/>
      <c r="AM21" s="55"/>
      <c r="AN21" s="55"/>
      <c r="AO21" s="10"/>
      <c r="AP21" s="10"/>
    </row>
    <row r="22">
      <c r="A22" s="14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55"/>
      <c r="AM22" s="55"/>
      <c r="AN22" s="55"/>
      <c r="AO22" s="10"/>
      <c r="AP22" s="10"/>
    </row>
    <row r="23">
      <c r="A23" s="14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7"/>
      <c r="AM23" s="107"/>
      <c r="AN23" s="107"/>
      <c r="AO23" s="10"/>
      <c r="AP23" s="10"/>
    </row>
    <row r="24">
      <c r="A24" s="14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>
      <c r="A25" s="14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>
      <c r="A26" s="1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>
      <c r="A27" s="1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>
      <c r="A28" s="14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>
      <c r="A29" s="1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>
      <c r="A30" s="1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8"/>
    </row>
    <row r="31">
      <c r="A31" s="1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>
      <c r="A32" s="1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9"/>
      <c r="AM32" s="10"/>
      <c r="AN32" s="10"/>
      <c r="AO32" s="10"/>
      <c r="AP32" s="10"/>
    </row>
    <row r="33">
      <c r="A33" s="1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>
      <c r="A34" s="1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>
      <c r="A35" s="1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>
      <c r="A36" s="1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>
      <c r="A37" s="14"/>
      <c r="B37" s="1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10"/>
      <c r="AM37" s="110"/>
      <c r="AN37" s="110"/>
      <c r="AO37" s="110"/>
      <c r="AP37" s="110"/>
    </row>
    <row r="38" ht="15.75" customHeight="1">
      <c r="A38" s="10"/>
      <c r="B38" s="10"/>
      <c r="C38" s="10"/>
      <c r="D38" s="10" t="s">
        <v>145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</sheetData>
  <mergeCells count="2">
    <mergeCell ref="AC3:AF3"/>
    <mergeCell ref="AK3:AM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38"/>
    <col customWidth="1" min="2" max="2" width="12.13"/>
    <col customWidth="1" min="3" max="3" width="13.5"/>
    <col customWidth="1" min="4" max="4" width="23.38"/>
    <col customWidth="1" min="5" max="5" width="12.13"/>
    <col customWidth="1" min="6" max="6" width="41.75"/>
    <col customWidth="1" min="7" max="7" width="11.38"/>
    <col customWidth="1" min="8" max="8" width="13.5"/>
    <col customWidth="1" min="9" max="9" width="12.25"/>
  </cols>
  <sheetData>
    <row r="1" ht="23.25" customHeight="1">
      <c r="A1" s="112"/>
      <c r="B1" s="113"/>
      <c r="C1" s="114"/>
      <c r="D1" s="115"/>
      <c r="E1" s="114"/>
      <c r="F1" s="114"/>
      <c r="G1" s="114"/>
      <c r="H1" s="114"/>
      <c r="I1" s="116"/>
    </row>
    <row r="2" ht="23.25" customHeight="1">
      <c r="A2" s="114"/>
      <c r="B2" s="117"/>
      <c r="C2" s="114"/>
      <c r="D2" s="115"/>
      <c r="E2" s="114"/>
      <c r="F2" s="114"/>
      <c r="G2" s="114"/>
      <c r="H2" s="114"/>
      <c r="I2" s="116"/>
    </row>
    <row r="3" ht="23.25" customHeight="1">
      <c r="A3" s="114"/>
      <c r="B3" s="117"/>
      <c r="C3" s="118" t="s">
        <v>147</v>
      </c>
      <c r="D3" s="119"/>
      <c r="E3" s="120"/>
      <c r="F3" s="120"/>
      <c r="G3" s="120"/>
      <c r="H3" s="120"/>
      <c r="I3" s="116"/>
    </row>
    <row r="4">
      <c r="A4" s="114"/>
      <c r="B4" s="117"/>
      <c r="C4" s="121" t="s">
        <v>148</v>
      </c>
      <c r="D4" s="122" t="s">
        <v>149</v>
      </c>
      <c r="E4" s="123" t="s">
        <v>150</v>
      </c>
      <c r="F4" s="122" t="s">
        <v>151</v>
      </c>
      <c r="G4" s="124" t="s">
        <v>152</v>
      </c>
      <c r="H4" s="124" t="s">
        <v>153</v>
      </c>
      <c r="I4" s="116"/>
    </row>
    <row r="5" hidden="1">
      <c r="A5" s="114"/>
      <c r="B5" s="117"/>
      <c r="C5" s="125">
        <v>1.0</v>
      </c>
      <c r="D5" s="126">
        <v>45859.0</v>
      </c>
      <c r="E5" s="125" t="s">
        <v>154</v>
      </c>
      <c r="F5" s="127"/>
      <c r="G5" s="128"/>
      <c r="H5" s="128"/>
      <c r="I5" s="116"/>
    </row>
    <row r="6" hidden="1">
      <c r="A6" s="114"/>
      <c r="B6" s="117"/>
      <c r="C6" s="129"/>
      <c r="D6" s="130"/>
      <c r="E6" s="129"/>
      <c r="F6" s="131" t="s">
        <v>155</v>
      </c>
      <c r="G6" s="132"/>
      <c r="H6" s="132"/>
      <c r="I6" s="116"/>
    </row>
    <row r="7" hidden="1">
      <c r="A7" s="114"/>
      <c r="B7" s="117"/>
      <c r="C7" s="129"/>
      <c r="D7" s="130"/>
      <c r="E7" s="129"/>
      <c r="F7" s="131" t="s">
        <v>156</v>
      </c>
      <c r="G7" s="132"/>
      <c r="H7" s="132"/>
      <c r="I7" s="116"/>
    </row>
    <row r="8" hidden="1">
      <c r="A8" s="114"/>
      <c r="B8" s="117"/>
      <c r="C8" s="129"/>
      <c r="D8" s="130"/>
      <c r="E8" s="129"/>
      <c r="F8" s="133" t="s">
        <v>157</v>
      </c>
      <c r="G8" s="132"/>
      <c r="H8" s="132"/>
      <c r="I8" s="116"/>
    </row>
    <row r="9" hidden="1">
      <c r="A9" s="114"/>
      <c r="B9" s="117"/>
      <c r="C9" s="129"/>
      <c r="D9" s="130"/>
      <c r="E9" s="129"/>
      <c r="F9" s="131" t="s">
        <v>158</v>
      </c>
      <c r="G9" s="131"/>
      <c r="H9" s="131"/>
      <c r="I9" s="116"/>
    </row>
    <row r="10">
      <c r="A10" s="114"/>
      <c r="B10" s="117"/>
      <c r="C10" s="125"/>
      <c r="D10" s="126">
        <v>45860.0</v>
      </c>
      <c r="E10" s="125" t="s">
        <v>159</v>
      </c>
      <c r="F10" s="127"/>
      <c r="G10" s="128"/>
      <c r="H10" s="128"/>
      <c r="I10" s="116"/>
    </row>
    <row r="11">
      <c r="A11" s="114"/>
      <c r="B11" s="134" t="s">
        <v>160</v>
      </c>
      <c r="C11" s="135" t="s">
        <v>161</v>
      </c>
      <c r="D11" s="136" t="s">
        <v>162</v>
      </c>
      <c r="E11" s="137" t="s">
        <v>163</v>
      </c>
      <c r="F11" s="138" t="s">
        <v>164</v>
      </c>
      <c r="G11" s="132"/>
      <c r="H11" s="132"/>
      <c r="I11" s="116"/>
    </row>
    <row r="12">
      <c r="A12" s="114"/>
      <c r="B12" s="117"/>
      <c r="C12" s="136"/>
      <c r="D12" s="136"/>
      <c r="E12" s="137" t="s">
        <v>165</v>
      </c>
      <c r="F12" s="136" t="s">
        <v>166</v>
      </c>
      <c r="G12" s="132"/>
      <c r="H12" s="132"/>
      <c r="I12" s="116"/>
    </row>
    <row r="13">
      <c r="A13" s="114"/>
      <c r="B13" s="117"/>
      <c r="C13" s="129"/>
      <c r="D13" s="130"/>
      <c r="E13" s="137"/>
      <c r="F13" s="139" t="s">
        <v>167</v>
      </c>
      <c r="G13" s="136">
        <v>0.5</v>
      </c>
      <c r="H13" s="136">
        <v>1.0</v>
      </c>
      <c r="I13" s="116"/>
    </row>
    <row r="14">
      <c r="A14" s="114"/>
      <c r="B14" s="134" t="s">
        <v>160</v>
      </c>
      <c r="C14" s="131" t="s">
        <v>168</v>
      </c>
      <c r="D14" s="136" t="s">
        <v>46</v>
      </c>
      <c r="E14" s="137" t="s">
        <v>169</v>
      </c>
      <c r="F14" s="138" t="s">
        <v>129</v>
      </c>
      <c r="G14" s="132"/>
      <c r="H14" s="132"/>
      <c r="I14" s="116"/>
    </row>
    <row r="15">
      <c r="A15" s="114"/>
      <c r="B15" s="134" t="s">
        <v>160</v>
      </c>
      <c r="C15" s="131" t="s">
        <v>168</v>
      </c>
      <c r="D15" s="136" t="s">
        <v>170</v>
      </c>
      <c r="E15" s="137" t="s">
        <v>171</v>
      </c>
      <c r="F15" s="138" t="s">
        <v>129</v>
      </c>
      <c r="G15" s="129"/>
      <c r="H15" s="129"/>
      <c r="I15" s="116"/>
    </row>
    <row r="16">
      <c r="A16" s="114"/>
      <c r="B16" s="140"/>
      <c r="C16" s="140"/>
      <c r="D16" s="136"/>
      <c r="E16" s="137"/>
      <c r="F16" s="133" t="s">
        <v>172</v>
      </c>
      <c r="G16" s="132"/>
      <c r="H16" s="136">
        <v>1.0</v>
      </c>
      <c r="I16" s="141"/>
    </row>
    <row r="17">
      <c r="A17" s="114"/>
      <c r="B17" s="134" t="s">
        <v>160</v>
      </c>
      <c r="C17" s="140" t="s">
        <v>173</v>
      </c>
      <c r="D17" s="136" t="s">
        <v>1</v>
      </c>
      <c r="E17" s="137" t="s">
        <v>174</v>
      </c>
      <c r="F17" s="138" t="s">
        <v>131</v>
      </c>
      <c r="G17" s="132"/>
      <c r="H17" s="132"/>
      <c r="I17" s="141"/>
    </row>
    <row r="18">
      <c r="A18" s="114"/>
      <c r="B18" s="117"/>
      <c r="C18" s="129"/>
      <c r="D18" s="130"/>
      <c r="E18" s="137"/>
      <c r="F18" s="133" t="s">
        <v>175</v>
      </c>
      <c r="G18" s="129"/>
      <c r="H18" s="136">
        <v>1.0</v>
      </c>
      <c r="I18" s="116"/>
    </row>
    <row r="19">
      <c r="A19" s="114"/>
      <c r="B19" s="117"/>
      <c r="C19" s="136"/>
      <c r="D19" s="136"/>
      <c r="E19" s="137"/>
      <c r="F19" s="137" t="s">
        <v>176</v>
      </c>
      <c r="G19" s="136"/>
      <c r="H19" s="142"/>
      <c r="I19" s="116"/>
    </row>
    <row r="20">
      <c r="A20" s="114"/>
      <c r="B20" s="117"/>
      <c r="C20" s="136"/>
      <c r="D20" s="136"/>
      <c r="E20" s="137"/>
      <c r="F20" s="133" t="s">
        <v>177</v>
      </c>
      <c r="G20" s="136">
        <v>0.5</v>
      </c>
      <c r="H20" s="136">
        <v>1.0</v>
      </c>
      <c r="I20" s="116"/>
    </row>
    <row r="21">
      <c r="A21" s="114"/>
      <c r="B21" s="134" t="s">
        <v>160</v>
      </c>
      <c r="C21" s="137" t="s">
        <v>120</v>
      </c>
      <c r="D21" s="143" t="s">
        <v>1</v>
      </c>
      <c r="E21" s="137" t="s">
        <v>178</v>
      </c>
      <c r="F21" s="138" t="s">
        <v>123</v>
      </c>
      <c r="G21" s="136"/>
      <c r="H21" s="136"/>
      <c r="I21" s="116"/>
    </row>
    <row r="22">
      <c r="A22" s="114"/>
      <c r="B22" s="134" t="s">
        <v>160</v>
      </c>
      <c r="C22" s="137" t="s">
        <v>120</v>
      </c>
      <c r="D22" s="143" t="s">
        <v>1</v>
      </c>
      <c r="E22" s="136"/>
      <c r="F22" s="138" t="s">
        <v>124</v>
      </c>
      <c r="G22" s="136"/>
      <c r="H22" s="136"/>
      <c r="I22" s="116"/>
    </row>
    <row r="23">
      <c r="A23" s="114"/>
      <c r="B23" s="134" t="s">
        <v>160</v>
      </c>
      <c r="C23" s="137" t="s">
        <v>120</v>
      </c>
      <c r="D23" s="143" t="s">
        <v>1</v>
      </c>
      <c r="E23" s="137"/>
      <c r="F23" s="138" t="s">
        <v>125</v>
      </c>
      <c r="G23" s="136"/>
      <c r="H23" s="136"/>
      <c r="I23" s="116"/>
    </row>
    <row r="24">
      <c r="A24" s="114"/>
      <c r="B24" s="134" t="s">
        <v>160</v>
      </c>
      <c r="C24" s="137" t="s">
        <v>120</v>
      </c>
      <c r="D24" s="144" t="s">
        <v>36</v>
      </c>
      <c r="E24" s="137"/>
      <c r="F24" s="138" t="s">
        <v>119</v>
      </c>
      <c r="G24" s="136"/>
      <c r="H24" s="136"/>
      <c r="I24" s="116"/>
    </row>
    <row r="25">
      <c r="A25" s="114"/>
      <c r="B25" s="134" t="s">
        <v>160</v>
      </c>
      <c r="C25" s="137" t="s">
        <v>120</v>
      </c>
      <c r="D25" s="144" t="s">
        <v>36</v>
      </c>
      <c r="E25" s="137"/>
      <c r="F25" s="138" t="s">
        <v>123</v>
      </c>
      <c r="G25" s="136"/>
      <c r="H25" s="136"/>
      <c r="I25" s="116"/>
    </row>
    <row r="26">
      <c r="A26" s="114"/>
      <c r="B26" s="134" t="s">
        <v>160</v>
      </c>
      <c r="C26" s="137" t="s">
        <v>120</v>
      </c>
      <c r="D26" s="144" t="s">
        <v>36</v>
      </c>
      <c r="E26" s="137"/>
      <c r="F26" s="138" t="s">
        <v>125</v>
      </c>
      <c r="G26" s="136"/>
      <c r="H26" s="136"/>
      <c r="I26" s="116"/>
    </row>
    <row r="27">
      <c r="A27" s="114"/>
      <c r="B27" s="134" t="s">
        <v>160</v>
      </c>
      <c r="C27" s="137" t="s">
        <v>120</v>
      </c>
      <c r="D27" s="145" t="s">
        <v>46</v>
      </c>
      <c r="E27" s="137"/>
      <c r="F27" s="138" t="s">
        <v>125</v>
      </c>
      <c r="G27" s="136"/>
      <c r="H27" s="136"/>
      <c r="I27" s="116"/>
    </row>
    <row r="28">
      <c r="A28" s="114"/>
      <c r="B28" s="134" t="s">
        <v>160</v>
      </c>
      <c r="C28" s="137" t="s">
        <v>120</v>
      </c>
      <c r="D28" s="145" t="s">
        <v>46</v>
      </c>
      <c r="E28" s="137"/>
      <c r="F28" s="138" t="s">
        <v>119</v>
      </c>
      <c r="G28" s="136"/>
      <c r="H28" s="136"/>
      <c r="I28" s="116"/>
    </row>
    <row r="29">
      <c r="A29" s="114"/>
      <c r="B29" s="134" t="s">
        <v>160</v>
      </c>
      <c r="C29" s="137" t="s">
        <v>120</v>
      </c>
      <c r="D29" s="145" t="s">
        <v>46</v>
      </c>
      <c r="E29" s="137"/>
      <c r="F29" s="138" t="s">
        <v>123</v>
      </c>
      <c r="G29" s="136"/>
      <c r="H29" s="136"/>
      <c r="I29" s="116"/>
    </row>
    <row r="30">
      <c r="A30" s="114"/>
      <c r="B30" s="134" t="s">
        <v>160</v>
      </c>
      <c r="C30" s="137" t="s">
        <v>120</v>
      </c>
      <c r="D30" s="145" t="s">
        <v>46</v>
      </c>
      <c r="E30" s="136"/>
      <c r="F30" s="138" t="s">
        <v>124</v>
      </c>
      <c r="G30" s="136"/>
      <c r="H30" s="136"/>
      <c r="I30" s="116"/>
    </row>
    <row r="31">
      <c r="A31" s="114"/>
      <c r="B31" s="117"/>
      <c r="C31" s="137" t="s">
        <v>179</v>
      </c>
      <c r="D31" s="136"/>
      <c r="E31" s="137"/>
      <c r="F31" s="133" t="s">
        <v>175</v>
      </c>
      <c r="G31" s="136"/>
      <c r="H31" s="136">
        <v>1.0</v>
      </c>
      <c r="I31" s="116"/>
    </row>
    <row r="32">
      <c r="A32" s="114"/>
      <c r="B32" s="117"/>
      <c r="C32" s="129"/>
      <c r="D32" s="130"/>
      <c r="E32" s="136"/>
      <c r="F32" s="136" t="s">
        <v>166</v>
      </c>
      <c r="G32" s="136"/>
      <c r="H32" s="136"/>
      <c r="I32" s="116"/>
    </row>
    <row r="33">
      <c r="A33" s="114"/>
      <c r="B33" s="117"/>
      <c r="C33" s="136"/>
      <c r="D33" s="136"/>
      <c r="E33" s="136"/>
      <c r="F33" s="136" t="s">
        <v>180</v>
      </c>
      <c r="G33" s="136"/>
      <c r="H33" s="136"/>
      <c r="I33" s="116"/>
    </row>
    <row r="34" ht="23.25" customHeight="1">
      <c r="A34" s="146"/>
      <c r="B34" s="147"/>
      <c r="C34" s="114"/>
      <c r="D34" s="148"/>
      <c r="E34" s="114"/>
      <c r="F34" s="149"/>
      <c r="G34" s="136">
        <f t="shared" ref="G34:H34" si="1">SUM(G10:G33)</f>
        <v>1</v>
      </c>
      <c r="H34" s="136">
        <f t="shared" si="1"/>
        <v>5</v>
      </c>
      <c r="I34" s="149"/>
    </row>
    <row r="35" ht="23.25" customHeight="1">
      <c r="A35" s="146"/>
      <c r="B35" s="147"/>
      <c r="C35" s="114"/>
      <c r="D35" s="148"/>
      <c r="E35" s="114"/>
      <c r="F35" s="149"/>
      <c r="G35" s="150"/>
      <c r="H35" s="149"/>
      <c r="I35" s="149"/>
    </row>
    <row r="36" ht="23.25" customHeight="1">
      <c r="A36" s="146"/>
      <c r="B36" s="147"/>
      <c r="C36" s="114"/>
      <c r="D36" s="148"/>
      <c r="E36" s="114"/>
      <c r="F36" s="149"/>
      <c r="G36" s="150"/>
      <c r="H36" s="149"/>
      <c r="I36" s="149"/>
    </row>
    <row r="37" ht="23.25" customHeight="1">
      <c r="A37" s="146"/>
      <c r="B37" s="147"/>
      <c r="C37" s="114"/>
      <c r="D37" s="148"/>
      <c r="E37" s="114"/>
      <c r="F37" s="149"/>
      <c r="G37" s="150"/>
      <c r="H37" s="149"/>
      <c r="I37" s="149"/>
    </row>
    <row r="38" ht="23.25" customHeight="1">
      <c r="A38" s="146"/>
      <c r="B38" s="147"/>
      <c r="C38" s="114"/>
      <c r="D38" s="148"/>
      <c r="E38" s="114"/>
      <c r="F38" s="149"/>
      <c r="G38" s="150"/>
      <c r="H38" s="149"/>
      <c r="I38" s="1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4.25"/>
    <col customWidth="1" min="3" max="3" width="11.75"/>
    <col customWidth="1" min="4" max="5" width="10.88"/>
    <col customWidth="1" min="7" max="7" width="43.13"/>
  </cols>
  <sheetData>
    <row r="1">
      <c r="A1" s="151"/>
      <c r="B1" s="151"/>
      <c r="C1" s="152"/>
      <c r="D1" s="152"/>
      <c r="E1" s="152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</row>
    <row r="2">
      <c r="A2" s="151"/>
      <c r="B2" s="151"/>
      <c r="C2" s="152"/>
      <c r="D2" s="152"/>
      <c r="E2" s="152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</row>
    <row r="3">
      <c r="A3" s="151"/>
      <c r="B3" s="98"/>
      <c r="C3" s="152"/>
      <c r="D3" s="153"/>
      <c r="E3" s="153"/>
      <c r="F3" s="98"/>
      <c r="G3" s="98"/>
      <c r="H3" s="151"/>
      <c r="I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</row>
    <row r="4">
      <c r="A4" s="151"/>
      <c r="B4" s="154" t="s">
        <v>181</v>
      </c>
      <c r="C4" s="155" t="str">
        <f>COSTEO!P4</f>
        <v>Geraldine </v>
      </c>
      <c r="D4" s="155" t="str">
        <f>COSTEO!Q4</f>
        <v>Enrica  </v>
      </c>
      <c r="E4" s="155" t="str">
        <f>COSTEO!R4</f>
        <v>Jair</v>
      </c>
      <c r="F4" s="98"/>
      <c r="G4" s="154" t="s">
        <v>181</v>
      </c>
      <c r="H4" s="155" t="s">
        <v>46</v>
      </c>
      <c r="I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</row>
    <row r="5">
      <c r="A5" s="151"/>
      <c r="B5" s="59" t="str">
        <f>COSTEO!E6</f>
        <v>Domicilio</v>
      </c>
      <c r="C5" s="60">
        <f>COSTEO!P6</f>
        <v>5.050505051</v>
      </c>
      <c r="D5" s="60">
        <f>COSTEO!Q6</f>
        <v>5.050505051</v>
      </c>
      <c r="E5" s="60">
        <f>COSTEO!R6</f>
        <v>5.050505051</v>
      </c>
      <c r="F5" s="151"/>
      <c r="G5" s="59" t="s">
        <v>92</v>
      </c>
      <c r="H5" s="60">
        <v>5.050505050505051</v>
      </c>
      <c r="I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</row>
    <row r="6">
      <c r="A6" s="151"/>
      <c r="B6" s="59" t="str">
        <f>COSTEO!E7</f>
        <v>Antígeno de próstata</v>
      </c>
      <c r="C6" s="60" t="str">
        <f>COSTEO!P7</f>
        <v/>
      </c>
      <c r="D6" s="60" t="str">
        <f>COSTEO!Q7</f>
        <v/>
      </c>
      <c r="E6" s="60">
        <f>COSTEO!R7</f>
        <v>19.48051948</v>
      </c>
      <c r="F6" s="151"/>
      <c r="G6" s="59" t="s">
        <v>95</v>
      </c>
      <c r="H6" s="60">
        <v>19.48051948051948</v>
      </c>
      <c r="I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</row>
    <row r="7">
      <c r="A7" s="151"/>
      <c r="B7" s="59" t="str">
        <f>COSTEO!E8</f>
        <v>ALT- Alanina transferasa</v>
      </c>
      <c r="C7" s="60">
        <f>COSTEO!P8</f>
        <v>8.658008658</v>
      </c>
      <c r="D7" s="60">
        <f>COSTEO!Q8</f>
        <v>8.658008658</v>
      </c>
      <c r="E7" s="60">
        <f>COSTEO!R8</f>
        <v>8.658008658</v>
      </c>
      <c r="F7" s="151"/>
      <c r="G7" s="59" t="s">
        <v>96</v>
      </c>
      <c r="H7" s="60">
        <v>8.658008658008658</v>
      </c>
      <c r="I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</row>
    <row r="8">
      <c r="A8" s="151"/>
      <c r="B8" s="59" t="str">
        <f>COSTEO!E9</f>
        <v>AST - aspartato transferasa</v>
      </c>
      <c r="C8" s="60">
        <f>COSTEO!P9</f>
        <v>8.658008658</v>
      </c>
      <c r="D8" s="60">
        <f>COSTEO!Q9</f>
        <v>8.658008658</v>
      </c>
      <c r="E8" s="60">
        <f>COSTEO!R9</f>
        <v>8.658008658</v>
      </c>
      <c r="F8" s="151"/>
      <c r="G8" s="59" t="s">
        <v>97</v>
      </c>
      <c r="H8" s="60">
        <v>8.658008658008658</v>
      </c>
      <c r="I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</row>
    <row r="9">
      <c r="A9" s="151"/>
      <c r="B9" s="59" t="str">
        <f>COSTEO!E10</f>
        <v>Bilirrubina total y directa</v>
      </c>
      <c r="C9" s="60">
        <f>COSTEO!P10</f>
        <v>9.523809524</v>
      </c>
      <c r="D9" s="60">
        <f>COSTEO!Q10</f>
        <v>9.523809524</v>
      </c>
      <c r="E9" s="60">
        <f>COSTEO!R10</f>
        <v>9.523809524</v>
      </c>
      <c r="F9" s="151"/>
      <c r="G9" s="59" t="s">
        <v>98</v>
      </c>
      <c r="H9" s="60">
        <v>9.523809523809526</v>
      </c>
      <c r="I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</row>
    <row r="10">
      <c r="A10" s="151"/>
      <c r="B10" s="59" t="str">
        <f>COSTEO!E11</f>
        <v>Colesterol HDL</v>
      </c>
      <c r="C10" s="60">
        <f>COSTEO!P11</f>
        <v>4.329004329</v>
      </c>
      <c r="D10" s="60">
        <f>COSTEO!Q11</f>
        <v>4.329004329</v>
      </c>
      <c r="E10" s="60">
        <f>COSTEO!R11</f>
        <v>4.329004329</v>
      </c>
      <c r="F10" s="151"/>
      <c r="G10" s="59" t="s">
        <v>99</v>
      </c>
      <c r="H10" s="60">
        <v>4.329004329004329</v>
      </c>
      <c r="I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</row>
    <row r="11">
      <c r="A11" s="151"/>
      <c r="B11" s="59" t="str">
        <f>COSTEO!E12</f>
        <v>Colesterol LDL</v>
      </c>
      <c r="C11" s="60">
        <f>COSTEO!P12</f>
        <v>5.194805195</v>
      </c>
      <c r="D11" s="60">
        <f>COSTEO!Q12</f>
        <v>5.194805195</v>
      </c>
      <c r="E11" s="60">
        <f>COSTEO!R12</f>
        <v>5.194805195</v>
      </c>
      <c r="F11" s="151"/>
      <c r="G11" s="59" t="s">
        <v>100</v>
      </c>
      <c r="H11" s="60">
        <v>5.194805194805195</v>
      </c>
      <c r="I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</row>
    <row r="12">
      <c r="A12" s="151"/>
      <c r="B12" s="59" t="str">
        <f>COSTEO!E13</f>
        <v>Colesterol total</v>
      </c>
      <c r="C12" s="60">
        <f>COSTEO!P13</f>
        <v>6.493506494</v>
      </c>
      <c r="D12" s="60">
        <f>COSTEO!Q13</f>
        <v>6.493506494</v>
      </c>
      <c r="E12" s="60">
        <f>COSTEO!R13</f>
        <v>6.493506494</v>
      </c>
      <c r="F12" s="151"/>
      <c r="G12" s="59" t="s">
        <v>101</v>
      </c>
      <c r="H12" s="60">
        <v>6.4935064935064934</v>
      </c>
      <c r="I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</row>
    <row r="13">
      <c r="A13" s="151"/>
      <c r="B13" s="59" t="str">
        <f>COSTEO!E14</f>
        <v>Creatinina</v>
      </c>
      <c r="C13" s="60">
        <f>COSTEO!P14</f>
        <v>6.493506494</v>
      </c>
      <c r="D13" s="60">
        <f>COSTEO!Q14</f>
        <v>6.493506494</v>
      </c>
      <c r="E13" s="60">
        <f>COSTEO!R14</f>
        <v>6.493506494</v>
      </c>
      <c r="F13" s="151"/>
      <c r="G13" s="59" t="s">
        <v>102</v>
      </c>
      <c r="H13" s="60">
        <v>6.4935064935064934</v>
      </c>
      <c r="I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</row>
    <row r="14">
      <c r="A14" s="151"/>
      <c r="B14" s="59" t="str">
        <f>COSTEO!E15</f>
        <v>Coprológico</v>
      </c>
      <c r="C14" s="60">
        <f>COSTEO!P15</f>
        <v>9.523809524</v>
      </c>
      <c r="D14" s="60">
        <f>COSTEO!Q15</f>
        <v>9.523809524</v>
      </c>
      <c r="E14" s="60">
        <f>COSTEO!R15</f>
        <v>9.523809524</v>
      </c>
      <c r="F14" s="151"/>
      <c r="G14" s="59" t="s">
        <v>103</v>
      </c>
      <c r="H14" s="60">
        <v>9.523809523809526</v>
      </c>
      <c r="I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</row>
    <row r="15">
      <c r="A15" s="151"/>
      <c r="B15" s="59" t="str">
        <f>COSTEO!E16</f>
        <v>Ferritina</v>
      </c>
      <c r="C15" s="60">
        <f>COSTEO!P16</f>
        <v>21.64502165</v>
      </c>
      <c r="D15" s="60">
        <f>COSTEO!Q16</f>
        <v>21.64502165</v>
      </c>
      <c r="E15" s="60">
        <f>COSTEO!R16</f>
        <v>21.64502165</v>
      </c>
      <c r="F15" s="151"/>
      <c r="G15" s="59" t="s">
        <v>104</v>
      </c>
      <c r="H15" s="60">
        <v>21.645021645021647</v>
      </c>
      <c r="I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</row>
    <row r="16">
      <c r="A16" s="151"/>
      <c r="B16" s="59" t="str">
        <f>COSTEO!E17</f>
        <v>Gamma glutamil transferasa</v>
      </c>
      <c r="C16" s="60">
        <f>COSTEO!P17</f>
        <v>9.523809524</v>
      </c>
      <c r="D16" s="60">
        <f>COSTEO!Q17</f>
        <v>9.523809524</v>
      </c>
      <c r="E16" s="60">
        <f>COSTEO!R17</f>
        <v>9.523809524</v>
      </c>
      <c r="F16" s="151"/>
      <c r="G16" s="59" t="s">
        <v>105</v>
      </c>
      <c r="H16" s="60">
        <v>9.523809523809526</v>
      </c>
      <c r="I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</row>
    <row r="17">
      <c r="A17" s="151"/>
      <c r="B17" s="59" t="str">
        <f>COSTEO!E18</f>
        <v>Glucosa sérica</v>
      </c>
      <c r="C17" s="60">
        <f>COSTEO!P18</f>
        <v>6.493506494</v>
      </c>
      <c r="D17" s="60">
        <f>COSTEO!Q18</f>
        <v>6.493506494</v>
      </c>
      <c r="E17" s="60">
        <f>COSTEO!R18</f>
        <v>6.493506494</v>
      </c>
      <c r="F17" s="151"/>
      <c r="G17" s="59" t="s">
        <v>106</v>
      </c>
      <c r="H17" s="60">
        <v>6.4935064935064934</v>
      </c>
      <c r="I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</row>
    <row r="18">
      <c r="A18" s="151"/>
      <c r="B18" s="59" t="str">
        <f>COSTEO!E19</f>
        <v>Hemoglobina Glicosilada</v>
      </c>
      <c r="C18" s="60">
        <f>COSTEO!P19</f>
        <v>19.48051948</v>
      </c>
      <c r="D18" s="60">
        <f>COSTEO!Q19</f>
        <v>19.48051948</v>
      </c>
      <c r="E18" s="60">
        <f>COSTEO!R19</f>
        <v>19.48051948</v>
      </c>
      <c r="F18" s="151"/>
      <c r="G18" s="59" t="s">
        <v>107</v>
      </c>
      <c r="H18" s="60">
        <v>19.48051948051948</v>
      </c>
      <c r="I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</row>
    <row r="19">
      <c r="A19" s="151"/>
      <c r="B19" s="59" t="str">
        <f>COSTEO!E20</f>
        <v>Hemograma completo</v>
      </c>
      <c r="C19" s="60">
        <f>COSTEO!P20</f>
        <v>10.82251082</v>
      </c>
      <c r="D19" s="60">
        <f>COSTEO!Q20</f>
        <v>10.82251082</v>
      </c>
      <c r="E19" s="60">
        <f>COSTEO!R20</f>
        <v>10.82251082</v>
      </c>
      <c r="F19" s="151"/>
      <c r="G19" s="59" t="s">
        <v>108</v>
      </c>
      <c r="H19" s="60">
        <v>10.822510822510823</v>
      </c>
      <c r="I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</row>
    <row r="20">
      <c r="A20" s="151"/>
      <c r="B20" s="59" t="str">
        <f>COSTEO!E21</f>
        <v>Nitrógeno Ureico en Sangre  (BUN)</v>
      </c>
      <c r="C20" s="60">
        <f>COSTEO!P21</f>
        <v>6.493506494</v>
      </c>
      <c r="D20" s="60">
        <f>COSTEO!Q21</f>
        <v>6.493506494</v>
      </c>
      <c r="E20" s="60">
        <f>COSTEO!R21</f>
        <v>6.493506494</v>
      </c>
      <c r="F20" s="151"/>
      <c r="G20" s="59" t="s">
        <v>109</v>
      </c>
      <c r="H20" s="60">
        <v>6.4935064935064934</v>
      </c>
      <c r="I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</row>
    <row r="21">
      <c r="A21" s="151"/>
      <c r="B21" s="59" t="str">
        <f>COSTEO!E22</f>
        <v>T3 libre</v>
      </c>
      <c r="C21" s="60">
        <f>COSTEO!P22</f>
        <v>12.98701299</v>
      </c>
      <c r="D21" s="60">
        <f>COSTEO!Q22</f>
        <v>12.98701299</v>
      </c>
      <c r="E21" s="60">
        <f>COSTEO!R22</f>
        <v>12.98701299</v>
      </c>
      <c r="F21" s="151"/>
      <c r="G21" s="59" t="s">
        <v>110</v>
      </c>
      <c r="H21" s="60">
        <v>12.987012987012987</v>
      </c>
      <c r="I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</row>
    <row r="22">
      <c r="A22" s="151"/>
      <c r="B22" s="59" t="str">
        <f>COSTEO!E23</f>
        <v>T4 libre</v>
      </c>
      <c r="C22" s="60">
        <f>COSTEO!P23</f>
        <v>12.98701299</v>
      </c>
      <c r="D22" s="60">
        <f>COSTEO!Q23</f>
        <v>12.98701299</v>
      </c>
      <c r="E22" s="60">
        <f>COSTEO!R23</f>
        <v>12.98701299</v>
      </c>
      <c r="F22" s="151"/>
      <c r="G22" s="59" t="s">
        <v>111</v>
      </c>
      <c r="H22" s="60">
        <v>12.987012987012987</v>
      </c>
      <c r="I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</row>
    <row r="23">
      <c r="A23" s="151"/>
      <c r="B23" s="59" t="str">
        <f>COSTEO!E24</f>
        <v>Triglicéridos</v>
      </c>
      <c r="C23" s="60">
        <f>COSTEO!P24</f>
        <v>4.329004329</v>
      </c>
      <c r="D23" s="60">
        <f>COSTEO!Q24</f>
        <v>4.329004329</v>
      </c>
      <c r="E23" s="60">
        <f>COSTEO!R24</f>
        <v>4.329004329</v>
      </c>
      <c r="F23" s="151"/>
      <c r="G23" s="59" t="s">
        <v>112</v>
      </c>
      <c r="H23" s="60">
        <v>4.329004329004329</v>
      </c>
      <c r="I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</row>
    <row r="24">
      <c r="A24" s="151"/>
      <c r="B24" s="59" t="str">
        <f>COSTEO!E25</f>
        <v>TSH</v>
      </c>
      <c r="C24" s="60">
        <f>COSTEO!P25</f>
        <v>16.01731602</v>
      </c>
      <c r="D24" s="60">
        <f>COSTEO!Q25</f>
        <v>16.01731602</v>
      </c>
      <c r="E24" s="60">
        <f>COSTEO!R25</f>
        <v>16.01731602</v>
      </c>
      <c r="F24" s="151"/>
      <c r="G24" s="59" t="s">
        <v>113</v>
      </c>
      <c r="H24" s="60">
        <v>16.01731601731602</v>
      </c>
      <c r="I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</row>
    <row r="25">
      <c r="A25" s="151"/>
      <c r="B25" s="59" t="str">
        <f>COSTEO!E26</f>
        <v>Uroanálisis</v>
      </c>
      <c r="C25" s="60">
        <f>COSTEO!P26</f>
        <v>7.359307359</v>
      </c>
      <c r="D25" s="60">
        <f>COSTEO!Q26</f>
        <v>7.359307359</v>
      </c>
      <c r="E25" s="60">
        <f>COSTEO!R26</f>
        <v>7.359307359</v>
      </c>
      <c r="F25" s="151"/>
      <c r="G25" s="59" t="s">
        <v>114</v>
      </c>
      <c r="H25" s="60">
        <v>7.35930735930736</v>
      </c>
      <c r="I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</row>
    <row r="26">
      <c r="A26" s="151"/>
      <c r="B26" s="59" t="str">
        <f>COSTEO!E27</f>
        <v>VDRL</v>
      </c>
      <c r="C26" s="60">
        <f>COSTEO!P27</f>
        <v>8.658008658</v>
      </c>
      <c r="D26" s="60">
        <f>COSTEO!Q27</f>
        <v>8.658008658</v>
      </c>
      <c r="E26" s="60">
        <f>COSTEO!R27</f>
        <v>8.658008658</v>
      </c>
      <c r="F26" s="151"/>
      <c r="G26" s="59" t="s">
        <v>115</v>
      </c>
      <c r="H26" s="60">
        <v>8.658008658008658</v>
      </c>
      <c r="I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</row>
    <row r="27">
      <c r="A27" s="151"/>
      <c r="B27" s="59" t="str">
        <f>COSTEO!E28</f>
        <v>VIH 1 Y 2, Anticuerpos </v>
      </c>
      <c r="C27" s="60">
        <f>COSTEO!P28</f>
        <v>21.64502165</v>
      </c>
      <c r="D27" s="60">
        <f>COSTEO!Q28</f>
        <v>21.64502165</v>
      </c>
      <c r="E27" s="60">
        <f>COSTEO!R28</f>
        <v>21.64502165</v>
      </c>
      <c r="F27" s="151"/>
      <c r="G27" s="59" t="s">
        <v>116</v>
      </c>
      <c r="H27" s="60">
        <v>21.645021645021647</v>
      </c>
      <c r="I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</row>
    <row r="28">
      <c r="A28" s="151"/>
      <c r="B28" s="59" t="str">
        <f>COSTEO!E29</f>
        <v>Vitamina D25</v>
      </c>
      <c r="C28" s="60">
        <f>COSTEO!P29</f>
        <v>28.13852814</v>
      </c>
      <c r="D28" s="60">
        <f>COSTEO!Q29</f>
        <v>28.13852814</v>
      </c>
      <c r="E28" s="60">
        <f>COSTEO!R29</f>
        <v>28.13852814</v>
      </c>
      <c r="F28" s="151"/>
      <c r="G28" s="59" t="s">
        <v>117</v>
      </c>
      <c r="H28" s="60">
        <v>28.13852813852814</v>
      </c>
      <c r="I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</row>
    <row r="29">
      <c r="A29" s="151"/>
      <c r="B29" s="86" t="str">
        <f>COSTEO!E30</f>
        <v>Radiografía de tórax</v>
      </c>
      <c r="C29" s="156" t="str">
        <f>COSTEO!P30</f>
        <v/>
      </c>
      <c r="D29" s="156">
        <f>COSTEO!Q30</f>
        <v>30.3030303</v>
      </c>
      <c r="E29" s="156">
        <f>COSTEO!R30</f>
        <v>30.3030303</v>
      </c>
      <c r="F29" s="151"/>
      <c r="G29" s="86" t="s">
        <v>119</v>
      </c>
      <c r="H29" s="156">
        <v>30.303030303030305</v>
      </c>
      <c r="I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</row>
    <row r="30">
      <c r="A30" s="151"/>
      <c r="B30" s="86" t="str">
        <f>COSTEO!E31</f>
        <v>Ecografía de abdomen total</v>
      </c>
      <c r="C30" s="156">
        <f>COSTEO!P31</f>
        <v>60.60606061</v>
      </c>
      <c r="D30" s="156">
        <f>COSTEO!Q31</f>
        <v>60.60606061</v>
      </c>
      <c r="E30" s="156">
        <f>COSTEO!R31</f>
        <v>60.60606061</v>
      </c>
      <c r="F30" s="151"/>
      <c r="G30" s="86" t="s">
        <v>123</v>
      </c>
      <c r="H30" s="156">
        <v>60.60606060606061</v>
      </c>
      <c r="I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</row>
    <row r="31">
      <c r="A31" s="151"/>
      <c r="B31" s="86" t="str">
        <f>COSTEO!E32</f>
        <v>Ecografía de tiroides y paratiroides</v>
      </c>
      <c r="C31" s="156">
        <f>COSTEO!P32</f>
        <v>44.52690167</v>
      </c>
      <c r="D31" s="156" t="str">
        <f>COSTEO!Q32</f>
        <v/>
      </c>
      <c r="E31" s="156">
        <f>COSTEO!R32</f>
        <v>44.52690167</v>
      </c>
      <c r="F31" s="151"/>
      <c r="G31" s="86" t="s">
        <v>124</v>
      </c>
      <c r="H31" s="156">
        <v>44.52690166975882</v>
      </c>
      <c r="I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</row>
    <row r="32">
      <c r="A32" s="151"/>
      <c r="B32" s="86" t="str">
        <f>COSTEO!E33</f>
        <v>Electrocardiograma</v>
      </c>
      <c r="C32" s="157">
        <f>COSTEO!P33</f>
        <v>28.13852814</v>
      </c>
      <c r="D32" s="156">
        <f>COSTEO!Q33</f>
        <v>28.13852814</v>
      </c>
      <c r="E32" s="156">
        <f>COSTEO!R33</f>
        <v>28.13852814</v>
      </c>
      <c r="F32" s="151"/>
      <c r="G32" s="86" t="s">
        <v>125</v>
      </c>
      <c r="H32" s="156">
        <v>28.13852813852814</v>
      </c>
      <c r="I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</row>
    <row r="33">
      <c r="A33" s="151"/>
      <c r="B33" s="158" t="str">
        <f>COSTEO!E34</f>
        <v>ESPECIALISTAS</v>
      </c>
      <c r="C33" s="159" t="str">
        <f>COSTEO!P34</f>
        <v/>
      </c>
      <c r="D33" s="159" t="str">
        <f>COSTEO!Q34</f>
        <v/>
      </c>
      <c r="E33" s="159" t="str">
        <f>COSTEO!R34</f>
        <v/>
      </c>
      <c r="F33" s="151"/>
      <c r="G33" s="158" t="s">
        <v>126</v>
      </c>
      <c r="H33" s="159"/>
      <c r="I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</row>
    <row r="34">
      <c r="A34" s="151"/>
      <c r="B34" s="160" t="str">
        <f>COSTEO!E35</f>
        <v>Cita con especialista en OFTALMOLOGÍA</v>
      </c>
      <c r="C34" s="161" t="str">
        <f>COSTEO!P35</f>
        <v/>
      </c>
      <c r="D34" s="162">
        <f>COSTEO!Q35</f>
        <v>76.55502392</v>
      </c>
      <c r="E34" s="162">
        <f>COSTEO!R35</f>
        <v>76.55502392</v>
      </c>
      <c r="F34" s="151"/>
      <c r="G34" s="160" t="s">
        <v>129</v>
      </c>
      <c r="H34" s="162">
        <v>76.55502392344498</v>
      </c>
      <c r="I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</row>
    <row r="35">
      <c r="A35" s="151"/>
      <c r="B35" s="160" t="str">
        <f>COSTEO!E36</f>
        <v>Cita con especialista en DERMATOLOGÍA</v>
      </c>
      <c r="C35" s="161">
        <f>COSTEO!P36</f>
        <v>82.02323992</v>
      </c>
      <c r="D35" s="162" t="str">
        <f>COSTEO!Q36</f>
        <v/>
      </c>
      <c r="E35" s="162" t="str">
        <f>COSTEO!R36</f>
        <v/>
      </c>
      <c r="F35" s="151"/>
      <c r="G35" s="92" t="s">
        <v>134</v>
      </c>
      <c r="H35" s="94">
        <v>15.392015392015393</v>
      </c>
      <c r="I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</row>
    <row r="36">
      <c r="A36" s="151"/>
      <c r="B36" s="92" t="str">
        <f>COSTEO!E37</f>
        <v>04 Traslados hotel - clínica - por trayecto para las tres personas en el área del poblado</v>
      </c>
      <c r="C36" s="163">
        <f>COSTEO!P37</f>
        <v>15.39201539</v>
      </c>
      <c r="D36" s="94">
        <f>COSTEO!Q37</f>
        <v>15.39201539</v>
      </c>
      <c r="E36" s="94">
        <f>COSTEO!R37</f>
        <v>15.39201539</v>
      </c>
      <c r="F36" s="151"/>
      <c r="G36" s="92" t="s">
        <v>135</v>
      </c>
      <c r="H36" s="94">
        <v>18.227386648439282</v>
      </c>
      <c r="I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</row>
    <row r="37">
      <c r="A37" s="151"/>
      <c r="B37" s="92" t="str">
        <f>COSTEO!E38</f>
        <v>Medical Trip Colombia SAS - Acompañamiento virtual permanente en ESPAÑOL</v>
      </c>
      <c r="C37" s="164">
        <f>COSTEO!P38</f>
        <v>18.22738665</v>
      </c>
      <c r="D37" s="94">
        <f>COSTEO!Q38</f>
        <v>18.22738665</v>
      </c>
      <c r="E37" s="94">
        <f>COSTEO!R38</f>
        <v>18.22738665</v>
      </c>
      <c r="F37" s="151"/>
      <c r="G37" s="92" t="s">
        <v>137</v>
      </c>
      <c r="H37" s="94">
        <v>16.404647983595353</v>
      </c>
      <c r="I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</row>
    <row r="38">
      <c r="A38" s="151"/>
      <c r="B38" s="92" t="str">
        <f>COSTEO!E39</f>
        <v>Acompañamiento presencial en español para citas y exámenes</v>
      </c>
      <c r="C38" s="94">
        <f>COSTEO!P39</f>
        <v>16.40464798</v>
      </c>
      <c r="D38" s="94">
        <f>COSTEO!Q39</f>
        <v>16.40464798</v>
      </c>
      <c r="E38" s="94">
        <f>COSTEO!R39</f>
        <v>16.40464798</v>
      </c>
      <c r="F38" s="151"/>
      <c r="G38" s="165" t="s">
        <v>141</v>
      </c>
      <c r="H38" s="94">
        <v>2.1506302169285596</v>
      </c>
      <c r="I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</row>
    <row r="39">
      <c r="A39" s="151"/>
      <c r="B39" s="165" t="str">
        <f>COSTEO!H43</f>
        <v>4 * 1000</v>
      </c>
      <c r="C39" s="163">
        <f>COSTEO!P43</f>
        <v>2.062736886</v>
      </c>
      <c r="D39" s="94">
        <f>COSTEO!Q43</f>
        <v>1.985139979</v>
      </c>
      <c r="E39" s="94">
        <f>COSTEO!R43</f>
        <v>2.150630217</v>
      </c>
      <c r="F39" s="151"/>
      <c r="G39" s="165" t="s">
        <v>142</v>
      </c>
      <c r="H39" s="166">
        <v>3.116883116883117</v>
      </c>
      <c r="I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</row>
    <row r="40">
      <c r="A40" s="151"/>
      <c r="B40" s="165" t="str">
        <f>COSTEO!H44</f>
        <v>Transferencia nacional</v>
      </c>
      <c r="C40" s="166">
        <f>COSTEO!P44</f>
        <v>1.558441558</v>
      </c>
      <c r="D40" s="166">
        <f>COSTEO!Q44</f>
        <v>1.558441558</v>
      </c>
      <c r="E40" s="166">
        <f>COSTEO!R44</f>
        <v>1.558441558</v>
      </c>
      <c r="F40" s="151"/>
      <c r="G40" s="167" t="s">
        <v>182</v>
      </c>
      <c r="H40" s="168">
        <v>565.4066779842548</v>
      </c>
      <c r="I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</row>
    <row r="41">
      <c r="A41" s="151"/>
      <c r="B41" s="167" t="s">
        <v>182</v>
      </c>
      <c r="C41" s="168">
        <f t="shared" ref="C41:E41" si="1">SUM(C5:C40)</f>
        <v>519.4450093</v>
      </c>
      <c r="D41" s="168">
        <f t="shared" si="1"/>
        <v>499.675325</v>
      </c>
      <c r="E41" s="168">
        <f t="shared" si="1"/>
        <v>563.8482364</v>
      </c>
      <c r="F41" s="151"/>
      <c r="I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</row>
    <row r="42">
      <c r="A42" s="169" t="s">
        <v>179</v>
      </c>
      <c r="B42" s="151"/>
      <c r="C42" s="152"/>
      <c r="D42" s="152"/>
      <c r="E42" s="152"/>
      <c r="F42" s="151"/>
      <c r="G42" s="151"/>
      <c r="H42" s="152"/>
      <c r="I42" s="151"/>
      <c r="J42" s="152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</row>
    <row r="43">
      <c r="A43" s="151"/>
      <c r="B43" s="151"/>
      <c r="C43" s="152"/>
      <c r="D43" s="152"/>
      <c r="E43" s="152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</row>
    <row r="44">
      <c r="A44" s="151"/>
      <c r="B44" s="154" t="str">
        <f t="shared" ref="B44:C44" si="2">B4</f>
        <v>DETALLE DE SERVICIOS</v>
      </c>
      <c r="C44" s="155" t="str">
        <f t="shared" si="2"/>
        <v>Geraldine </v>
      </c>
      <c r="D44" s="152"/>
      <c r="E44" s="152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</row>
    <row r="45">
      <c r="A45" s="151"/>
      <c r="B45" s="59" t="str">
        <f t="shared" ref="B45:C45" si="3">B5</f>
        <v>Domicilio</v>
      </c>
      <c r="C45" s="60">
        <f t="shared" si="3"/>
        <v>5.050505051</v>
      </c>
      <c r="D45" s="152"/>
      <c r="E45" s="152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</row>
    <row r="46">
      <c r="A46" s="151"/>
      <c r="B46" s="59" t="str">
        <f t="shared" ref="B46:C46" si="4">B7</f>
        <v>ALT- Alanina transferasa</v>
      </c>
      <c r="C46" s="60">
        <f t="shared" si="4"/>
        <v>8.658008658</v>
      </c>
      <c r="D46" s="152"/>
      <c r="E46" s="152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</row>
    <row r="47">
      <c r="A47" s="151"/>
      <c r="B47" s="59" t="str">
        <f t="shared" ref="B47:C47" si="5">B8</f>
        <v>AST - aspartato transferasa</v>
      </c>
      <c r="C47" s="60">
        <f t="shared" si="5"/>
        <v>8.658008658</v>
      </c>
      <c r="D47" s="152"/>
      <c r="E47" s="152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</row>
    <row r="48">
      <c r="A48" s="151"/>
      <c r="B48" s="59" t="str">
        <f t="shared" ref="B48:C48" si="6">B9</f>
        <v>Bilirrubina total y directa</v>
      </c>
      <c r="C48" s="60">
        <f t="shared" si="6"/>
        <v>9.523809524</v>
      </c>
      <c r="D48" s="152"/>
      <c r="E48" s="152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</row>
    <row r="49">
      <c r="A49" s="151"/>
      <c r="B49" s="59" t="str">
        <f t="shared" ref="B49:C49" si="7">B10</f>
        <v>Colesterol HDL</v>
      </c>
      <c r="C49" s="60">
        <f t="shared" si="7"/>
        <v>4.329004329</v>
      </c>
      <c r="D49" s="152"/>
      <c r="E49" s="152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</row>
    <row r="50">
      <c r="A50" s="151"/>
      <c r="B50" s="59" t="str">
        <f t="shared" ref="B50:C50" si="8">B11</f>
        <v>Colesterol LDL</v>
      </c>
      <c r="C50" s="60">
        <f t="shared" si="8"/>
        <v>5.194805195</v>
      </c>
      <c r="D50" s="152"/>
      <c r="E50" s="152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</row>
    <row r="51">
      <c r="A51" s="151"/>
      <c r="B51" s="59" t="str">
        <f t="shared" ref="B51:C51" si="9">B12</f>
        <v>Colesterol total</v>
      </c>
      <c r="C51" s="60">
        <f t="shared" si="9"/>
        <v>6.493506494</v>
      </c>
      <c r="D51" s="152"/>
      <c r="E51" s="152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</row>
    <row r="52">
      <c r="A52" s="151"/>
      <c r="B52" s="59" t="str">
        <f t="shared" ref="B52:C52" si="10">B13</f>
        <v>Creatinina</v>
      </c>
      <c r="C52" s="60">
        <f t="shared" si="10"/>
        <v>6.493506494</v>
      </c>
      <c r="D52" s="152"/>
      <c r="E52" s="152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</row>
    <row r="53">
      <c r="A53" s="151"/>
      <c r="B53" s="59" t="str">
        <f t="shared" ref="B53:C53" si="11">B14</f>
        <v>Coprológico</v>
      </c>
      <c r="C53" s="60">
        <f t="shared" si="11"/>
        <v>9.523809524</v>
      </c>
      <c r="D53" s="152"/>
      <c r="E53" s="152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</row>
    <row r="54">
      <c r="A54" s="151"/>
      <c r="B54" s="59" t="str">
        <f t="shared" ref="B54:C54" si="12">B15</f>
        <v>Ferritina</v>
      </c>
      <c r="C54" s="60">
        <f t="shared" si="12"/>
        <v>21.64502165</v>
      </c>
      <c r="D54" s="152"/>
      <c r="E54" s="152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</row>
    <row r="55">
      <c r="A55" s="151"/>
      <c r="B55" s="59" t="str">
        <f t="shared" ref="B55:C55" si="13">B16</f>
        <v>Gamma glutamil transferasa</v>
      </c>
      <c r="C55" s="60">
        <f t="shared" si="13"/>
        <v>9.523809524</v>
      </c>
      <c r="D55" s="152"/>
      <c r="E55" s="152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</row>
    <row r="56">
      <c r="A56" s="151"/>
      <c r="B56" s="59" t="str">
        <f t="shared" ref="B56:C56" si="14">B17</f>
        <v>Glucosa sérica</v>
      </c>
      <c r="C56" s="60">
        <f t="shared" si="14"/>
        <v>6.493506494</v>
      </c>
      <c r="D56" s="152"/>
      <c r="E56" s="152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</row>
    <row r="57">
      <c r="A57" s="151"/>
      <c r="B57" s="59" t="str">
        <f t="shared" ref="B57:C57" si="15">B18</f>
        <v>Hemoglobina Glicosilada</v>
      </c>
      <c r="C57" s="60">
        <f t="shared" si="15"/>
        <v>19.48051948</v>
      </c>
      <c r="D57" s="152"/>
      <c r="E57" s="152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</row>
    <row r="58">
      <c r="A58" s="151"/>
      <c r="B58" s="59" t="str">
        <f t="shared" ref="B58:C58" si="16">B19</f>
        <v>Hemograma completo</v>
      </c>
      <c r="C58" s="60">
        <f t="shared" si="16"/>
        <v>10.82251082</v>
      </c>
      <c r="D58" s="152"/>
      <c r="E58" s="152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</row>
    <row r="59">
      <c r="A59" s="151"/>
      <c r="B59" s="59" t="str">
        <f t="shared" ref="B59:C59" si="17">B20</f>
        <v>Nitrógeno Ureico en Sangre  (BUN)</v>
      </c>
      <c r="C59" s="60">
        <f t="shared" si="17"/>
        <v>6.493506494</v>
      </c>
      <c r="D59" s="152"/>
      <c r="E59" s="152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</row>
    <row r="60">
      <c r="A60" s="151"/>
      <c r="B60" s="59" t="str">
        <f t="shared" ref="B60:C60" si="18">B21</f>
        <v>T3 libre</v>
      </c>
      <c r="C60" s="60">
        <f t="shared" si="18"/>
        <v>12.98701299</v>
      </c>
      <c r="D60" s="152"/>
      <c r="E60" s="152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</row>
    <row r="61">
      <c r="A61" s="151"/>
      <c r="B61" s="59" t="str">
        <f t="shared" ref="B61:C61" si="19">B22</f>
        <v>T4 libre</v>
      </c>
      <c r="C61" s="60">
        <f t="shared" si="19"/>
        <v>12.98701299</v>
      </c>
      <c r="D61" s="152"/>
      <c r="E61" s="152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</row>
    <row r="62">
      <c r="A62" s="151"/>
      <c r="B62" s="59" t="str">
        <f t="shared" ref="B62:C62" si="20">B23</f>
        <v>Triglicéridos</v>
      </c>
      <c r="C62" s="60">
        <f t="shared" si="20"/>
        <v>4.329004329</v>
      </c>
      <c r="D62" s="152"/>
      <c r="E62" s="152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</row>
    <row r="63">
      <c r="A63" s="151"/>
      <c r="B63" s="59" t="str">
        <f t="shared" ref="B63:C63" si="21">B24</f>
        <v>TSH</v>
      </c>
      <c r="C63" s="60">
        <f t="shared" si="21"/>
        <v>16.01731602</v>
      </c>
      <c r="D63" s="152"/>
      <c r="E63" s="152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</row>
    <row r="64">
      <c r="A64" s="151"/>
      <c r="B64" s="59" t="str">
        <f t="shared" ref="B64:C64" si="22">B25</f>
        <v>Uroanálisis</v>
      </c>
      <c r="C64" s="60">
        <f t="shared" si="22"/>
        <v>7.359307359</v>
      </c>
      <c r="D64" s="152"/>
      <c r="E64" s="152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</row>
    <row r="65">
      <c r="A65" s="151"/>
      <c r="B65" s="59" t="str">
        <f t="shared" ref="B65:C65" si="23">B26</f>
        <v>VDRL</v>
      </c>
      <c r="C65" s="60">
        <f t="shared" si="23"/>
        <v>8.658008658</v>
      </c>
      <c r="D65" s="152"/>
      <c r="E65" s="152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</row>
    <row r="66">
      <c r="A66" s="151"/>
      <c r="B66" s="59" t="str">
        <f t="shared" ref="B66:C66" si="24">B27</f>
        <v>VIH 1 Y 2, Anticuerpos </v>
      </c>
      <c r="C66" s="60">
        <f t="shared" si="24"/>
        <v>21.64502165</v>
      </c>
      <c r="D66" s="152"/>
      <c r="E66" s="152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</row>
    <row r="67">
      <c r="A67" s="151"/>
      <c r="B67" s="59" t="str">
        <f t="shared" ref="B67:C67" si="25">B28</f>
        <v>Vitamina D25</v>
      </c>
      <c r="C67" s="60">
        <f t="shared" si="25"/>
        <v>28.13852814</v>
      </c>
      <c r="D67" s="152"/>
      <c r="E67" s="152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</row>
    <row r="68">
      <c r="A68" s="151"/>
      <c r="B68" s="86" t="str">
        <f t="shared" ref="B68:C68" si="26">B30</f>
        <v>Ecografía de abdomen total</v>
      </c>
      <c r="C68" s="156">
        <f t="shared" si="26"/>
        <v>60.60606061</v>
      </c>
      <c r="D68" s="152"/>
      <c r="E68" s="152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</row>
    <row r="69">
      <c r="A69" s="151"/>
      <c r="B69" s="86" t="str">
        <f t="shared" ref="B69:C69" si="27">B31</f>
        <v>Ecografía de tiroides y paratiroides</v>
      </c>
      <c r="C69" s="156">
        <f t="shared" si="27"/>
        <v>44.52690167</v>
      </c>
      <c r="D69" s="152"/>
      <c r="E69" s="152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</row>
    <row r="70">
      <c r="A70" s="151"/>
      <c r="B70" s="86" t="str">
        <f t="shared" ref="B70:C70" si="28">B32</f>
        <v>Electrocardiograma</v>
      </c>
      <c r="C70" s="157">
        <f t="shared" si="28"/>
        <v>28.13852814</v>
      </c>
      <c r="D70" s="152"/>
      <c r="E70" s="152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</row>
    <row r="71">
      <c r="A71" s="151"/>
      <c r="B71" s="158" t="str">
        <f t="shared" ref="B71:C71" si="29">B33</f>
        <v>ESPECIALISTAS</v>
      </c>
      <c r="C71" s="159" t="str">
        <f t="shared" si="29"/>
        <v/>
      </c>
      <c r="D71" s="152"/>
      <c r="E71" s="152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</row>
    <row r="72">
      <c r="A72" s="151"/>
      <c r="B72" s="160" t="str">
        <f t="shared" ref="B72:C72" si="30">B35</f>
        <v>Cita con especialista en DERMATOLOGÍA</v>
      </c>
      <c r="C72" s="161">
        <f t="shared" si="30"/>
        <v>82.02323992</v>
      </c>
      <c r="D72" s="151"/>
      <c r="E72" s="152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</row>
    <row r="73">
      <c r="A73" s="151"/>
      <c r="B73" s="92" t="str">
        <f t="shared" ref="B73:C73" si="31">B36</f>
        <v>04 Traslados hotel - clínica - por trayecto para las tres personas en el área del poblado</v>
      </c>
      <c r="C73" s="163">
        <f t="shared" si="31"/>
        <v>15.39201539</v>
      </c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</row>
    <row r="74">
      <c r="A74" s="151"/>
      <c r="B74" s="92" t="str">
        <f t="shared" ref="B74:C74" si="32">B37</f>
        <v>Medical Trip Colombia SAS - Acompañamiento virtual permanente en ESPAÑOL</v>
      </c>
      <c r="C74" s="164">
        <f t="shared" si="32"/>
        <v>18.22738665</v>
      </c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</row>
    <row r="75">
      <c r="A75" s="151"/>
      <c r="B75" s="92" t="str">
        <f t="shared" ref="B75:C75" si="33">B38</f>
        <v>Acompañamiento presencial en español para citas y exámenes</v>
      </c>
      <c r="C75" s="94">
        <f t="shared" si="33"/>
        <v>16.40464798</v>
      </c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</row>
    <row r="76">
      <c r="A76" s="151"/>
      <c r="B76" s="165" t="str">
        <f t="shared" ref="B76:C76" si="34">B39</f>
        <v>4 * 1000</v>
      </c>
      <c r="C76" s="163">
        <f t="shared" si="34"/>
        <v>2.062736886</v>
      </c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</row>
    <row r="77">
      <c r="A77" s="151"/>
      <c r="B77" s="165" t="str">
        <f t="shared" ref="B77:C77" si="35">B40</f>
        <v>Transferencia nacional</v>
      </c>
      <c r="C77" s="166">
        <f t="shared" si="35"/>
        <v>1.558441558</v>
      </c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</row>
    <row r="78">
      <c r="A78" s="151"/>
      <c r="B78" s="167" t="str">
        <f t="shared" ref="B78:C78" si="36">B41</f>
        <v>TOTAL A PAGAR</v>
      </c>
      <c r="C78" s="168">
        <f t="shared" si="36"/>
        <v>519.4450093</v>
      </c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</row>
    <row r="79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</row>
    <row r="80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</row>
    <row r="81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</row>
    <row r="82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</row>
    <row r="83">
      <c r="A83" s="151"/>
      <c r="B83" s="154" t="s">
        <v>181</v>
      </c>
      <c r="C83" s="155" t="s">
        <v>70</v>
      </c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</row>
    <row r="84">
      <c r="A84" s="151"/>
      <c r="B84" s="59" t="s">
        <v>92</v>
      </c>
      <c r="C84" s="60">
        <v>5.050505050505051</v>
      </c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</row>
    <row r="85">
      <c r="A85" s="151"/>
      <c r="B85" s="59" t="s">
        <v>96</v>
      </c>
      <c r="C85" s="60">
        <v>8.658008658008658</v>
      </c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</row>
    <row r="86">
      <c r="A86" s="151"/>
      <c r="B86" s="59" t="s">
        <v>97</v>
      </c>
      <c r="C86" s="60">
        <v>8.658008658008658</v>
      </c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</row>
    <row r="87">
      <c r="A87" s="151"/>
      <c r="B87" s="59" t="s">
        <v>98</v>
      </c>
      <c r="C87" s="60">
        <v>9.523809523809526</v>
      </c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</row>
    <row r="88">
      <c r="A88" s="151"/>
      <c r="B88" s="59" t="s">
        <v>99</v>
      </c>
      <c r="C88" s="60">
        <v>4.329004329004329</v>
      </c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</row>
    <row r="89">
      <c r="A89" s="151"/>
      <c r="B89" s="59" t="s">
        <v>100</v>
      </c>
      <c r="C89" s="60">
        <v>5.194805194805195</v>
      </c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</row>
    <row r="90">
      <c r="A90" s="151"/>
      <c r="B90" s="59" t="s">
        <v>101</v>
      </c>
      <c r="C90" s="60">
        <v>6.4935064935064934</v>
      </c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</row>
    <row r="91">
      <c r="A91" s="151"/>
      <c r="B91" s="59" t="s">
        <v>102</v>
      </c>
      <c r="C91" s="60">
        <v>6.4935064935064934</v>
      </c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</row>
    <row r="92">
      <c r="A92" s="151"/>
      <c r="B92" s="59" t="s">
        <v>103</v>
      </c>
      <c r="C92" s="60">
        <v>9.523809523809526</v>
      </c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</row>
    <row r="93">
      <c r="A93" s="151"/>
      <c r="B93" s="59" t="s">
        <v>104</v>
      </c>
      <c r="C93" s="60">
        <v>21.645021645021647</v>
      </c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</row>
    <row r="94">
      <c r="A94" s="151"/>
      <c r="B94" s="59" t="s">
        <v>105</v>
      </c>
      <c r="C94" s="60">
        <v>9.523809523809526</v>
      </c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</row>
    <row r="95">
      <c r="A95" s="151"/>
      <c r="B95" s="59" t="s">
        <v>106</v>
      </c>
      <c r="C95" s="60">
        <v>6.4935064935064934</v>
      </c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</row>
    <row r="96">
      <c r="A96" s="151"/>
      <c r="B96" s="59" t="s">
        <v>107</v>
      </c>
      <c r="C96" s="60">
        <v>19.48051948051948</v>
      </c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</row>
    <row r="97">
      <c r="A97" s="151"/>
      <c r="B97" s="59" t="s">
        <v>108</v>
      </c>
      <c r="C97" s="60">
        <v>10.822510822510823</v>
      </c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</row>
    <row r="98">
      <c r="A98" s="151"/>
      <c r="B98" s="59" t="s">
        <v>109</v>
      </c>
      <c r="C98" s="60">
        <v>6.4935064935064934</v>
      </c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</row>
    <row r="99">
      <c r="A99" s="151"/>
      <c r="B99" s="59" t="s">
        <v>110</v>
      </c>
      <c r="C99" s="60">
        <v>12.987012987012987</v>
      </c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</row>
    <row r="100">
      <c r="A100" s="151"/>
      <c r="B100" s="59" t="s">
        <v>111</v>
      </c>
      <c r="C100" s="60">
        <v>12.987012987012987</v>
      </c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</row>
    <row r="101">
      <c r="A101" s="151"/>
      <c r="B101" s="59" t="s">
        <v>112</v>
      </c>
      <c r="C101" s="60">
        <v>4.329004329004329</v>
      </c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</row>
    <row r="102">
      <c r="A102" s="151"/>
      <c r="B102" s="59" t="s">
        <v>113</v>
      </c>
      <c r="C102" s="60">
        <v>16.01731601731602</v>
      </c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</row>
    <row r="103">
      <c r="A103" s="151"/>
      <c r="B103" s="59" t="s">
        <v>114</v>
      </c>
      <c r="C103" s="60">
        <v>7.35930735930736</v>
      </c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</row>
    <row r="104">
      <c r="A104" s="151"/>
      <c r="B104" s="59" t="s">
        <v>115</v>
      </c>
      <c r="C104" s="60">
        <v>8.658008658008658</v>
      </c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</row>
    <row r="105">
      <c r="A105" s="151"/>
      <c r="B105" s="59" t="s">
        <v>116</v>
      </c>
      <c r="C105" s="60">
        <v>21.645021645021647</v>
      </c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</row>
    <row r="106">
      <c r="A106" s="151"/>
      <c r="B106" s="59" t="s">
        <v>117</v>
      </c>
      <c r="C106" s="60">
        <v>28.13852813852814</v>
      </c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</row>
    <row r="107">
      <c r="A107" s="151"/>
      <c r="B107" s="86" t="s">
        <v>119</v>
      </c>
      <c r="C107" s="156">
        <v>30.303030303030305</v>
      </c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</row>
    <row r="108">
      <c r="A108" s="151"/>
      <c r="B108" s="86" t="s">
        <v>123</v>
      </c>
      <c r="C108" s="156">
        <v>60.60606060606061</v>
      </c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</row>
    <row r="109">
      <c r="A109" s="151"/>
      <c r="B109" s="86" t="s">
        <v>125</v>
      </c>
      <c r="C109" s="156">
        <v>28.13852813852814</v>
      </c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</row>
    <row r="110">
      <c r="A110" s="151"/>
      <c r="B110" s="158" t="s">
        <v>126</v>
      </c>
      <c r="C110" s="159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</row>
    <row r="111">
      <c r="A111" s="151"/>
      <c r="B111" s="160" t="s">
        <v>129</v>
      </c>
      <c r="C111" s="162">
        <v>76.55502392344498</v>
      </c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</row>
    <row r="112">
      <c r="A112" s="151"/>
      <c r="B112" s="92" t="s">
        <v>134</v>
      </c>
      <c r="C112" s="94">
        <v>15.392015392015393</v>
      </c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</row>
    <row r="113">
      <c r="A113" s="151"/>
      <c r="B113" s="92" t="s">
        <v>135</v>
      </c>
      <c r="C113" s="94">
        <v>18.227386648439282</v>
      </c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</row>
    <row r="114">
      <c r="A114" s="151"/>
      <c r="B114" s="92" t="s">
        <v>137</v>
      </c>
      <c r="C114" s="94">
        <v>16.404647983595353</v>
      </c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</row>
    <row r="115">
      <c r="A115" s="151"/>
      <c r="B115" s="165" t="s">
        <v>141</v>
      </c>
      <c r="C115" s="94">
        <v>1.9851399794093203</v>
      </c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</row>
    <row r="116">
      <c r="A116" s="151"/>
      <c r="B116" s="165" t="s">
        <v>142</v>
      </c>
      <c r="C116" s="166">
        <v>3.116883116883117</v>
      </c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</row>
    <row r="117">
      <c r="A117" s="151"/>
      <c r="B117" s="167" t="s">
        <v>182</v>
      </c>
      <c r="C117" s="168">
        <v>501.233766596457</v>
      </c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</row>
    <row r="118">
      <c r="A118" s="151"/>
      <c r="B118" s="151"/>
      <c r="C118" s="151"/>
      <c r="D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</row>
    <row r="119">
      <c r="A119" s="151"/>
      <c r="B119" s="151"/>
      <c r="C119" s="151"/>
      <c r="D119" s="151"/>
      <c r="E119" s="152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</row>
    <row r="120">
      <c r="A120" s="151"/>
      <c r="B120" s="151"/>
      <c r="C120" s="151"/>
      <c r="D120" s="151"/>
      <c r="E120" s="152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</row>
    <row r="121">
      <c r="A121" s="151"/>
      <c r="B121" s="151"/>
      <c r="C121" s="151"/>
      <c r="D121" s="151"/>
      <c r="E121" s="152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</row>
    <row r="122">
      <c r="A122" s="151"/>
      <c r="B122" s="151"/>
      <c r="C122" s="152"/>
      <c r="D122" s="152"/>
      <c r="E122" s="152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</row>
    <row r="123">
      <c r="A123" s="151"/>
      <c r="B123" s="151"/>
      <c r="C123" s="152"/>
      <c r="D123" s="152"/>
      <c r="E123" s="152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</row>
    <row r="124">
      <c r="A124" s="151"/>
      <c r="B124" s="151"/>
      <c r="C124" s="152"/>
      <c r="D124" s="152"/>
      <c r="E124" s="152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</row>
    <row r="125">
      <c r="A125" s="151"/>
      <c r="B125" s="151"/>
      <c r="C125" s="152"/>
      <c r="D125" s="152"/>
      <c r="E125" s="152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</row>
    <row r="126">
      <c r="A126" s="151"/>
      <c r="B126" s="151"/>
      <c r="C126" s="152"/>
      <c r="D126" s="152"/>
      <c r="E126" s="152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</row>
    <row r="127">
      <c r="A127" s="151"/>
      <c r="B127" s="151"/>
      <c r="C127" s="152"/>
      <c r="D127" s="152"/>
      <c r="E127" s="152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</row>
    <row r="128">
      <c r="A128" s="151"/>
      <c r="B128" s="151"/>
      <c r="C128" s="152"/>
      <c r="D128" s="152"/>
      <c r="E128" s="152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</row>
    <row r="129">
      <c r="A129" s="151"/>
      <c r="B129" s="151"/>
      <c r="C129" s="152"/>
      <c r="D129" s="152"/>
      <c r="E129" s="152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</row>
    <row r="130">
      <c r="A130" s="151"/>
      <c r="B130" s="151"/>
      <c r="C130" s="152"/>
      <c r="D130" s="152"/>
      <c r="E130" s="152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</row>
    <row r="131">
      <c r="A131" s="151"/>
      <c r="B131" s="151"/>
      <c r="C131" s="152"/>
      <c r="D131" s="152"/>
      <c r="E131" s="152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</row>
    <row r="132">
      <c r="A132" s="151"/>
      <c r="B132" s="151"/>
      <c r="C132" s="152"/>
      <c r="D132" s="152"/>
      <c r="E132" s="152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</row>
    <row r="133">
      <c r="A133" s="151"/>
      <c r="B133" s="151"/>
      <c r="C133" s="152"/>
      <c r="D133" s="152"/>
      <c r="E133" s="152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</row>
    <row r="134">
      <c r="A134" s="151"/>
      <c r="B134" s="151"/>
      <c r="C134" s="152"/>
      <c r="D134" s="152"/>
      <c r="E134" s="152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</row>
    <row r="135">
      <c r="A135" s="151"/>
      <c r="B135" s="151"/>
      <c r="C135" s="152"/>
      <c r="D135" s="152"/>
      <c r="E135" s="152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</row>
    <row r="136">
      <c r="A136" s="151"/>
      <c r="B136" s="151"/>
      <c r="C136" s="152"/>
      <c r="D136" s="152"/>
      <c r="E136" s="152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</row>
    <row r="137">
      <c r="A137" s="151"/>
      <c r="B137" s="151"/>
      <c r="C137" s="152"/>
      <c r="D137" s="152"/>
      <c r="E137" s="152"/>
      <c r="F137" s="151"/>
      <c r="G137" s="151"/>
      <c r="H137" s="151"/>
      <c r="I137" s="151"/>
      <c r="J137" s="151"/>
      <c r="K137" s="151"/>
      <c r="L137" s="151"/>
      <c r="M137" s="151"/>
      <c r="O137" s="151"/>
      <c r="P137" s="151"/>
      <c r="Q137" s="151"/>
      <c r="R137" s="151"/>
      <c r="S137" s="151"/>
      <c r="T137" s="151"/>
      <c r="U137" s="151"/>
      <c r="V137" s="151"/>
      <c r="W137" s="151"/>
    </row>
    <row r="138">
      <c r="A138" s="151"/>
      <c r="B138" s="151"/>
      <c r="C138" s="152"/>
      <c r="D138" s="152"/>
      <c r="E138" s="152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</row>
    <row r="139">
      <c r="A139" s="151"/>
      <c r="B139" s="151"/>
      <c r="C139" s="152"/>
      <c r="D139" s="152"/>
      <c r="E139" s="152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</row>
    <row r="140">
      <c r="A140" s="151"/>
      <c r="B140" s="151"/>
      <c r="C140" s="152"/>
      <c r="D140" s="152"/>
      <c r="E140" s="152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</row>
    <row r="141">
      <c r="A141" s="151"/>
      <c r="B141" s="151"/>
      <c r="C141" s="152"/>
      <c r="D141" s="152"/>
      <c r="E141" s="152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</row>
    <row r="142">
      <c r="A142" s="151"/>
      <c r="B142" s="151"/>
      <c r="C142" s="152"/>
      <c r="D142" s="152"/>
      <c r="E142" s="152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</row>
    <row r="143">
      <c r="A143" s="151"/>
      <c r="B143" s="151"/>
      <c r="C143" s="152"/>
      <c r="D143" s="152"/>
      <c r="E143" s="152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</row>
    <row r="144">
      <c r="A144" s="151"/>
      <c r="B144" s="151"/>
      <c r="C144" s="152"/>
      <c r="D144" s="152"/>
      <c r="E144" s="152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</row>
    <row r="145">
      <c r="A145" s="151"/>
      <c r="B145" s="151"/>
      <c r="C145" s="152"/>
      <c r="D145" s="152"/>
      <c r="E145" s="152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</row>
    <row r="146">
      <c r="A146" s="151"/>
      <c r="B146" s="151"/>
      <c r="C146" s="152"/>
      <c r="D146" s="152"/>
      <c r="E146" s="152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</row>
    <row r="147">
      <c r="A147" s="151"/>
      <c r="B147" s="151"/>
      <c r="C147" s="152"/>
      <c r="D147" s="152"/>
      <c r="E147" s="152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</row>
    <row r="148">
      <c r="A148" s="151"/>
      <c r="B148" s="151"/>
      <c r="C148" s="152"/>
      <c r="D148" s="152"/>
      <c r="E148" s="152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</row>
    <row r="149">
      <c r="A149" s="151"/>
      <c r="B149" s="151"/>
      <c r="C149" s="152"/>
      <c r="D149" s="152"/>
      <c r="E149" s="152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</row>
    <row r="150">
      <c r="A150" s="151"/>
      <c r="B150" s="151"/>
      <c r="C150" s="152"/>
      <c r="D150" s="152"/>
      <c r="E150" s="152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</row>
    <row r="151">
      <c r="A151" s="151"/>
      <c r="B151" s="151"/>
      <c r="C151" s="152"/>
      <c r="D151" s="152"/>
      <c r="E151" s="152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</row>
    <row r="152">
      <c r="A152" s="151"/>
      <c r="B152" s="151"/>
      <c r="C152" s="152"/>
      <c r="D152" s="152"/>
      <c r="E152" s="152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</row>
    <row r="153">
      <c r="A153" s="151"/>
      <c r="B153" s="151"/>
      <c r="C153" s="152"/>
      <c r="D153" s="152"/>
      <c r="E153" s="152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</row>
    <row r="154">
      <c r="A154" s="151"/>
      <c r="B154" s="151"/>
      <c r="C154" s="152"/>
      <c r="D154" s="152"/>
      <c r="E154" s="152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</row>
    <row r="155">
      <c r="A155" s="151"/>
      <c r="B155" s="151"/>
      <c r="C155" s="152"/>
      <c r="D155" s="152"/>
      <c r="E155" s="152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</row>
    <row r="156">
      <c r="A156" s="151"/>
      <c r="B156" s="151"/>
      <c r="C156" s="152"/>
      <c r="D156" s="152"/>
      <c r="E156" s="152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</row>
    <row r="157">
      <c r="A157" s="151"/>
      <c r="B157" s="151"/>
      <c r="C157" s="152"/>
      <c r="D157" s="152"/>
      <c r="E157" s="152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</row>
    <row r="158">
      <c r="A158" s="151"/>
      <c r="B158" s="151"/>
      <c r="C158" s="152"/>
      <c r="D158" s="152"/>
      <c r="E158" s="152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</row>
    <row r="159">
      <c r="A159" s="151"/>
      <c r="B159" s="151"/>
      <c r="C159" s="152"/>
      <c r="D159" s="152"/>
      <c r="E159" s="152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</row>
    <row r="160">
      <c r="A160" s="151"/>
      <c r="B160" s="151"/>
      <c r="C160" s="152"/>
      <c r="D160" s="152"/>
      <c r="E160" s="152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</row>
    <row r="161">
      <c r="A161" s="151"/>
      <c r="B161" s="151"/>
      <c r="C161" s="152"/>
      <c r="D161" s="152"/>
      <c r="E161" s="152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</row>
    <row r="162">
      <c r="A162" s="151"/>
      <c r="B162" s="151"/>
      <c r="C162" s="152"/>
      <c r="D162" s="152"/>
      <c r="E162" s="152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</row>
    <row r="163">
      <c r="A163" s="151"/>
      <c r="B163" s="151"/>
      <c r="C163" s="152"/>
      <c r="D163" s="152"/>
      <c r="E163" s="152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</row>
    <row r="164">
      <c r="A164" s="151"/>
      <c r="B164" s="151"/>
      <c r="C164" s="152"/>
      <c r="D164" s="152"/>
      <c r="E164" s="152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</row>
    <row r="165">
      <c r="A165" s="151"/>
      <c r="B165" s="151"/>
      <c r="C165" s="152"/>
      <c r="D165" s="152"/>
      <c r="E165" s="152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</row>
    <row r="166">
      <c r="A166" s="151"/>
      <c r="B166" s="151"/>
      <c r="C166" s="152"/>
      <c r="D166" s="152"/>
      <c r="E166" s="152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</row>
    <row r="167">
      <c r="A167" s="151"/>
      <c r="B167" s="151"/>
      <c r="C167" s="152"/>
      <c r="D167" s="152"/>
      <c r="E167" s="152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</row>
    <row r="168">
      <c r="A168" s="151"/>
      <c r="B168" s="151"/>
      <c r="C168" s="152"/>
      <c r="D168" s="152"/>
      <c r="E168" s="152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</row>
    <row r="169">
      <c r="A169" s="151"/>
      <c r="B169" s="151"/>
      <c r="C169" s="152"/>
      <c r="D169" s="152"/>
      <c r="E169" s="152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</row>
    <row r="170">
      <c r="A170" s="151"/>
      <c r="B170" s="151"/>
      <c r="C170" s="152"/>
      <c r="D170" s="152"/>
      <c r="E170" s="152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</row>
    <row r="171">
      <c r="A171" s="151"/>
      <c r="B171" s="151"/>
      <c r="C171" s="152"/>
      <c r="D171" s="152"/>
      <c r="E171" s="152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</row>
    <row r="172">
      <c r="A172" s="151"/>
      <c r="B172" s="151"/>
      <c r="C172" s="152"/>
      <c r="D172" s="152"/>
      <c r="E172" s="152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</row>
    <row r="173">
      <c r="A173" s="151"/>
      <c r="B173" s="151"/>
      <c r="C173" s="152"/>
      <c r="D173" s="152"/>
      <c r="E173" s="152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</row>
    <row r="174">
      <c r="A174" s="151"/>
      <c r="B174" s="151"/>
      <c r="C174" s="152"/>
      <c r="D174" s="152"/>
      <c r="E174" s="152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</row>
    <row r="175">
      <c r="A175" s="151"/>
      <c r="B175" s="151"/>
      <c r="C175" s="152"/>
      <c r="D175" s="152"/>
      <c r="E175" s="152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</row>
    <row r="176">
      <c r="A176" s="151"/>
      <c r="B176" s="151"/>
      <c r="C176" s="152"/>
      <c r="D176" s="152"/>
      <c r="E176" s="152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</row>
    <row r="177">
      <c r="A177" s="151"/>
      <c r="B177" s="151"/>
      <c r="C177" s="152"/>
      <c r="D177" s="152"/>
      <c r="E177" s="152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</row>
    <row r="178">
      <c r="A178" s="151"/>
      <c r="B178" s="151"/>
      <c r="C178" s="152"/>
      <c r="D178" s="152"/>
      <c r="E178" s="152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</row>
    <row r="179">
      <c r="A179" s="151"/>
      <c r="B179" s="151"/>
      <c r="C179" s="152"/>
      <c r="D179" s="152"/>
      <c r="E179" s="152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</row>
    <row r="180">
      <c r="A180" s="151"/>
      <c r="B180" s="151"/>
      <c r="C180" s="152"/>
      <c r="D180" s="152"/>
      <c r="E180" s="152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</row>
    <row r="181">
      <c r="A181" s="151"/>
      <c r="B181" s="151"/>
      <c r="C181" s="152"/>
      <c r="D181" s="152"/>
      <c r="E181" s="152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</row>
    <row r="182">
      <c r="A182" s="151"/>
      <c r="B182" s="151"/>
      <c r="C182" s="152"/>
      <c r="D182" s="152"/>
      <c r="E182" s="152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</row>
    <row r="183">
      <c r="A183" s="151"/>
      <c r="B183" s="151"/>
      <c r="C183" s="152"/>
      <c r="D183" s="152"/>
      <c r="E183" s="152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</row>
    <row r="184">
      <c r="A184" s="151"/>
      <c r="B184" s="151"/>
      <c r="C184" s="152"/>
      <c r="D184" s="152"/>
      <c r="E184" s="152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</row>
    <row r="185">
      <c r="A185" s="151"/>
      <c r="B185" s="151"/>
      <c r="C185" s="152"/>
      <c r="D185" s="152"/>
      <c r="E185" s="152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</row>
    <row r="186">
      <c r="A186" s="151"/>
      <c r="B186" s="151"/>
      <c r="C186" s="152"/>
      <c r="D186" s="152"/>
      <c r="E186" s="152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</row>
    <row r="187">
      <c r="A187" s="151"/>
      <c r="B187" s="151"/>
      <c r="C187" s="152"/>
      <c r="D187" s="152"/>
      <c r="E187" s="152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</row>
    <row r="188">
      <c r="A188" s="151"/>
      <c r="B188" s="151"/>
      <c r="C188" s="152"/>
      <c r="D188" s="152"/>
      <c r="E188" s="152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</row>
    <row r="189">
      <c r="A189" s="151"/>
      <c r="B189" s="151"/>
      <c r="C189" s="152"/>
      <c r="D189" s="152"/>
      <c r="E189" s="152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</row>
    <row r="190">
      <c r="A190" s="151"/>
      <c r="B190" s="151"/>
      <c r="C190" s="152"/>
      <c r="D190" s="152"/>
      <c r="E190" s="152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</row>
    <row r="191">
      <c r="A191" s="151"/>
      <c r="B191" s="151"/>
      <c r="C191" s="152"/>
      <c r="D191" s="152"/>
      <c r="E191" s="152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</row>
    <row r="192">
      <c r="A192" s="151"/>
      <c r="B192" s="151"/>
      <c r="C192" s="152"/>
      <c r="D192" s="152"/>
      <c r="E192" s="152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</row>
    <row r="193">
      <c r="A193" s="151"/>
      <c r="B193" s="151"/>
      <c r="C193" s="152"/>
      <c r="D193" s="152"/>
      <c r="E193" s="152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</row>
    <row r="194">
      <c r="A194" s="151"/>
      <c r="B194" s="151"/>
      <c r="C194" s="152"/>
      <c r="D194" s="152"/>
      <c r="E194" s="152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</row>
    <row r="195">
      <c r="A195" s="151"/>
      <c r="B195" s="151"/>
      <c r="C195" s="152"/>
      <c r="D195" s="152"/>
      <c r="E195" s="152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</row>
    <row r="196">
      <c r="A196" s="151"/>
      <c r="B196" s="151"/>
      <c r="C196" s="152"/>
      <c r="D196" s="152"/>
      <c r="E196" s="152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</row>
    <row r="197">
      <c r="A197" s="151"/>
      <c r="B197" s="151"/>
      <c r="C197" s="152"/>
      <c r="D197" s="152"/>
      <c r="E197" s="152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</row>
    <row r="198">
      <c r="A198" s="151"/>
      <c r="B198" s="151"/>
      <c r="C198" s="152"/>
      <c r="D198" s="152"/>
      <c r="E198" s="152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</row>
    <row r="199">
      <c r="A199" s="151"/>
      <c r="B199" s="151"/>
      <c r="C199" s="152"/>
      <c r="D199" s="152"/>
      <c r="E199" s="152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</row>
    <row r="200">
      <c r="A200" s="151"/>
      <c r="B200" s="151"/>
      <c r="C200" s="152"/>
      <c r="D200" s="152"/>
      <c r="E200" s="152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</row>
    <row r="201">
      <c r="A201" s="151"/>
      <c r="B201" s="151"/>
      <c r="C201" s="152"/>
      <c r="D201" s="152"/>
      <c r="E201" s="152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</row>
    <row r="202">
      <c r="A202" s="151"/>
      <c r="B202" s="151"/>
      <c r="C202" s="152"/>
      <c r="D202" s="152"/>
      <c r="E202" s="152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</row>
    <row r="203">
      <c r="A203" s="151"/>
      <c r="B203" s="151"/>
      <c r="C203" s="152"/>
      <c r="D203" s="152"/>
      <c r="E203" s="152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</row>
    <row r="204">
      <c r="A204" s="151"/>
      <c r="B204" s="151"/>
      <c r="C204" s="152"/>
      <c r="D204" s="152"/>
      <c r="E204" s="152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</row>
    <row r="205">
      <c r="A205" s="151"/>
      <c r="B205" s="151"/>
      <c r="C205" s="152"/>
      <c r="D205" s="152"/>
      <c r="E205" s="152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</row>
    <row r="206">
      <c r="A206" s="151"/>
      <c r="B206" s="151"/>
      <c r="C206" s="152"/>
      <c r="D206" s="152"/>
      <c r="E206" s="152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</row>
    <row r="207">
      <c r="A207" s="151"/>
      <c r="B207" s="151"/>
      <c r="C207" s="152"/>
      <c r="D207" s="152"/>
      <c r="E207" s="152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</row>
    <row r="208">
      <c r="A208" s="151"/>
      <c r="B208" s="151"/>
      <c r="C208" s="152"/>
      <c r="D208" s="152"/>
      <c r="E208" s="152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</row>
    <row r="209">
      <c r="A209" s="151"/>
      <c r="B209" s="151"/>
      <c r="C209" s="152"/>
      <c r="D209" s="152"/>
      <c r="E209" s="152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</row>
    <row r="210">
      <c r="A210" s="151"/>
      <c r="B210" s="151"/>
      <c r="C210" s="152"/>
      <c r="D210" s="152"/>
      <c r="E210" s="152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</row>
    <row r="211">
      <c r="A211" s="151"/>
      <c r="B211" s="151"/>
      <c r="C211" s="152"/>
      <c r="D211" s="152"/>
      <c r="E211" s="152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</row>
    <row r="212">
      <c r="A212" s="151"/>
      <c r="B212" s="151"/>
      <c r="C212" s="152"/>
      <c r="D212" s="152"/>
      <c r="E212" s="152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</row>
    <row r="213">
      <c r="A213" s="151"/>
      <c r="B213" s="151"/>
      <c r="C213" s="152"/>
      <c r="D213" s="152"/>
      <c r="E213" s="152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</row>
    <row r="214">
      <c r="A214" s="151"/>
      <c r="B214" s="151"/>
      <c r="C214" s="152"/>
      <c r="D214" s="152"/>
      <c r="E214" s="152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</row>
    <row r="215">
      <c r="A215" s="151"/>
      <c r="B215" s="151"/>
      <c r="C215" s="152"/>
      <c r="D215" s="152"/>
      <c r="E215" s="152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</row>
    <row r="216">
      <c r="A216" s="151"/>
      <c r="B216" s="151"/>
      <c r="C216" s="152"/>
      <c r="D216" s="152"/>
      <c r="E216" s="152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</row>
    <row r="217">
      <c r="A217" s="151"/>
      <c r="B217" s="151"/>
      <c r="C217" s="152"/>
      <c r="D217" s="152"/>
      <c r="E217" s="152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</row>
    <row r="218">
      <c r="A218" s="151"/>
      <c r="B218" s="151"/>
      <c r="C218" s="152"/>
      <c r="D218" s="152"/>
      <c r="E218" s="152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</row>
    <row r="219">
      <c r="A219" s="151"/>
      <c r="B219" s="151"/>
      <c r="C219" s="152"/>
      <c r="D219" s="152"/>
      <c r="E219" s="152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</row>
    <row r="220">
      <c r="A220" s="151"/>
      <c r="B220" s="151"/>
      <c r="C220" s="152"/>
      <c r="D220" s="152"/>
      <c r="E220" s="152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</row>
    <row r="221">
      <c r="A221" s="151"/>
      <c r="B221" s="151"/>
      <c r="C221" s="152"/>
      <c r="D221" s="152"/>
      <c r="E221" s="152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</row>
    <row r="222">
      <c r="A222" s="151"/>
      <c r="B222" s="151"/>
      <c r="C222" s="152"/>
      <c r="D222" s="152"/>
      <c r="E222" s="152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</row>
    <row r="223">
      <c r="A223" s="151"/>
      <c r="B223" s="151"/>
      <c r="C223" s="152"/>
      <c r="D223" s="152"/>
      <c r="E223" s="152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</row>
    <row r="224">
      <c r="A224" s="151"/>
      <c r="B224" s="151"/>
      <c r="C224" s="152"/>
      <c r="D224" s="152"/>
      <c r="E224" s="152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</row>
    <row r="225">
      <c r="A225" s="151"/>
      <c r="B225" s="151"/>
      <c r="C225" s="152"/>
      <c r="D225" s="152"/>
      <c r="E225" s="152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</row>
    <row r="226">
      <c r="A226" s="151"/>
      <c r="B226" s="151"/>
      <c r="C226" s="152"/>
      <c r="D226" s="152"/>
      <c r="E226" s="152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</row>
    <row r="227">
      <c r="A227" s="151"/>
      <c r="B227" s="151"/>
      <c r="C227" s="152"/>
      <c r="D227" s="152"/>
      <c r="E227" s="152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</row>
    <row r="228">
      <c r="A228" s="151"/>
      <c r="B228" s="151"/>
      <c r="C228" s="152"/>
      <c r="D228" s="152"/>
      <c r="E228" s="152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</row>
    <row r="229">
      <c r="A229" s="151"/>
      <c r="B229" s="151"/>
      <c r="C229" s="152"/>
      <c r="D229" s="152"/>
      <c r="E229" s="152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</row>
    <row r="230">
      <c r="A230" s="151"/>
      <c r="B230" s="151"/>
      <c r="C230" s="152"/>
      <c r="D230" s="152"/>
      <c r="E230" s="152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</row>
    <row r="231">
      <c r="A231" s="151"/>
      <c r="B231" s="151"/>
      <c r="C231" s="152"/>
      <c r="D231" s="152"/>
      <c r="E231" s="152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</row>
    <row r="232">
      <c r="A232" s="151"/>
      <c r="B232" s="151"/>
      <c r="C232" s="152"/>
      <c r="D232" s="152"/>
      <c r="E232" s="152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</row>
    <row r="233">
      <c r="A233" s="151"/>
      <c r="B233" s="151"/>
      <c r="C233" s="152"/>
      <c r="D233" s="152"/>
      <c r="E233" s="152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</row>
    <row r="234">
      <c r="A234" s="151"/>
      <c r="B234" s="151"/>
      <c r="C234" s="152"/>
      <c r="D234" s="152"/>
      <c r="E234" s="152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</row>
    <row r="235">
      <c r="A235" s="151"/>
      <c r="B235" s="151"/>
      <c r="C235" s="152"/>
      <c r="D235" s="152"/>
      <c r="E235" s="152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</row>
    <row r="236">
      <c r="A236" s="151"/>
      <c r="B236" s="151"/>
      <c r="C236" s="152"/>
      <c r="D236" s="152"/>
      <c r="E236" s="152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</row>
    <row r="237">
      <c r="A237" s="151"/>
      <c r="B237" s="151"/>
      <c r="C237" s="152"/>
      <c r="D237" s="152"/>
      <c r="E237" s="152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</row>
    <row r="238">
      <c r="A238" s="151"/>
      <c r="B238" s="151"/>
      <c r="C238" s="152"/>
      <c r="D238" s="152"/>
      <c r="E238" s="152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</row>
    <row r="239">
      <c r="A239" s="151"/>
      <c r="B239" s="151"/>
      <c r="C239" s="152"/>
      <c r="D239" s="152"/>
      <c r="E239" s="152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</row>
    <row r="240">
      <c r="A240" s="151"/>
      <c r="B240" s="151"/>
      <c r="C240" s="152"/>
      <c r="D240" s="152"/>
      <c r="E240" s="152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</row>
    <row r="241">
      <c r="A241" s="151"/>
      <c r="B241" s="151"/>
      <c r="C241" s="152"/>
      <c r="D241" s="152"/>
      <c r="E241" s="152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</row>
    <row r="242">
      <c r="A242" s="151"/>
      <c r="B242" s="151"/>
      <c r="C242" s="152"/>
      <c r="D242" s="152"/>
      <c r="E242" s="152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</row>
    <row r="243">
      <c r="A243" s="151"/>
      <c r="B243" s="151"/>
      <c r="C243" s="152"/>
      <c r="D243" s="152"/>
      <c r="E243" s="152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</row>
    <row r="244">
      <c r="A244" s="151"/>
      <c r="B244" s="151"/>
      <c r="C244" s="152"/>
      <c r="D244" s="152"/>
      <c r="E244" s="152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</row>
    <row r="245">
      <c r="A245" s="151"/>
      <c r="B245" s="151"/>
      <c r="C245" s="152"/>
      <c r="D245" s="152"/>
      <c r="E245" s="152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</row>
    <row r="246">
      <c r="A246" s="151"/>
      <c r="B246" s="151"/>
      <c r="C246" s="152"/>
      <c r="D246" s="152"/>
      <c r="E246" s="152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</row>
    <row r="247">
      <c r="A247" s="151"/>
      <c r="B247" s="151"/>
      <c r="C247" s="152"/>
      <c r="D247" s="152"/>
      <c r="E247" s="152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</row>
    <row r="248">
      <c r="A248" s="151"/>
      <c r="B248" s="151"/>
      <c r="C248" s="152"/>
      <c r="D248" s="152"/>
      <c r="E248" s="152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</row>
    <row r="249">
      <c r="A249" s="151"/>
      <c r="B249" s="151"/>
      <c r="C249" s="152"/>
      <c r="D249" s="152"/>
      <c r="E249" s="152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</row>
    <row r="250">
      <c r="A250" s="151"/>
      <c r="B250" s="151"/>
      <c r="C250" s="152"/>
      <c r="D250" s="152"/>
      <c r="E250" s="152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</row>
    <row r="251">
      <c r="A251" s="151"/>
      <c r="B251" s="151"/>
      <c r="C251" s="152"/>
      <c r="D251" s="152"/>
      <c r="E251" s="152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</row>
    <row r="252">
      <c r="A252" s="151"/>
      <c r="B252" s="151"/>
      <c r="C252" s="152"/>
      <c r="D252" s="152"/>
      <c r="E252" s="152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</row>
    <row r="253">
      <c r="A253" s="151"/>
      <c r="B253" s="151"/>
      <c r="C253" s="152"/>
      <c r="D253" s="152"/>
      <c r="E253" s="152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</row>
    <row r="254">
      <c r="A254" s="151"/>
      <c r="B254" s="151"/>
      <c r="C254" s="152"/>
      <c r="D254" s="152"/>
      <c r="E254" s="152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</row>
    <row r="255">
      <c r="A255" s="151"/>
      <c r="B255" s="151"/>
      <c r="C255" s="152"/>
      <c r="D255" s="152"/>
      <c r="E255" s="152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</row>
    <row r="256">
      <c r="A256" s="151"/>
      <c r="B256" s="151"/>
      <c r="C256" s="152"/>
      <c r="D256" s="152"/>
      <c r="E256" s="152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</row>
    <row r="257">
      <c r="A257" s="151"/>
      <c r="B257" s="151"/>
      <c r="C257" s="152"/>
      <c r="D257" s="152"/>
      <c r="E257" s="152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</row>
    <row r="258">
      <c r="A258" s="151"/>
      <c r="B258" s="151"/>
      <c r="C258" s="152"/>
      <c r="D258" s="152"/>
      <c r="E258" s="152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</row>
    <row r="259">
      <c r="A259" s="151"/>
      <c r="B259" s="151"/>
      <c r="C259" s="152"/>
      <c r="D259" s="152"/>
      <c r="E259" s="152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</row>
    <row r="260">
      <c r="A260" s="151"/>
      <c r="B260" s="151"/>
      <c r="C260" s="152"/>
      <c r="D260" s="152"/>
      <c r="E260" s="152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</row>
    <row r="261">
      <c r="A261" s="151"/>
      <c r="B261" s="151"/>
      <c r="C261" s="152"/>
      <c r="D261" s="152"/>
      <c r="E261" s="152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</row>
    <row r="262">
      <c r="A262" s="151"/>
      <c r="B262" s="151"/>
      <c r="C262" s="152"/>
      <c r="D262" s="152"/>
      <c r="E262" s="152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</row>
    <row r="263">
      <c r="A263" s="151"/>
      <c r="B263" s="151"/>
      <c r="C263" s="152"/>
      <c r="D263" s="152"/>
      <c r="E263" s="152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</row>
    <row r="264">
      <c r="A264" s="151"/>
      <c r="B264" s="151"/>
      <c r="C264" s="152"/>
      <c r="D264" s="152"/>
      <c r="E264" s="152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</row>
    <row r="265">
      <c r="A265" s="151"/>
      <c r="B265" s="151"/>
      <c r="C265" s="152"/>
      <c r="D265" s="152"/>
      <c r="E265" s="152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</row>
    <row r="266">
      <c r="A266" s="151"/>
      <c r="B266" s="151"/>
      <c r="C266" s="152"/>
      <c r="D266" s="152"/>
      <c r="E266" s="152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</row>
    <row r="267">
      <c r="A267" s="151"/>
      <c r="B267" s="151"/>
      <c r="C267" s="152"/>
      <c r="D267" s="152"/>
      <c r="E267" s="152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</row>
    <row r="268">
      <c r="A268" s="151"/>
      <c r="B268" s="151"/>
      <c r="C268" s="152"/>
      <c r="D268" s="152"/>
      <c r="E268" s="152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</row>
    <row r="269">
      <c r="A269" s="151"/>
      <c r="B269" s="151"/>
      <c r="C269" s="152"/>
      <c r="D269" s="152"/>
      <c r="E269" s="152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</row>
    <row r="270">
      <c r="A270" s="151"/>
      <c r="B270" s="151"/>
      <c r="C270" s="152"/>
      <c r="D270" s="152"/>
      <c r="E270" s="152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</row>
    <row r="271">
      <c r="A271" s="151"/>
      <c r="B271" s="151"/>
      <c r="C271" s="152"/>
      <c r="D271" s="152"/>
      <c r="E271" s="152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</row>
    <row r="272">
      <c r="A272" s="151"/>
      <c r="B272" s="151"/>
      <c r="C272" s="152"/>
      <c r="D272" s="152"/>
      <c r="E272" s="152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</row>
    <row r="273">
      <c r="A273" s="151"/>
      <c r="B273" s="151"/>
      <c r="C273" s="152"/>
      <c r="D273" s="152"/>
      <c r="E273" s="152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</row>
    <row r="274">
      <c r="A274" s="151"/>
      <c r="B274" s="151"/>
      <c r="C274" s="152"/>
      <c r="D274" s="152"/>
      <c r="E274" s="152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</row>
    <row r="275">
      <c r="A275" s="151"/>
      <c r="B275" s="151"/>
      <c r="C275" s="152"/>
      <c r="D275" s="152"/>
      <c r="E275" s="152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</row>
    <row r="276">
      <c r="A276" s="151"/>
      <c r="B276" s="151"/>
      <c r="C276" s="152"/>
      <c r="D276" s="152"/>
      <c r="E276" s="152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</row>
    <row r="277">
      <c r="A277" s="151"/>
      <c r="B277" s="151"/>
      <c r="C277" s="152"/>
      <c r="D277" s="152"/>
      <c r="E277" s="152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</row>
    <row r="278">
      <c r="A278" s="151"/>
      <c r="B278" s="151"/>
      <c r="C278" s="152"/>
      <c r="D278" s="152"/>
      <c r="E278" s="152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</row>
    <row r="279">
      <c r="A279" s="151"/>
      <c r="B279" s="151"/>
      <c r="C279" s="152"/>
      <c r="D279" s="152"/>
      <c r="E279" s="152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</row>
    <row r="280">
      <c r="A280" s="151"/>
      <c r="B280" s="151"/>
      <c r="C280" s="152"/>
      <c r="D280" s="152"/>
      <c r="E280" s="152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</row>
    <row r="281">
      <c r="A281" s="151"/>
      <c r="B281" s="151"/>
      <c r="C281" s="152"/>
      <c r="D281" s="152"/>
      <c r="E281" s="152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</row>
    <row r="282">
      <c r="A282" s="151"/>
      <c r="B282" s="151"/>
      <c r="C282" s="152"/>
      <c r="D282" s="152"/>
      <c r="E282" s="152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</row>
    <row r="283">
      <c r="A283" s="151"/>
      <c r="B283" s="151"/>
      <c r="C283" s="152"/>
      <c r="D283" s="152"/>
      <c r="E283" s="152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</row>
    <row r="284">
      <c r="A284" s="151"/>
      <c r="B284" s="151"/>
      <c r="C284" s="152"/>
      <c r="D284" s="152"/>
      <c r="E284" s="152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</row>
    <row r="285">
      <c r="A285" s="151"/>
      <c r="B285" s="151"/>
      <c r="C285" s="152"/>
      <c r="D285" s="152"/>
      <c r="E285" s="152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</row>
    <row r="286">
      <c r="A286" s="151"/>
      <c r="B286" s="151"/>
      <c r="C286" s="152"/>
      <c r="D286" s="152"/>
      <c r="E286" s="152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</row>
    <row r="287">
      <c r="A287" s="151"/>
      <c r="B287" s="151"/>
      <c r="C287" s="152"/>
      <c r="D287" s="152"/>
      <c r="E287" s="152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</row>
    <row r="288">
      <c r="A288" s="151"/>
      <c r="B288" s="151"/>
      <c r="C288" s="152"/>
      <c r="D288" s="152"/>
      <c r="E288" s="152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</row>
    <row r="289">
      <c r="A289" s="151"/>
      <c r="B289" s="151"/>
      <c r="C289" s="152"/>
      <c r="D289" s="152"/>
      <c r="E289" s="152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</row>
    <row r="290">
      <c r="A290" s="151"/>
      <c r="B290" s="151"/>
      <c r="C290" s="152"/>
      <c r="D290" s="152"/>
      <c r="E290" s="152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</row>
    <row r="291">
      <c r="A291" s="151"/>
      <c r="B291" s="151"/>
      <c r="C291" s="152"/>
      <c r="D291" s="152"/>
      <c r="E291" s="152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</row>
    <row r="292">
      <c r="A292" s="151"/>
      <c r="B292" s="151"/>
      <c r="C292" s="152"/>
      <c r="D292" s="152"/>
      <c r="E292" s="152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</row>
    <row r="293">
      <c r="A293" s="151"/>
      <c r="B293" s="151"/>
      <c r="C293" s="152"/>
      <c r="D293" s="152"/>
      <c r="E293" s="152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</row>
    <row r="294">
      <c r="A294" s="151"/>
      <c r="B294" s="151"/>
      <c r="C294" s="152"/>
      <c r="D294" s="152"/>
      <c r="E294" s="152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</row>
    <row r="295">
      <c r="A295" s="151"/>
      <c r="B295" s="151"/>
      <c r="C295" s="152"/>
      <c r="D295" s="152"/>
      <c r="E295" s="152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</row>
    <row r="296">
      <c r="A296" s="151"/>
      <c r="B296" s="151"/>
      <c r="C296" s="152"/>
      <c r="D296" s="152"/>
      <c r="E296" s="152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</row>
    <row r="297">
      <c r="A297" s="151"/>
      <c r="B297" s="151"/>
      <c r="C297" s="152"/>
      <c r="D297" s="152"/>
      <c r="E297" s="152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</row>
    <row r="298">
      <c r="A298" s="151"/>
      <c r="B298" s="151"/>
      <c r="C298" s="152"/>
      <c r="D298" s="152"/>
      <c r="E298" s="152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</row>
    <row r="299">
      <c r="A299" s="151"/>
      <c r="B299" s="151"/>
      <c r="C299" s="152"/>
      <c r="D299" s="152"/>
      <c r="E299" s="152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</row>
    <row r="300">
      <c r="A300" s="151"/>
      <c r="B300" s="151"/>
      <c r="C300" s="152"/>
      <c r="D300" s="152"/>
      <c r="E300" s="152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</row>
    <row r="301">
      <c r="A301" s="151"/>
      <c r="B301" s="151"/>
      <c r="C301" s="152"/>
      <c r="D301" s="152"/>
      <c r="E301" s="152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</row>
    <row r="302">
      <c r="A302" s="151"/>
      <c r="B302" s="151"/>
      <c r="C302" s="152"/>
      <c r="D302" s="152"/>
      <c r="E302" s="152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</row>
    <row r="303">
      <c r="A303" s="151"/>
      <c r="B303" s="151"/>
      <c r="C303" s="152"/>
      <c r="D303" s="152"/>
      <c r="E303" s="152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</row>
    <row r="304">
      <c r="A304" s="151"/>
      <c r="B304" s="151"/>
      <c r="C304" s="152"/>
      <c r="D304" s="152"/>
      <c r="E304" s="152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</row>
    <row r="305">
      <c r="A305" s="151"/>
      <c r="B305" s="151"/>
      <c r="C305" s="152"/>
      <c r="D305" s="152"/>
      <c r="E305" s="152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</row>
    <row r="306">
      <c r="A306" s="151"/>
      <c r="B306" s="151"/>
      <c r="C306" s="152"/>
      <c r="D306" s="152"/>
      <c r="E306" s="152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</row>
    <row r="307">
      <c r="A307" s="151"/>
      <c r="B307" s="151"/>
      <c r="C307" s="152"/>
      <c r="D307" s="152"/>
      <c r="E307" s="152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</row>
    <row r="308">
      <c r="A308" s="151"/>
      <c r="B308" s="151"/>
      <c r="C308" s="152"/>
      <c r="D308" s="152"/>
      <c r="E308" s="152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</row>
    <row r="309">
      <c r="A309" s="151"/>
      <c r="B309" s="151"/>
      <c r="C309" s="152"/>
      <c r="D309" s="152"/>
      <c r="E309" s="152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</row>
    <row r="310">
      <c r="A310" s="151"/>
      <c r="B310" s="151"/>
      <c r="C310" s="152"/>
      <c r="D310" s="152"/>
      <c r="E310" s="152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</row>
    <row r="311">
      <c r="A311" s="151"/>
      <c r="B311" s="151"/>
      <c r="C311" s="152"/>
      <c r="D311" s="152"/>
      <c r="E311" s="152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</row>
    <row r="312">
      <c r="A312" s="151"/>
      <c r="B312" s="151"/>
      <c r="C312" s="152"/>
      <c r="D312" s="152"/>
      <c r="E312" s="152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</row>
    <row r="313">
      <c r="A313" s="151"/>
      <c r="B313" s="151"/>
      <c r="C313" s="152"/>
      <c r="D313" s="152"/>
      <c r="E313" s="152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</row>
    <row r="314">
      <c r="A314" s="151"/>
      <c r="B314" s="151"/>
      <c r="C314" s="152"/>
      <c r="D314" s="152"/>
      <c r="E314" s="152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</row>
    <row r="315">
      <c r="A315" s="151"/>
      <c r="B315" s="151"/>
      <c r="C315" s="152"/>
      <c r="D315" s="152"/>
      <c r="E315" s="152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</row>
    <row r="316">
      <c r="A316" s="151"/>
      <c r="B316" s="151"/>
      <c r="C316" s="152"/>
      <c r="D316" s="152"/>
      <c r="E316" s="152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</row>
    <row r="317">
      <c r="A317" s="151"/>
      <c r="B317" s="151"/>
      <c r="C317" s="152"/>
      <c r="D317" s="152"/>
      <c r="E317" s="152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</row>
    <row r="318">
      <c r="A318" s="151"/>
      <c r="B318" s="151"/>
      <c r="C318" s="152"/>
      <c r="D318" s="152"/>
      <c r="E318" s="152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</row>
    <row r="319">
      <c r="A319" s="151"/>
      <c r="B319" s="151"/>
      <c r="C319" s="152"/>
      <c r="D319" s="152"/>
      <c r="E319" s="152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</row>
    <row r="320">
      <c r="A320" s="151"/>
      <c r="B320" s="151"/>
      <c r="C320" s="152"/>
      <c r="D320" s="152"/>
      <c r="E320" s="152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</row>
    <row r="321">
      <c r="A321" s="151"/>
      <c r="B321" s="151"/>
      <c r="C321" s="152"/>
      <c r="D321" s="152"/>
      <c r="E321" s="152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</row>
    <row r="322">
      <c r="A322" s="151"/>
      <c r="B322" s="151"/>
      <c r="C322" s="152"/>
      <c r="D322" s="152"/>
      <c r="E322" s="152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</row>
    <row r="323">
      <c r="A323" s="151"/>
      <c r="B323" s="151"/>
      <c r="C323" s="152"/>
      <c r="D323" s="152"/>
      <c r="E323" s="152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</row>
    <row r="324">
      <c r="A324" s="151"/>
      <c r="B324" s="151"/>
      <c r="C324" s="152"/>
      <c r="D324" s="152"/>
      <c r="E324" s="152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</row>
    <row r="325">
      <c r="A325" s="151"/>
      <c r="B325" s="151"/>
      <c r="C325" s="152"/>
      <c r="D325" s="152"/>
      <c r="E325" s="152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</row>
    <row r="326">
      <c r="A326" s="151"/>
      <c r="B326" s="151"/>
      <c r="C326" s="152"/>
      <c r="D326" s="152"/>
      <c r="E326" s="152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</row>
    <row r="327">
      <c r="A327" s="151"/>
      <c r="B327" s="151"/>
      <c r="C327" s="152"/>
      <c r="D327" s="152"/>
      <c r="E327" s="152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</row>
    <row r="328">
      <c r="A328" s="151"/>
      <c r="B328" s="151"/>
      <c r="C328" s="152"/>
      <c r="D328" s="152"/>
      <c r="E328" s="152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</row>
    <row r="329">
      <c r="A329" s="151"/>
      <c r="B329" s="151"/>
      <c r="C329" s="152"/>
      <c r="D329" s="152"/>
      <c r="E329" s="152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</row>
    <row r="330">
      <c r="A330" s="151"/>
      <c r="B330" s="151"/>
      <c r="C330" s="152"/>
      <c r="D330" s="152"/>
      <c r="E330" s="152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</row>
    <row r="331">
      <c r="A331" s="151"/>
      <c r="B331" s="151"/>
      <c r="C331" s="152"/>
      <c r="D331" s="152"/>
      <c r="E331" s="152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</row>
    <row r="332">
      <c r="A332" s="151"/>
      <c r="B332" s="151"/>
      <c r="C332" s="152"/>
      <c r="D332" s="152"/>
      <c r="E332" s="152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</row>
    <row r="333">
      <c r="A333" s="151"/>
      <c r="B333" s="151"/>
      <c r="C333" s="152"/>
      <c r="D333" s="152"/>
      <c r="E333" s="152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</row>
    <row r="334">
      <c r="A334" s="151"/>
      <c r="B334" s="151"/>
      <c r="C334" s="152"/>
      <c r="D334" s="152"/>
      <c r="E334" s="152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</row>
    <row r="335">
      <c r="A335" s="151"/>
      <c r="B335" s="151"/>
      <c r="C335" s="152"/>
      <c r="D335" s="152"/>
      <c r="E335" s="152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</row>
    <row r="336">
      <c r="A336" s="151"/>
      <c r="B336" s="151"/>
      <c r="C336" s="152"/>
      <c r="D336" s="152"/>
      <c r="E336" s="152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</row>
    <row r="337">
      <c r="A337" s="151"/>
      <c r="B337" s="151"/>
      <c r="C337" s="152"/>
      <c r="D337" s="152"/>
      <c r="E337" s="152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</row>
    <row r="338">
      <c r="A338" s="151"/>
      <c r="B338" s="151"/>
      <c r="C338" s="152"/>
      <c r="D338" s="152"/>
      <c r="E338" s="152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</row>
    <row r="339">
      <c r="A339" s="151"/>
      <c r="B339" s="151"/>
      <c r="C339" s="152"/>
      <c r="D339" s="152"/>
      <c r="E339" s="152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</row>
    <row r="340">
      <c r="A340" s="151"/>
      <c r="B340" s="151"/>
      <c r="C340" s="152"/>
      <c r="D340" s="152"/>
      <c r="E340" s="152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</row>
    <row r="341">
      <c r="A341" s="151"/>
      <c r="B341" s="151"/>
      <c r="C341" s="152"/>
      <c r="D341" s="152"/>
      <c r="E341" s="152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</row>
    <row r="342">
      <c r="A342" s="151"/>
      <c r="B342" s="151"/>
      <c r="C342" s="152"/>
      <c r="D342" s="152"/>
      <c r="E342" s="152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</row>
    <row r="343">
      <c r="A343" s="151"/>
      <c r="B343" s="151"/>
      <c r="C343" s="152"/>
      <c r="D343" s="152"/>
      <c r="E343" s="152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</row>
    <row r="344">
      <c r="A344" s="151"/>
      <c r="B344" s="151"/>
      <c r="C344" s="152"/>
      <c r="D344" s="152"/>
      <c r="E344" s="152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</row>
    <row r="345">
      <c r="A345" s="151"/>
      <c r="B345" s="151"/>
      <c r="C345" s="152"/>
      <c r="D345" s="152"/>
      <c r="E345" s="152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</row>
    <row r="346">
      <c r="A346" s="151"/>
      <c r="B346" s="151"/>
      <c r="C346" s="152"/>
      <c r="D346" s="152"/>
      <c r="E346" s="152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</row>
    <row r="347">
      <c r="A347" s="151"/>
      <c r="B347" s="151"/>
      <c r="C347" s="152"/>
      <c r="D347" s="152"/>
      <c r="E347" s="152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</row>
    <row r="348">
      <c r="A348" s="151"/>
      <c r="B348" s="151"/>
      <c r="C348" s="152"/>
      <c r="D348" s="152"/>
      <c r="E348" s="152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</row>
    <row r="349">
      <c r="A349" s="151"/>
      <c r="B349" s="151"/>
      <c r="C349" s="152"/>
      <c r="D349" s="152"/>
      <c r="E349" s="152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</row>
    <row r="350">
      <c r="A350" s="151"/>
      <c r="B350" s="151"/>
      <c r="C350" s="152"/>
      <c r="D350" s="152"/>
      <c r="E350" s="152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</row>
    <row r="351">
      <c r="A351" s="151"/>
      <c r="B351" s="151"/>
      <c r="C351" s="152"/>
      <c r="D351" s="152"/>
      <c r="E351" s="152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</row>
    <row r="352">
      <c r="A352" s="151"/>
      <c r="B352" s="151"/>
      <c r="C352" s="152"/>
      <c r="D352" s="152"/>
      <c r="E352" s="152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</row>
    <row r="353">
      <c r="A353" s="151"/>
      <c r="B353" s="151"/>
      <c r="C353" s="152"/>
      <c r="D353" s="152"/>
      <c r="E353" s="152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</row>
    <row r="354">
      <c r="A354" s="151"/>
      <c r="B354" s="151"/>
      <c r="C354" s="152"/>
      <c r="D354" s="152"/>
      <c r="E354" s="152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</row>
    <row r="355">
      <c r="A355" s="151"/>
      <c r="B355" s="151"/>
      <c r="C355" s="152"/>
      <c r="D355" s="152"/>
      <c r="E355" s="152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</row>
    <row r="356">
      <c r="A356" s="151"/>
      <c r="B356" s="151"/>
      <c r="C356" s="152"/>
      <c r="D356" s="152"/>
      <c r="E356" s="152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</row>
    <row r="357">
      <c r="A357" s="151"/>
      <c r="B357" s="151"/>
      <c r="C357" s="152"/>
      <c r="D357" s="152"/>
      <c r="E357" s="152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</row>
    <row r="358">
      <c r="A358" s="151"/>
      <c r="B358" s="151"/>
      <c r="C358" s="152"/>
      <c r="D358" s="152"/>
      <c r="E358" s="152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</row>
    <row r="359">
      <c r="A359" s="151"/>
      <c r="B359" s="151"/>
      <c r="C359" s="152"/>
      <c r="D359" s="152"/>
      <c r="E359" s="152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</row>
    <row r="360">
      <c r="A360" s="151"/>
      <c r="B360" s="151"/>
      <c r="C360" s="152"/>
      <c r="D360" s="152"/>
      <c r="E360" s="152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</row>
    <row r="361">
      <c r="A361" s="151"/>
      <c r="B361" s="151"/>
      <c r="C361" s="152"/>
      <c r="D361" s="152"/>
      <c r="E361" s="152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</row>
    <row r="362">
      <c r="A362" s="151"/>
      <c r="B362" s="151"/>
      <c r="C362" s="152"/>
      <c r="D362" s="152"/>
      <c r="E362" s="152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</row>
    <row r="363">
      <c r="A363" s="151"/>
      <c r="B363" s="151"/>
      <c r="C363" s="152"/>
      <c r="D363" s="152"/>
      <c r="E363" s="152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</row>
    <row r="364">
      <c r="A364" s="151"/>
      <c r="B364" s="151"/>
      <c r="C364" s="152"/>
      <c r="D364" s="152"/>
      <c r="E364" s="152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</row>
    <row r="365">
      <c r="A365" s="151"/>
      <c r="B365" s="151"/>
      <c r="C365" s="152"/>
      <c r="D365" s="152"/>
      <c r="E365" s="152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</row>
    <row r="366">
      <c r="A366" s="151"/>
      <c r="B366" s="151"/>
      <c r="C366" s="152"/>
      <c r="D366" s="152"/>
      <c r="E366" s="152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</row>
    <row r="367">
      <c r="A367" s="151"/>
      <c r="B367" s="151"/>
      <c r="C367" s="152"/>
      <c r="D367" s="152"/>
      <c r="E367" s="152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</row>
    <row r="368">
      <c r="A368" s="151"/>
      <c r="B368" s="151"/>
      <c r="C368" s="152"/>
      <c r="D368" s="152"/>
      <c r="E368" s="152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</row>
    <row r="369">
      <c r="A369" s="151"/>
      <c r="B369" s="151"/>
      <c r="C369" s="152"/>
      <c r="D369" s="152"/>
      <c r="E369" s="152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</row>
    <row r="370">
      <c r="A370" s="151"/>
      <c r="B370" s="151"/>
      <c r="C370" s="152"/>
      <c r="D370" s="152"/>
      <c r="E370" s="152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</row>
    <row r="371">
      <c r="A371" s="151"/>
      <c r="B371" s="151"/>
      <c r="C371" s="152"/>
      <c r="D371" s="152"/>
      <c r="E371" s="152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</row>
    <row r="372">
      <c r="A372" s="151"/>
      <c r="B372" s="151"/>
      <c r="C372" s="152"/>
      <c r="D372" s="152"/>
      <c r="E372" s="152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</row>
    <row r="373">
      <c r="A373" s="151"/>
      <c r="B373" s="151"/>
      <c r="C373" s="152"/>
      <c r="D373" s="152"/>
      <c r="E373" s="152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</row>
    <row r="374">
      <c r="A374" s="151"/>
      <c r="B374" s="151"/>
      <c r="C374" s="152"/>
      <c r="D374" s="152"/>
      <c r="E374" s="152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</row>
    <row r="375">
      <c r="A375" s="151"/>
      <c r="B375" s="151"/>
      <c r="C375" s="152"/>
      <c r="D375" s="152"/>
      <c r="E375" s="152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</row>
    <row r="376">
      <c r="A376" s="151"/>
      <c r="B376" s="151"/>
      <c r="C376" s="152"/>
      <c r="D376" s="152"/>
      <c r="E376" s="152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</row>
    <row r="377">
      <c r="A377" s="151"/>
      <c r="B377" s="151"/>
      <c r="C377" s="152"/>
      <c r="D377" s="152"/>
      <c r="E377" s="152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</row>
    <row r="378">
      <c r="A378" s="151"/>
      <c r="B378" s="151"/>
      <c r="C378" s="152"/>
      <c r="D378" s="152"/>
      <c r="E378" s="152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</row>
    <row r="379">
      <c r="A379" s="151"/>
      <c r="B379" s="151"/>
      <c r="C379" s="152"/>
      <c r="D379" s="152"/>
      <c r="E379" s="152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</row>
    <row r="380">
      <c r="A380" s="151"/>
      <c r="B380" s="151"/>
      <c r="C380" s="152"/>
      <c r="D380" s="152"/>
      <c r="E380" s="152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</row>
    <row r="381">
      <c r="A381" s="151"/>
      <c r="B381" s="151"/>
      <c r="C381" s="152"/>
      <c r="D381" s="152"/>
      <c r="E381" s="152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</row>
    <row r="382">
      <c r="A382" s="151"/>
      <c r="B382" s="151"/>
      <c r="C382" s="152"/>
      <c r="D382" s="152"/>
      <c r="E382" s="152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</row>
    <row r="383">
      <c r="A383" s="151"/>
      <c r="B383" s="151"/>
      <c r="C383" s="152"/>
      <c r="D383" s="152"/>
      <c r="E383" s="152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</row>
    <row r="384">
      <c r="A384" s="151"/>
      <c r="B384" s="151"/>
      <c r="C384" s="152"/>
      <c r="D384" s="152"/>
      <c r="E384" s="152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</row>
    <row r="385">
      <c r="A385" s="151"/>
      <c r="B385" s="151"/>
      <c r="C385" s="152"/>
      <c r="D385" s="152"/>
      <c r="E385" s="152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</row>
    <row r="386">
      <c r="A386" s="151"/>
      <c r="B386" s="151"/>
      <c r="C386" s="152"/>
      <c r="D386" s="152"/>
      <c r="E386" s="152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</row>
    <row r="387">
      <c r="A387" s="151"/>
      <c r="B387" s="151"/>
      <c r="C387" s="152"/>
      <c r="D387" s="152"/>
      <c r="E387" s="152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</row>
    <row r="388">
      <c r="A388" s="151"/>
      <c r="B388" s="151"/>
      <c r="C388" s="152"/>
      <c r="D388" s="152"/>
      <c r="E388" s="152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</row>
    <row r="389">
      <c r="A389" s="151"/>
      <c r="B389" s="151"/>
      <c r="C389" s="152"/>
      <c r="D389" s="152"/>
      <c r="E389" s="152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</row>
    <row r="390">
      <c r="A390" s="151"/>
      <c r="B390" s="151"/>
      <c r="C390" s="152"/>
      <c r="D390" s="152"/>
      <c r="E390" s="152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</row>
    <row r="391">
      <c r="A391" s="151"/>
      <c r="B391" s="151"/>
      <c r="C391" s="152"/>
      <c r="D391" s="152"/>
      <c r="E391" s="152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</row>
    <row r="392">
      <c r="A392" s="151"/>
      <c r="B392" s="151"/>
      <c r="C392" s="152"/>
      <c r="D392" s="152"/>
      <c r="E392" s="152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</row>
    <row r="393">
      <c r="A393" s="151"/>
      <c r="B393" s="151"/>
      <c r="C393" s="152"/>
      <c r="D393" s="152"/>
      <c r="E393" s="152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</row>
    <row r="394">
      <c r="A394" s="151"/>
      <c r="B394" s="151"/>
      <c r="C394" s="152"/>
      <c r="D394" s="152"/>
      <c r="E394" s="152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</row>
    <row r="395">
      <c r="A395" s="151"/>
      <c r="B395" s="151"/>
      <c r="C395" s="152"/>
      <c r="D395" s="152"/>
      <c r="E395" s="152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</row>
    <row r="396">
      <c r="A396" s="151"/>
      <c r="B396" s="151"/>
      <c r="C396" s="152"/>
      <c r="D396" s="152"/>
      <c r="E396" s="152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</row>
    <row r="397">
      <c r="A397" s="151"/>
      <c r="B397" s="151"/>
      <c r="C397" s="152"/>
      <c r="D397" s="152"/>
      <c r="E397" s="152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</row>
    <row r="398">
      <c r="A398" s="151"/>
      <c r="B398" s="151"/>
      <c r="C398" s="152"/>
      <c r="D398" s="152"/>
      <c r="E398" s="152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</row>
    <row r="399">
      <c r="A399" s="151"/>
      <c r="B399" s="151"/>
      <c r="C399" s="152"/>
      <c r="D399" s="152"/>
      <c r="E399" s="152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</row>
    <row r="400">
      <c r="A400" s="151"/>
      <c r="B400" s="151"/>
      <c r="C400" s="152"/>
      <c r="D400" s="152"/>
      <c r="E400" s="152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</row>
    <row r="401">
      <c r="A401" s="151"/>
      <c r="B401" s="151"/>
      <c r="C401" s="152"/>
      <c r="D401" s="152"/>
      <c r="E401" s="152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</row>
    <row r="402">
      <c r="A402" s="151"/>
      <c r="B402" s="151"/>
      <c r="C402" s="152"/>
      <c r="D402" s="152"/>
      <c r="E402" s="152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</row>
    <row r="403">
      <c r="A403" s="151"/>
      <c r="B403" s="151"/>
      <c r="C403" s="152"/>
      <c r="D403" s="152"/>
      <c r="E403" s="152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</row>
    <row r="404">
      <c r="A404" s="151"/>
      <c r="B404" s="151"/>
      <c r="C404" s="152"/>
      <c r="D404" s="152"/>
      <c r="E404" s="152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</row>
    <row r="405">
      <c r="A405" s="151"/>
      <c r="B405" s="151"/>
      <c r="C405" s="152"/>
      <c r="D405" s="152"/>
      <c r="E405" s="152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</row>
    <row r="406">
      <c r="A406" s="151"/>
      <c r="B406" s="151"/>
      <c r="C406" s="152"/>
      <c r="D406" s="152"/>
      <c r="E406" s="152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</row>
    <row r="407">
      <c r="A407" s="151"/>
      <c r="B407" s="151"/>
      <c r="C407" s="152"/>
      <c r="D407" s="152"/>
      <c r="E407" s="152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</row>
    <row r="408">
      <c r="A408" s="151"/>
      <c r="B408" s="151"/>
      <c r="C408" s="152"/>
      <c r="D408" s="152"/>
      <c r="E408" s="152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</row>
    <row r="409">
      <c r="A409" s="151"/>
      <c r="B409" s="151"/>
      <c r="C409" s="152"/>
      <c r="D409" s="152"/>
      <c r="E409" s="152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</row>
    <row r="410">
      <c r="A410" s="151"/>
      <c r="B410" s="151"/>
      <c r="C410" s="152"/>
      <c r="D410" s="152"/>
      <c r="E410" s="152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</row>
    <row r="411">
      <c r="A411" s="151"/>
      <c r="B411" s="151"/>
      <c r="C411" s="152"/>
      <c r="D411" s="152"/>
      <c r="E411" s="152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</row>
    <row r="412">
      <c r="A412" s="151"/>
      <c r="B412" s="151"/>
      <c r="C412" s="152"/>
      <c r="D412" s="152"/>
      <c r="E412" s="152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</row>
    <row r="413">
      <c r="A413" s="151"/>
      <c r="B413" s="151"/>
      <c r="C413" s="152"/>
      <c r="D413" s="152"/>
      <c r="E413" s="152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</row>
    <row r="414">
      <c r="A414" s="151"/>
      <c r="B414" s="151"/>
      <c r="C414" s="152"/>
      <c r="D414" s="152"/>
      <c r="E414" s="152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</row>
    <row r="415">
      <c r="A415" s="151"/>
      <c r="B415" s="151"/>
      <c r="C415" s="152"/>
      <c r="D415" s="152"/>
      <c r="E415" s="152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</row>
    <row r="416">
      <c r="A416" s="151"/>
      <c r="B416" s="151"/>
      <c r="C416" s="152"/>
      <c r="D416" s="152"/>
      <c r="E416" s="152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</row>
    <row r="417">
      <c r="A417" s="151"/>
      <c r="B417" s="151"/>
      <c r="C417" s="152"/>
      <c r="D417" s="152"/>
      <c r="E417" s="152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</row>
    <row r="418">
      <c r="A418" s="151"/>
      <c r="B418" s="151"/>
      <c r="C418" s="152"/>
      <c r="D418" s="152"/>
      <c r="E418" s="152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</row>
    <row r="419">
      <c r="A419" s="151"/>
      <c r="B419" s="151"/>
      <c r="C419" s="152"/>
      <c r="D419" s="152"/>
      <c r="E419" s="152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</row>
    <row r="420">
      <c r="A420" s="151"/>
      <c r="B420" s="151"/>
      <c r="C420" s="152"/>
      <c r="D420" s="152"/>
      <c r="E420" s="152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</row>
    <row r="421">
      <c r="A421" s="151"/>
      <c r="B421" s="151"/>
      <c r="C421" s="152"/>
      <c r="D421" s="152"/>
      <c r="E421" s="152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</row>
    <row r="422">
      <c r="A422" s="151"/>
      <c r="B422" s="151"/>
      <c r="C422" s="152"/>
      <c r="D422" s="152"/>
      <c r="E422" s="152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</row>
    <row r="423">
      <c r="A423" s="151"/>
      <c r="B423" s="151"/>
      <c r="C423" s="152"/>
      <c r="D423" s="152"/>
      <c r="E423" s="152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</row>
    <row r="424">
      <c r="A424" s="151"/>
      <c r="B424" s="151"/>
      <c r="C424" s="152"/>
      <c r="D424" s="152"/>
      <c r="E424" s="152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</row>
    <row r="425">
      <c r="A425" s="151"/>
      <c r="B425" s="151"/>
      <c r="C425" s="152"/>
      <c r="D425" s="152"/>
      <c r="E425" s="152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</row>
    <row r="426">
      <c r="A426" s="151"/>
      <c r="B426" s="151"/>
      <c r="C426" s="152"/>
      <c r="D426" s="152"/>
      <c r="E426" s="152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</row>
    <row r="427">
      <c r="A427" s="151"/>
      <c r="B427" s="151"/>
      <c r="C427" s="152"/>
      <c r="D427" s="152"/>
      <c r="E427" s="152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</row>
    <row r="428">
      <c r="A428" s="151"/>
      <c r="B428" s="151"/>
      <c r="C428" s="152"/>
      <c r="D428" s="152"/>
      <c r="E428" s="152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</row>
    <row r="429">
      <c r="A429" s="151"/>
      <c r="B429" s="151"/>
      <c r="C429" s="152"/>
      <c r="D429" s="152"/>
      <c r="E429" s="152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</row>
    <row r="430">
      <c r="A430" s="151"/>
      <c r="B430" s="151"/>
      <c r="C430" s="152"/>
      <c r="D430" s="152"/>
      <c r="E430" s="152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</row>
    <row r="431">
      <c r="A431" s="151"/>
      <c r="B431" s="151"/>
      <c r="C431" s="152"/>
      <c r="D431" s="152"/>
      <c r="E431" s="152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</row>
    <row r="432">
      <c r="A432" s="151"/>
      <c r="B432" s="151"/>
      <c r="C432" s="152"/>
      <c r="D432" s="152"/>
      <c r="E432" s="152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</row>
    <row r="433">
      <c r="A433" s="151"/>
      <c r="B433" s="151"/>
      <c r="C433" s="152"/>
      <c r="D433" s="152"/>
      <c r="E433" s="152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</row>
    <row r="434">
      <c r="A434" s="151"/>
      <c r="B434" s="151"/>
      <c r="C434" s="152"/>
      <c r="D434" s="152"/>
      <c r="E434" s="152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</row>
    <row r="435">
      <c r="A435" s="151"/>
      <c r="B435" s="151"/>
      <c r="C435" s="152"/>
      <c r="D435" s="152"/>
      <c r="E435" s="152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</row>
    <row r="436">
      <c r="A436" s="151"/>
      <c r="B436" s="151"/>
      <c r="C436" s="152"/>
      <c r="D436" s="152"/>
      <c r="E436" s="152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</row>
    <row r="437">
      <c r="A437" s="151"/>
      <c r="B437" s="151"/>
      <c r="C437" s="152"/>
      <c r="D437" s="152"/>
      <c r="E437" s="152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</row>
    <row r="438">
      <c r="A438" s="151"/>
      <c r="B438" s="151"/>
      <c r="C438" s="152"/>
      <c r="D438" s="152"/>
      <c r="E438" s="152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</row>
    <row r="439">
      <c r="A439" s="151"/>
      <c r="B439" s="151"/>
      <c r="C439" s="152"/>
      <c r="D439" s="152"/>
      <c r="E439" s="152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</row>
    <row r="440">
      <c r="A440" s="151"/>
      <c r="B440" s="151"/>
      <c r="C440" s="152"/>
      <c r="D440" s="152"/>
      <c r="E440" s="152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</row>
    <row r="441">
      <c r="A441" s="151"/>
      <c r="B441" s="151"/>
      <c r="C441" s="152"/>
      <c r="D441" s="152"/>
      <c r="E441" s="152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</row>
    <row r="442">
      <c r="A442" s="151"/>
      <c r="B442" s="151"/>
      <c r="C442" s="152"/>
      <c r="D442" s="152"/>
      <c r="E442" s="152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</row>
    <row r="443">
      <c r="A443" s="151"/>
      <c r="B443" s="151"/>
      <c r="C443" s="152"/>
      <c r="D443" s="152"/>
      <c r="E443" s="152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</row>
    <row r="444">
      <c r="A444" s="151"/>
      <c r="B444" s="151"/>
      <c r="C444" s="152"/>
      <c r="D444" s="152"/>
      <c r="E444" s="152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</row>
    <row r="445">
      <c r="A445" s="151"/>
      <c r="B445" s="151"/>
      <c r="C445" s="152"/>
      <c r="D445" s="152"/>
      <c r="E445" s="152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</row>
    <row r="446">
      <c r="A446" s="151"/>
      <c r="B446" s="151"/>
      <c r="C446" s="152"/>
      <c r="D446" s="152"/>
      <c r="E446" s="152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</row>
    <row r="447">
      <c r="A447" s="151"/>
      <c r="B447" s="151"/>
      <c r="C447" s="152"/>
      <c r="D447" s="152"/>
      <c r="E447" s="152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</row>
    <row r="448">
      <c r="A448" s="151"/>
      <c r="B448" s="151"/>
      <c r="C448" s="152"/>
      <c r="D448" s="152"/>
      <c r="E448" s="152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</row>
    <row r="449">
      <c r="A449" s="151"/>
      <c r="B449" s="151"/>
      <c r="C449" s="152"/>
      <c r="D449" s="152"/>
      <c r="E449" s="152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</row>
    <row r="450">
      <c r="A450" s="151"/>
      <c r="B450" s="151"/>
      <c r="C450" s="152"/>
      <c r="D450" s="152"/>
      <c r="E450" s="152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</row>
    <row r="451">
      <c r="A451" s="151"/>
      <c r="B451" s="151"/>
      <c r="C451" s="152"/>
      <c r="D451" s="152"/>
      <c r="E451" s="152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</row>
    <row r="452">
      <c r="A452" s="151"/>
      <c r="B452" s="151"/>
      <c r="C452" s="152"/>
      <c r="D452" s="152"/>
      <c r="E452" s="152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</row>
    <row r="453">
      <c r="A453" s="151"/>
      <c r="B453" s="151"/>
      <c r="C453" s="152"/>
      <c r="D453" s="152"/>
      <c r="E453" s="152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</row>
    <row r="454">
      <c r="A454" s="151"/>
      <c r="B454" s="151"/>
      <c r="C454" s="152"/>
      <c r="D454" s="152"/>
      <c r="E454" s="152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</row>
    <row r="455">
      <c r="A455" s="151"/>
      <c r="B455" s="151"/>
      <c r="C455" s="152"/>
      <c r="D455" s="152"/>
      <c r="E455" s="152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</row>
    <row r="456">
      <c r="A456" s="151"/>
      <c r="B456" s="151"/>
      <c r="C456" s="152"/>
      <c r="D456" s="152"/>
      <c r="E456" s="152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</row>
    <row r="457">
      <c r="A457" s="151"/>
      <c r="B457" s="151"/>
      <c r="C457" s="152"/>
      <c r="D457" s="152"/>
      <c r="E457" s="152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</row>
    <row r="458">
      <c r="A458" s="151"/>
      <c r="B458" s="151"/>
      <c r="C458" s="152"/>
      <c r="D458" s="152"/>
      <c r="E458" s="152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</row>
    <row r="459">
      <c r="A459" s="151"/>
      <c r="B459" s="151"/>
      <c r="C459" s="152"/>
      <c r="D459" s="152"/>
      <c r="E459" s="152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</row>
    <row r="460">
      <c r="A460" s="151"/>
      <c r="B460" s="151"/>
      <c r="C460" s="152"/>
      <c r="D460" s="152"/>
      <c r="E460" s="152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</row>
    <row r="461">
      <c r="A461" s="151"/>
      <c r="B461" s="151"/>
      <c r="C461" s="152"/>
      <c r="D461" s="152"/>
      <c r="E461" s="152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</row>
    <row r="462">
      <c r="A462" s="151"/>
      <c r="B462" s="151"/>
      <c r="C462" s="152"/>
      <c r="D462" s="152"/>
      <c r="E462" s="152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</row>
    <row r="463">
      <c r="A463" s="151"/>
      <c r="B463" s="151"/>
      <c r="C463" s="152"/>
      <c r="D463" s="152"/>
      <c r="E463" s="152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</row>
    <row r="464">
      <c r="A464" s="151"/>
      <c r="B464" s="151"/>
      <c r="C464" s="152"/>
      <c r="D464" s="152"/>
      <c r="E464" s="152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</row>
    <row r="465">
      <c r="A465" s="151"/>
      <c r="B465" s="151"/>
      <c r="C465" s="152"/>
      <c r="D465" s="152"/>
      <c r="E465" s="152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</row>
    <row r="466">
      <c r="A466" s="151"/>
      <c r="B466" s="151"/>
      <c r="C466" s="152"/>
      <c r="D466" s="152"/>
      <c r="E466" s="152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</row>
    <row r="467">
      <c r="A467" s="151"/>
      <c r="B467" s="151"/>
      <c r="C467" s="152"/>
      <c r="D467" s="152"/>
      <c r="E467" s="152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</row>
    <row r="468">
      <c r="A468" s="151"/>
      <c r="B468" s="151"/>
      <c r="C468" s="152"/>
      <c r="D468" s="152"/>
      <c r="E468" s="152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</row>
    <row r="469">
      <c r="A469" s="151"/>
      <c r="B469" s="151"/>
      <c r="C469" s="152"/>
      <c r="D469" s="152"/>
      <c r="E469" s="152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</row>
    <row r="470">
      <c r="A470" s="151"/>
      <c r="B470" s="151"/>
      <c r="C470" s="152"/>
      <c r="D470" s="152"/>
      <c r="E470" s="152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</row>
    <row r="471">
      <c r="A471" s="151"/>
      <c r="B471" s="151"/>
      <c r="C471" s="152"/>
      <c r="D471" s="152"/>
      <c r="E471" s="152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</row>
    <row r="472">
      <c r="A472" s="151"/>
      <c r="B472" s="151"/>
      <c r="C472" s="152"/>
      <c r="D472" s="152"/>
      <c r="E472" s="152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</row>
    <row r="473">
      <c r="A473" s="151"/>
      <c r="B473" s="151"/>
      <c r="C473" s="152"/>
      <c r="D473" s="152"/>
      <c r="E473" s="152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</row>
    <row r="474">
      <c r="A474" s="151"/>
      <c r="B474" s="151"/>
      <c r="C474" s="152"/>
      <c r="D474" s="152"/>
      <c r="E474" s="152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</row>
    <row r="475">
      <c r="A475" s="151"/>
      <c r="B475" s="151"/>
      <c r="C475" s="152"/>
      <c r="D475" s="152"/>
      <c r="E475" s="152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</row>
    <row r="476">
      <c r="A476" s="151"/>
      <c r="B476" s="151"/>
      <c r="C476" s="152"/>
      <c r="D476" s="152"/>
      <c r="E476" s="152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</row>
    <row r="477">
      <c r="A477" s="151"/>
      <c r="B477" s="151"/>
      <c r="C477" s="152"/>
      <c r="D477" s="152"/>
      <c r="E477" s="152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</row>
    <row r="478">
      <c r="A478" s="151"/>
      <c r="B478" s="151"/>
      <c r="C478" s="152"/>
      <c r="D478" s="152"/>
      <c r="E478" s="152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</row>
    <row r="479">
      <c r="A479" s="151"/>
      <c r="B479" s="151"/>
      <c r="C479" s="152"/>
      <c r="D479" s="152"/>
      <c r="E479" s="152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</row>
    <row r="480">
      <c r="A480" s="151"/>
      <c r="B480" s="151"/>
      <c r="C480" s="152"/>
      <c r="D480" s="152"/>
      <c r="E480" s="152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</row>
    <row r="481">
      <c r="A481" s="151"/>
      <c r="B481" s="151"/>
      <c r="C481" s="152"/>
      <c r="D481" s="152"/>
      <c r="E481" s="152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</row>
    <row r="482">
      <c r="A482" s="151"/>
      <c r="B482" s="151"/>
      <c r="C482" s="152"/>
      <c r="D482" s="152"/>
      <c r="E482" s="152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</row>
    <row r="483">
      <c r="A483" s="151"/>
      <c r="B483" s="151"/>
      <c r="C483" s="152"/>
      <c r="D483" s="152"/>
      <c r="E483" s="152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</row>
    <row r="484">
      <c r="A484" s="151"/>
      <c r="B484" s="151"/>
      <c r="C484" s="152"/>
      <c r="D484" s="152"/>
      <c r="E484" s="152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</row>
    <row r="485">
      <c r="A485" s="151"/>
      <c r="B485" s="151"/>
      <c r="C485" s="152"/>
      <c r="D485" s="152"/>
      <c r="E485" s="152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</row>
    <row r="486">
      <c r="A486" s="151"/>
      <c r="B486" s="151"/>
      <c r="C486" s="152"/>
      <c r="D486" s="152"/>
      <c r="E486" s="152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</row>
    <row r="487">
      <c r="A487" s="151"/>
      <c r="B487" s="151"/>
      <c r="C487" s="152"/>
      <c r="D487" s="152"/>
      <c r="E487" s="152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</row>
    <row r="488">
      <c r="A488" s="151"/>
      <c r="B488" s="151"/>
      <c r="C488" s="152"/>
      <c r="D488" s="152"/>
      <c r="E488" s="152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</row>
    <row r="489">
      <c r="A489" s="151"/>
      <c r="B489" s="151"/>
      <c r="C489" s="152"/>
      <c r="D489" s="152"/>
      <c r="E489" s="152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</row>
    <row r="490">
      <c r="A490" s="151"/>
      <c r="B490" s="151"/>
      <c r="C490" s="152"/>
      <c r="D490" s="152"/>
      <c r="E490" s="152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</row>
    <row r="491">
      <c r="A491" s="151"/>
      <c r="B491" s="151"/>
      <c r="C491" s="152"/>
      <c r="D491" s="152"/>
      <c r="E491" s="152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</row>
    <row r="492">
      <c r="A492" s="151"/>
      <c r="B492" s="151"/>
      <c r="C492" s="152"/>
      <c r="D492" s="152"/>
      <c r="E492" s="152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</row>
    <row r="493">
      <c r="A493" s="151"/>
      <c r="B493" s="151"/>
      <c r="C493" s="152"/>
      <c r="D493" s="152"/>
      <c r="E493" s="152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</row>
    <row r="494">
      <c r="A494" s="151"/>
      <c r="B494" s="151"/>
      <c r="C494" s="152"/>
      <c r="D494" s="152"/>
      <c r="E494" s="152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</row>
    <row r="495">
      <c r="A495" s="151"/>
      <c r="B495" s="151"/>
      <c r="C495" s="152"/>
      <c r="D495" s="152"/>
      <c r="E495" s="152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</row>
    <row r="496">
      <c r="A496" s="151"/>
      <c r="B496" s="151"/>
      <c r="C496" s="152"/>
      <c r="D496" s="152"/>
      <c r="E496" s="152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</row>
    <row r="497">
      <c r="A497" s="151"/>
      <c r="B497" s="151"/>
      <c r="C497" s="152"/>
      <c r="D497" s="152"/>
      <c r="E497" s="152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</row>
    <row r="498">
      <c r="A498" s="151"/>
      <c r="B498" s="151"/>
      <c r="C498" s="152"/>
      <c r="D498" s="152"/>
      <c r="E498" s="152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</row>
    <row r="499">
      <c r="A499" s="151"/>
      <c r="B499" s="151"/>
      <c r="C499" s="152"/>
      <c r="D499" s="152"/>
      <c r="E499" s="152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</row>
    <row r="500">
      <c r="A500" s="151"/>
      <c r="B500" s="151"/>
      <c r="C500" s="152"/>
      <c r="D500" s="152"/>
      <c r="E500" s="152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</row>
    <row r="501">
      <c r="A501" s="151"/>
      <c r="B501" s="151"/>
      <c r="C501" s="152"/>
      <c r="D501" s="152"/>
      <c r="E501" s="152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</row>
    <row r="502">
      <c r="A502" s="151"/>
      <c r="B502" s="151"/>
      <c r="C502" s="152"/>
      <c r="D502" s="152"/>
      <c r="E502" s="152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</row>
    <row r="503">
      <c r="A503" s="151"/>
      <c r="B503" s="151"/>
      <c r="C503" s="152"/>
      <c r="D503" s="152"/>
      <c r="E503" s="152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</row>
    <row r="504">
      <c r="A504" s="151"/>
      <c r="B504" s="151"/>
      <c r="C504" s="152"/>
      <c r="D504" s="152"/>
      <c r="E504" s="152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</row>
    <row r="505">
      <c r="A505" s="151"/>
      <c r="B505" s="151"/>
      <c r="C505" s="152"/>
      <c r="D505" s="152"/>
      <c r="E505" s="152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</row>
    <row r="506">
      <c r="A506" s="151"/>
      <c r="B506" s="151"/>
      <c r="C506" s="152"/>
      <c r="D506" s="152"/>
      <c r="E506" s="152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</row>
    <row r="507">
      <c r="A507" s="151"/>
      <c r="B507" s="151"/>
      <c r="C507" s="152"/>
      <c r="D507" s="152"/>
      <c r="E507" s="152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</row>
    <row r="508">
      <c r="A508" s="151"/>
      <c r="B508" s="151"/>
      <c r="C508" s="152"/>
      <c r="D508" s="152"/>
      <c r="E508" s="152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</row>
    <row r="509">
      <c r="A509" s="151"/>
      <c r="B509" s="151"/>
      <c r="C509" s="152"/>
      <c r="D509" s="152"/>
      <c r="E509" s="152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</row>
    <row r="510">
      <c r="A510" s="151"/>
      <c r="B510" s="151"/>
      <c r="C510" s="152"/>
      <c r="D510" s="152"/>
      <c r="E510" s="152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</row>
    <row r="511">
      <c r="A511" s="151"/>
      <c r="B511" s="151"/>
      <c r="C511" s="152"/>
      <c r="D511" s="152"/>
      <c r="E511" s="152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</row>
    <row r="512">
      <c r="A512" s="151"/>
      <c r="B512" s="151"/>
      <c r="C512" s="152"/>
      <c r="D512" s="152"/>
      <c r="E512" s="152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</row>
    <row r="513">
      <c r="A513" s="151"/>
      <c r="B513" s="151"/>
      <c r="C513" s="152"/>
      <c r="D513" s="152"/>
      <c r="E513" s="152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</row>
    <row r="514">
      <c r="A514" s="151"/>
      <c r="B514" s="151"/>
      <c r="C514" s="152"/>
      <c r="D514" s="152"/>
      <c r="E514" s="152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</row>
    <row r="515">
      <c r="A515" s="151"/>
      <c r="B515" s="151"/>
      <c r="C515" s="152"/>
      <c r="D515" s="152"/>
      <c r="E515" s="152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</row>
    <row r="516">
      <c r="A516" s="151"/>
      <c r="B516" s="151"/>
      <c r="C516" s="152"/>
      <c r="D516" s="152"/>
      <c r="E516" s="152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</row>
    <row r="517">
      <c r="A517" s="151"/>
      <c r="B517" s="151"/>
      <c r="C517" s="152"/>
      <c r="D517" s="152"/>
      <c r="E517" s="152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</row>
    <row r="518">
      <c r="A518" s="151"/>
      <c r="B518" s="151"/>
      <c r="C518" s="152"/>
      <c r="D518" s="152"/>
      <c r="E518" s="152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</row>
    <row r="519">
      <c r="A519" s="151"/>
      <c r="B519" s="151"/>
      <c r="C519" s="152"/>
      <c r="D519" s="152"/>
      <c r="E519" s="152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</row>
    <row r="520">
      <c r="A520" s="151"/>
      <c r="B520" s="151"/>
      <c r="C520" s="152"/>
      <c r="D520" s="152"/>
      <c r="E520" s="152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</row>
    <row r="521">
      <c r="A521" s="151"/>
      <c r="B521" s="151"/>
      <c r="C521" s="152"/>
      <c r="D521" s="152"/>
      <c r="E521" s="152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</row>
    <row r="522">
      <c r="A522" s="151"/>
      <c r="B522" s="151"/>
      <c r="C522" s="152"/>
      <c r="D522" s="152"/>
      <c r="E522" s="152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</row>
    <row r="523">
      <c r="A523" s="151"/>
      <c r="B523" s="151"/>
      <c r="C523" s="152"/>
      <c r="D523" s="152"/>
      <c r="E523" s="152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</row>
    <row r="524">
      <c r="A524" s="151"/>
      <c r="B524" s="151"/>
      <c r="C524" s="152"/>
      <c r="D524" s="152"/>
      <c r="E524" s="152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</row>
    <row r="525">
      <c r="A525" s="151"/>
      <c r="B525" s="151"/>
      <c r="C525" s="152"/>
      <c r="D525" s="152"/>
      <c r="E525" s="152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</row>
    <row r="526">
      <c r="A526" s="151"/>
      <c r="B526" s="151"/>
      <c r="C526" s="152"/>
      <c r="D526" s="152"/>
      <c r="E526" s="152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</row>
    <row r="527">
      <c r="A527" s="151"/>
      <c r="B527" s="151"/>
      <c r="C527" s="152"/>
      <c r="D527" s="152"/>
      <c r="E527" s="152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</row>
    <row r="528">
      <c r="A528" s="151"/>
      <c r="B528" s="151"/>
      <c r="C528" s="152"/>
      <c r="D528" s="152"/>
      <c r="E528" s="152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</row>
    <row r="529">
      <c r="A529" s="151"/>
      <c r="B529" s="151"/>
      <c r="C529" s="152"/>
      <c r="D529" s="152"/>
      <c r="E529" s="152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</row>
    <row r="530">
      <c r="A530" s="151"/>
      <c r="B530" s="151"/>
      <c r="C530" s="152"/>
      <c r="D530" s="152"/>
      <c r="E530" s="152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</row>
    <row r="531">
      <c r="A531" s="151"/>
      <c r="B531" s="151"/>
      <c r="C531" s="152"/>
      <c r="D531" s="152"/>
      <c r="E531" s="152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</row>
    <row r="532">
      <c r="A532" s="151"/>
      <c r="B532" s="151"/>
      <c r="C532" s="152"/>
      <c r="D532" s="152"/>
      <c r="E532" s="152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</row>
    <row r="533">
      <c r="A533" s="151"/>
      <c r="B533" s="151"/>
      <c r="C533" s="152"/>
      <c r="D533" s="152"/>
      <c r="E533" s="152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</row>
    <row r="534">
      <c r="A534" s="151"/>
      <c r="B534" s="151"/>
      <c r="C534" s="152"/>
      <c r="D534" s="152"/>
      <c r="E534" s="152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</row>
    <row r="535">
      <c r="A535" s="151"/>
      <c r="B535" s="151"/>
      <c r="C535" s="152"/>
      <c r="D535" s="152"/>
      <c r="E535" s="152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</row>
    <row r="536">
      <c r="A536" s="151"/>
      <c r="B536" s="151"/>
      <c r="C536" s="152"/>
      <c r="D536" s="152"/>
      <c r="E536" s="152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</row>
    <row r="537">
      <c r="A537" s="151"/>
      <c r="B537" s="151"/>
      <c r="C537" s="152"/>
      <c r="D537" s="152"/>
      <c r="E537" s="152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</row>
    <row r="538">
      <c r="A538" s="151"/>
      <c r="B538" s="151"/>
      <c r="C538" s="152"/>
      <c r="D538" s="152"/>
      <c r="E538" s="152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</row>
    <row r="539">
      <c r="A539" s="151"/>
      <c r="B539" s="151"/>
      <c r="C539" s="152"/>
      <c r="D539" s="152"/>
      <c r="E539" s="152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</row>
    <row r="540">
      <c r="A540" s="151"/>
      <c r="B540" s="151"/>
      <c r="C540" s="152"/>
      <c r="D540" s="152"/>
      <c r="E540" s="152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</row>
    <row r="541">
      <c r="A541" s="151"/>
      <c r="B541" s="151"/>
      <c r="C541" s="152"/>
      <c r="D541" s="152"/>
      <c r="E541" s="152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</row>
    <row r="542">
      <c r="A542" s="151"/>
      <c r="B542" s="151"/>
      <c r="C542" s="152"/>
      <c r="D542" s="152"/>
      <c r="E542" s="152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</row>
    <row r="543">
      <c r="A543" s="151"/>
      <c r="B543" s="151"/>
      <c r="C543" s="152"/>
      <c r="D543" s="152"/>
      <c r="E543" s="152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</row>
    <row r="544">
      <c r="A544" s="151"/>
      <c r="B544" s="151"/>
      <c r="C544" s="152"/>
      <c r="D544" s="152"/>
      <c r="E544" s="152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</row>
    <row r="545">
      <c r="A545" s="151"/>
      <c r="B545" s="151"/>
      <c r="C545" s="152"/>
      <c r="D545" s="152"/>
      <c r="E545" s="152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</row>
    <row r="546">
      <c r="A546" s="151"/>
      <c r="B546" s="151"/>
      <c r="C546" s="152"/>
      <c r="D546" s="152"/>
      <c r="E546" s="152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</row>
    <row r="547">
      <c r="A547" s="151"/>
      <c r="B547" s="151"/>
      <c r="C547" s="152"/>
      <c r="D547" s="152"/>
      <c r="E547" s="152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</row>
    <row r="548">
      <c r="A548" s="151"/>
      <c r="B548" s="151"/>
      <c r="C548" s="152"/>
      <c r="D548" s="152"/>
      <c r="E548" s="152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</row>
    <row r="549">
      <c r="A549" s="151"/>
      <c r="B549" s="151"/>
      <c r="C549" s="152"/>
      <c r="D549" s="152"/>
      <c r="E549" s="152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</row>
    <row r="550">
      <c r="A550" s="151"/>
      <c r="B550" s="151"/>
      <c r="C550" s="152"/>
      <c r="D550" s="152"/>
      <c r="E550" s="152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</row>
    <row r="551">
      <c r="A551" s="151"/>
      <c r="B551" s="151"/>
      <c r="C551" s="152"/>
      <c r="D551" s="152"/>
      <c r="E551" s="152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</row>
    <row r="552">
      <c r="A552" s="151"/>
      <c r="B552" s="151"/>
      <c r="C552" s="152"/>
      <c r="D552" s="152"/>
      <c r="E552" s="152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</row>
    <row r="553">
      <c r="A553" s="151"/>
      <c r="B553" s="151"/>
      <c r="C553" s="152"/>
      <c r="D553" s="152"/>
      <c r="E553" s="152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</row>
    <row r="554">
      <c r="A554" s="151"/>
      <c r="B554" s="151"/>
      <c r="C554" s="152"/>
      <c r="D554" s="152"/>
      <c r="E554" s="152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</row>
    <row r="555">
      <c r="A555" s="151"/>
      <c r="B555" s="151"/>
      <c r="C555" s="152"/>
      <c r="D555" s="152"/>
      <c r="E555" s="152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</row>
    <row r="556">
      <c r="A556" s="151"/>
      <c r="B556" s="151"/>
      <c r="C556" s="152"/>
      <c r="D556" s="152"/>
      <c r="E556" s="152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</row>
    <row r="557">
      <c r="A557" s="151"/>
      <c r="B557" s="151"/>
      <c r="C557" s="152"/>
      <c r="D557" s="152"/>
      <c r="E557" s="152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</row>
    <row r="558">
      <c r="A558" s="151"/>
      <c r="B558" s="151"/>
      <c r="C558" s="152"/>
      <c r="D558" s="152"/>
      <c r="E558" s="152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</row>
    <row r="559">
      <c r="A559" s="151"/>
      <c r="B559" s="151"/>
      <c r="C559" s="152"/>
      <c r="D559" s="152"/>
      <c r="E559" s="152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</row>
    <row r="560">
      <c r="A560" s="151"/>
      <c r="B560" s="151"/>
      <c r="C560" s="152"/>
      <c r="D560" s="152"/>
      <c r="E560" s="152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</row>
    <row r="561">
      <c r="A561" s="151"/>
      <c r="B561" s="151"/>
      <c r="C561" s="152"/>
      <c r="D561" s="152"/>
      <c r="E561" s="152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</row>
    <row r="562">
      <c r="A562" s="151"/>
      <c r="B562" s="151"/>
      <c r="C562" s="152"/>
      <c r="D562" s="152"/>
      <c r="E562" s="152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</row>
    <row r="563">
      <c r="A563" s="151"/>
      <c r="B563" s="151"/>
      <c r="C563" s="152"/>
      <c r="D563" s="152"/>
      <c r="E563" s="152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</row>
    <row r="564">
      <c r="A564" s="151"/>
      <c r="B564" s="151"/>
      <c r="C564" s="152"/>
      <c r="D564" s="152"/>
      <c r="E564" s="152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</row>
    <row r="565">
      <c r="A565" s="151"/>
      <c r="B565" s="151"/>
      <c r="C565" s="152"/>
      <c r="D565" s="152"/>
      <c r="E565" s="152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</row>
    <row r="566">
      <c r="A566" s="151"/>
      <c r="B566" s="151"/>
      <c r="C566" s="152"/>
      <c r="D566" s="152"/>
      <c r="E566" s="152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</row>
    <row r="567">
      <c r="A567" s="151"/>
      <c r="B567" s="151"/>
      <c r="C567" s="152"/>
      <c r="D567" s="152"/>
      <c r="E567" s="152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</row>
    <row r="568">
      <c r="A568" s="151"/>
      <c r="B568" s="151"/>
      <c r="C568" s="152"/>
      <c r="D568" s="152"/>
      <c r="E568" s="152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</row>
    <row r="569">
      <c r="A569" s="151"/>
      <c r="B569" s="151"/>
      <c r="C569" s="152"/>
      <c r="D569" s="152"/>
      <c r="E569" s="152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</row>
    <row r="570">
      <c r="A570" s="151"/>
      <c r="B570" s="151"/>
      <c r="C570" s="152"/>
      <c r="D570" s="152"/>
      <c r="E570" s="152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</row>
    <row r="571">
      <c r="A571" s="151"/>
      <c r="B571" s="151"/>
      <c r="C571" s="152"/>
      <c r="D571" s="152"/>
      <c r="E571" s="152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</row>
    <row r="572">
      <c r="A572" s="151"/>
      <c r="B572" s="151"/>
      <c r="C572" s="152"/>
      <c r="D572" s="152"/>
      <c r="E572" s="152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</row>
    <row r="573">
      <c r="A573" s="151"/>
      <c r="B573" s="151"/>
      <c r="C573" s="152"/>
      <c r="D573" s="152"/>
      <c r="E573" s="152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</row>
    <row r="574">
      <c r="A574" s="151"/>
      <c r="B574" s="151"/>
      <c r="C574" s="152"/>
      <c r="D574" s="152"/>
      <c r="E574" s="152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</row>
    <row r="575">
      <c r="A575" s="151"/>
      <c r="B575" s="151"/>
      <c r="C575" s="152"/>
      <c r="D575" s="152"/>
      <c r="E575" s="152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</row>
    <row r="576">
      <c r="A576" s="151"/>
      <c r="B576" s="151"/>
      <c r="C576" s="152"/>
      <c r="D576" s="152"/>
      <c r="E576" s="152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</row>
    <row r="577">
      <c r="A577" s="151"/>
      <c r="B577" s="151"/>
      <c r="C577" s="152"/>
      <c r="D577" s="152"/>
      <c r="E577" s="152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</row>
    <row r="578">
      <c r="A578" s="151"/>
      <c r="B578" s="151"/>
      <c r="C578" s="152"/>
      <c r="D578" s="152"/>
      <c r="E578" s="152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</row>
    <row r="579">
      <c r="A579" s="151"/>
      <c r="B579" s="151"/>
      <c r="C579" s="152"/>
      <c r="D579" s="152"/>
      <c r="E579" s="152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</row>
    <row r="580">
      <c r="A580" s="151"/>
      <c r="B580" s="151"/>
      <c r="C580" s="152"/>
      <c r="D580" s="152"/>
      <c r="E580" s="152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</row>
    <row r="581">
      <c r="A581" s="151"/>
      <c r="B581" s="151"/>
      <c r="C581" s="152"/>
      <c r="D581" s="152"/>
      <c r="E581" s="152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</row>
    <row r="582">
      <c r="A582" s="151"/>
      <c r="B582" s="151"/>
      <c r="C582" s="152"/>
      <c r="D582" s="152"/>
      <c r="E582" s="152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</row>
    <row r="583">
      <c r="A583" s="151"/>
      <c r="B583" s="151"/>
      <c r="C583" s="152"/>
      <c r="D583" s="152"/>
      <c r="E583" s="152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</row>
    <row r="584">
      <c r="A584" s="151"/>
      <c r="B584" s="151"/>
      <c r="C584" s="152"/>
      <c r="D584" s="152"/>
      <c r="E584" s="152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</row>
    <row r="585">
      <c r="A585" s="151"/>
      <c r="B585" s="151"/>
      <c r="C585" s="152"/>
      <c r="D585" s="152"/>
      <c r="E585" s="152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</row>
    <row r="586">
      <c r="A586" s="151"/>
      <c r="B586" s="151"/>
      <c r="C586" s="152"/>
      <c r="D586" s="152"/>
      <c r="E586" s="152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</row>
    <row r="587">
      <c r="A587" s="151"/>
      <c r="B587" s="151"/>
      <c r="C587" s="152"/>
      <c r="D587" s="152"/>
      <c r="E587" s="152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</row>
    <row r="588">
      <c r="A588" s="151"/>
      <c r="B588" s="151"/>
      <c r="C588" s="152"/>
      <c r="D588" s="152"/>
      <c r="E588" s="152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</row>
    <row r="589">
      <c r="A589" s="151"/>
      <c r="B589" s="151"/>
      <c r="C589" s="152"/>
      <c r="D589" s="152"/>
      <c r="E589" s="152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</row>
    <row r="590">
      <c r="A590" s="151"/>
      <c r="B590" s="151"/>
      <c r="C590" s="152"/>
      <c r="D590" s="152"/>
      <c r="E590" s="152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</row>
    <row r="591">
      <c r="A591" s="151"/>
      <c r="B591" s="151"/>
      <c r="C591" s="152"/>
      <c r="D591" s="152"/>
      <c r="E591" s="152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</row>
    <row r="592">
      <c r="A592" s="151"/>
      <c r="B592" s="151"/>
      <c r="C592" s="152"/>
      <c r="D592" s="152"/>
      <c r="E592" s="152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</row>
    <row r="593">
      <c r="A593" s="151"/>
      <c r="B593" s="151"/>
      <c r="C593" s="152"/>
      <c r="D593" s="152"/>
      <c r="E593" s="152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</row>
    <row r="594">
      <c r="A594" s="151"/>
      <c r="B594" s="151"/>
      <c r="C594" s="152"/>
      <c r="D594" s="152"/>
      <c r="E594" s="152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</row>
    <row r="595">
      <c r="A595" s="151"/>
      <c r="B595" s="151"/>
      <c r="C595" s="152"/>
      <c r="D595" s="152"/>
      <c r="E595" s="152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</row>
    <row r="596">
      <c r="A596" s="151"/>
      <c r="B596" s="151"/>
      <c r="C596" s="152"/>
      <c r="D596" s="152"/>
      <c r="E596" s="152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</row>
    <row r="597">
      <c r="A597" s="151"/>
      <c r="B597" s="151"/>
      <c r="C597" s="152"/>
      <c r="D597" s="152"/>
      <c r="E597" s="152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</row>
    <row r="598">
      <c r="A598" s="151"/>
      <c r="B598" s="151"/>
      <c r="C598" s="152"/>
      <c r="D598" s="152"/>
      <c r="E598" s="152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</row>
    <row r="599">
      <c r="A599" s="151"/>
      <c r="B599" s="151"/>
      <c r="C599" s="152"/>
      <c r="D599" s="152"/>
      <c r="E599" s="152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</row>
    <row r="600">
      <c r="A600" s="151"/>
      <c r="B600" s="151"/>
      <c r="C600" s="152"/>
      <c r="D600" s="152"/>
      <c r="E600" s="152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</row>
    <row r="601">
      <c r="A601" s="151"/>
      <c r="B601" s="151"/>
      <c r="C601" s="152"/>
      <c r="D601" s="152"/>
      <c r="E601" s="152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</row>
    <row r="602">
      <c r="A602" s="151"/>
      <c r="B602" s="151"/>
      <c r="C602" s="152"/>
      <c r="D602" s="152"/>
      <c r="E602" s="152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</row>
    <row r="603">
      <c r="A603" s="151"/>
      <c r="B603" s="151"/>
      <c r="C603" s="152"/>
      <c r="D603" s="152"/>
      <c r="E603" s="152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</row>
    <row r="604">
      <c r="A604" s="151"/>
      <c r="B604" s="151"/>
      <c r="C604" s="152"/>
      <c r="D604" s="152"/>
      <c r="E604" s="152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</row>
    <row r="605">
      <c r="A605" s="151"/>
      <c r="B605" s="151"/>
      <c r="C605" s="152"/>
      <c r="D605" s="152"/>
      <c r="E605" s="152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</row>
    <row r="606">
      <c r="A606" s="151"/>
      <c r="B606" s="151"/>
      <c r="C606" s="152"/>
      <c r="D606" s="152"/>
      <c r="E606" s="152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</row>
    <row r="607">
      <c r="A607" s="151"/>
      <c r="B607" s="151"/>
      <c r="C607" s="152"/>
      <c r="D607" s="152"/>
      <c r="E607" s="152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</row>
    <row r="608">
      <c r="A608" s="151"/>
      <c r="B608" s="151"/>
      <c r="C608" s="152"/>
      <c r="D608" s="152"/>
      <c r="E608" s="152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</row>
    <row r="609">
      <c r="A609" s="151"/>
      <c r="B609" s="151"/>
      <c r="C609" s="152"/>
      <c r="D609" s="152"/>
      <c r="E609" s="152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</row>
    <row r="610">
      <c r="A610" s="151"/>
      <c r="B610" s="151"/>
      <c r="C610" s="152"/>
      <c r="D610" s="152"/>
      <c r="E610" s="152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</row>
    <row r="611">
      <c r="A611" s="151"/>
      <c r="B611" s="151"/>
      <c r="C611" s="152"/>
      <c r="D611" s="152"/>
      <c r="E611" s="152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</row>
    <row r="612">
      <c r="A612" s="151"/>
      <c r="B612" s="151"/>
      <c r="C612" s="152"/>
      <c r="D612" s="152"/>
      <c r="E612" s="152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</row>
    <row r="613">
      <c r="A613" s="151"/>
      <c r="B613" s="151"/>
      <c r="C613" s="152"/>
      <c r="D613" s="152"/>
      <c r="E613" s="152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</row>
    <row r="614">
      <c r="A614" s="151"/>
      <c r="B614" s="151"/>
      <c r="C614" s="152"/>
      <c r="D614" s="152"/>
      <c r="E614" s="152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</row>
    <row r="615">
      <c r="A615" s="151"/>
      <c r="B615" s="151"/>
      <c r="C615" s="152"/>
      <c r="D615" s="152"/>
      <c r="E615" s="152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</row>
    <row r="616">
      <c r="A616" s="151"/>
      <c r="B616" s="151"/>
      <c r="C616" s="152"/>
      <c r="D616" s="152"/>
      <c r="E616" s="152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</row>
    <row r="617">
      <c r="A617" s="151"/>
      <c r="B617" s="151"/>
      <c r="C617" s="152"/>
      <c r="D617" s="152"/>
      <c r="E617" s="152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</row>
    <row r="618">
      <c r="A618" s="151"/>
      <c r="B618" s="151"/>
      <c r="C618" s="152"/>
      <c r="D618" s="152"/>
      <c r="E618" s="152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</row>
    <row r="619">
      <c r="A619" s="151"/>
      <c r="B619" s="151"/>
      <c r="C619" s="152"/>
      <c r="D619" s="152"/>
      <c r="E619" s="152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</row>
    <row r="620">
      <c r="A620" s="151"/>
      <c r="B620" s="151"/>
      <c r="C620" s="152"/>
      <c r="D620" s="152"/>
      <c r="E620" s="152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</row>
    <row r="621">
      <c r="A621" s="151"/>
      <c r="B621" s="151"/>
      <c r="C621" s="152"/>
      <c r="D621" s="152"/>
      <c r="E621" s="152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</row>
    <row r="622">
      <c r="A622" s="151"/>
      <c r="B622" s="151"/>
      <c r="C622" s="152"/>
      <c r="D622" s="152"/>
      <c r="E622" s="152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</row>
    <row r="623">
      <c r="A623" s="151"/>
      <c r="B623" s="151"/>
      <c r="C623" s="152"/>
      <c r="D623" s="152"/>
      <c r="E623" s="152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</row>
    <row r="624">
      <c r="A624" s="151"/>
      <c r="B624" s="151"/>
      <c r="C624" s="152"/>
      <c r="D624" s="152"/>
      <c r="E624" s="152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</row>
    <row r="625">
      <c r="A625" s="151"/>
      <c r="B625" s="151"/>
      <c r="C625" s="152"/>
      <c r="D625" s="152"/>
      <c r="E625" s="152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</row>
    <row r="626">
      <c r="A626" s="151"/>
      <c r="B626" s="151"/>
      <c r="C626" s="152"/>
      <c r="D626" s="152"/>
      <c r="E626" s="152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</row>
    <row r="627">
      <c r="A627" s="151"/>
      <c r="B627" s="151"/>
      <c r="C627" s="152"/>
      <c r="D627" s="152"/>
      <c r="E627" s="152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</row>
    <row r="628">
      <c r="A628" s="151"/>
      <c r="B628" s="151"/>
      <c r="C628" s="152"/>
      <c r="D628" s="152"/>
      <c r="E628" s="152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</row>
    <row r="629">
      <c r="A629" s="151"/>
      <c r="B629" s="151"/>
      <c r="C629" s="152"/>
      <c r="D629" s="152"/>
      <c r="E629" s="152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</row>
    <row r="630">
      <c r="A630" s="151"/>
      <c r="B630" s="151"/>
      <c r="C630" s="152"/>
      <c r="D630" s="152"/>
      <c r="E630" s="152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</row>
    <row r="631">
      <c r="A631" s="151"/>
      <c r="B631" s="151"/>
      <c r="C631" s="152"/>
      <c r="D631" s="152"/>
      <c r="E631" s="152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</row>
    <row r="632">
      <c r="A632" s="151"/>
      <c r="B632" s="151"/>
      <c r="C632" s="152"/>
      <c r="D632" s="152"/>
      <c r="E632" s="152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</row>
    <row r="633">
      <c r="A633" s="151"/>
      <c r="B633" s="151"/>
      <c r="C633" s="152"/>
      <c r="D633" s="152"/>
      <c r="E633" s="152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</row>
    <row r="634">
      <c r="A634" s="151"/>
      <c r="B634" s="151"/>
      <c r="C634" s="152"/>
      <c r="D634" s="152"/>
      <c r="E634" s="152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</row>
    <row r="635">
      <c r="A635" s="151"/>
      <c r="B635" s="151"/>
      <c r="C635" s="152"/>
      <c r="D635" s="152"/>
      <c r="E635" s="152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</row>
    <row r="636">
      <c r="A636" s="151"/>
      <c r="B636" s="151"/>
      <c r="C636" s="152"/>
      <c r="D636" s="152"/>
      <c r="E636" s="152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</row>
    <row r="637">
      <c r="A637" s="151"/>
      <c r="B637" s="151"/>
      <c r="C637" s="152"/>
      <c r="D637" s="152"/>
      <c r="E637" s="152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</row>
    <row r="638">
      <c r="A638" s="151"/>
      <c r="B638" s="151"/>
      <c r="C638" s="152"/>
      <c r="D638" s="152"/>
      <c r="E638" s="152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</row>
    <row r="639">
      <c r="A639" s="151"/>
      <c r="B639" s="151"/>
      <c r="C639" s="152"/>
      <c r="D639" s="152"/>
      <c r="E639" s="152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</row>
    <row r="640">
      <c r="A640" s="151"/>
      <c r="B640" s="151"/>
      <c r="C640" s="152"/>
      <c r="D640" s="152"/>
      <c r="E640" s="152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</row>
    <row r="641">
      <c r="A641" s="151"/>
      <c r="B641" s="151"/>
      <c r="C641" s="152"/>
      <c r="D641" s="152"/>
      <c r="E641" s="152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</row>
    <row r="642">
      <c r="A642" s="151"/>
      <c r="B642" s="151"/>
      <c r="C642" s="152"/>
      <c r="D642" s="152"/>
      <c r="E642" s="152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</row>
    <row r="643">
      <c r="A643" s="151"/>
      <c r="B643" s="151"/>
      <c r="C643" s="152"/>
      <c r="D643" s="152"/>
      <c r="E643" s="152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</row>
    <row r="644">
      <c r="A644" s="151"/>
      <c r="B644" s="151"/>
      <c r="C644" s="152"/>
      <c r="D644" s="152"/>
      <c r="E644" s="152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</row>
    <row r="645">
      <c r="A645" s="151"/>
      <c r="B645" s="151"/>
      <c r="C645" s="152"/>
      <c r="D645" s="152"/>
      <c r="E645" s="152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</row>
    <row r="646">
      <c r="A646" s="151"/>
      <c r="B646" s="151"/>
      <c r="C646" s="152"/>
      <c r="D646" s="152"/>
      <c r="E646" s="152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</row>
    <row r="647">
      <c r="A647" s="151"/>
      <c r="B647" s="151"/>
      <c r="C647" s="152"/>
      <c r="D647" s="152"/>
      <c r="E647" s="152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</row>
    <row r="648">
      <c r="A648" s="151"/>
      <c r="B648" s="151"/>
      <c r="C648" s="152"/>
      <c r="D648" s="152"/>
      <c r="E648" s="152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</row>
    <row r="649">
      <c r="A649" s="151"/>
      <c r="B649" s="151"/>
      <c r="C649" s="152"/>
      <c r="D649" s="152"/>
      <c r="E649" s="152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</row>
    <row r="650">
      <c r="A650" s="151"/>
      <c r="B650" s="151"/>
      <c r="C650" s="152"/>
      <c r="D650" s="152"/>
      <c r="E650" s="152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</row>
    <row r="651">
      <c r="A651" s="151"/>
      <c r="B651" s="151"/>
      <c r="C651" s="152"/>
      <c r="D651" s="152"/>
      <c r="E651" s="152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</row>
    <row r="652">
      <c r="A652" s="151"/>
      <c r="B652" s="151"/>
      <c r="C652" s="152"/>
      <c r="D652" s="152"/>
      <c r="E652" s="152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</row>
    <row r="653">
      <c r="A653" s="151"/>
      <c r="B653" s="151"/>
      <c r="C653" s="152"/>
      <c r="D653" s="152"/>
      <c r="E653" s="152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</row>
    <row r="654">
      <c r="A654" s="151"/>
      <c r="B654" s="151"/>
      <c r="C654" s="152"/>
      <c r="D654" s="152"/>
      <c r="E654" s="152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</row>
    <row r="655">
      <c r="A655" s="151"/>
      <c r="B655" s="151"/>
      <c r="C655" s="152"/>
      <c r="D655" s="152"/>
      <c r="E655" s="152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</row>
    <row r="656">
      <c r="A656" s="151"/>
      <c r="B656" s="151"/>
      <c r="C656" s="152"/>
      <c r="D656" s="152"/>
      <c r="E656" s="152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</row>
    <row r="657">
      <c r="A657" s="151"/>
      <c r="B657" s="151"/>
      <c r="C657" s="152"/>
      <c r="D657" s="152"/>
      <c r="E657" s="152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</row>
    <row r="658">
      <c r="A658" s="151"/>
      <c r="B658" s="151"/>
      <c r="C658" s="152"/>
      <c r="D658" s="152"/>
      <c r="E658" s="152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</row>
    <row r="659">
      <c r="A659" s="151"/>
      <c r="B659" s="151"/>
      <c r="C659" s="152"/>
      <c r="D659" s="152"/>
      <c r="E659" s="152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</row>
    <row r="660">
      <c r="A660" s="151"/>
      <c r="B660" s="151"/>
      <c r="C660" s="152"/>
      <c r="D660" s="152"/>
      <c r="E660" s="152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</row>
    <row r="661">
      <c r="A661" s="151"/>
      <c r="B661" s="151"/>
      <c r="C661" s="152"/>
      <c r="D661" s="152"/>
      <c r="E661" s="152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</row>
    <row r="662">
      <c r="A662" s="151"/>
      <c r="B662" s="151"/>
      <c r="C662" s="152"/>
      <c r="D662" s="152"/>
      <c r="E662" s="152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</row>
    <row r="663">
      <c r="A663" s="151"/>
      <c r="B663" s="151"/>
      <c r="C663" s="152"/>
      <c r="D663" s="152"/>
      <c r="E663" s="152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</row>
    <row r="664">
      <c r="A664" s="151"/>
      <c r="B664" s="151"/>
      <c r="C664" s="152"/>
      <c r="D664" s="152"/>
      <c r="E664" s="152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</row>
    <row r="665">
      <c r="A665" s="151"/>
      <c r="B665" s="151"/>
      <c r="C665" s="152"/>
      <c r="D665" s="152"/>
      <c r="E665" s="152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</row>
    <row r="666">
      <c r="A666" s="151"/>
      <c r="B666" s="151"/>
      <c r="C666" s="152"/>
      <c r="D666" s="152"/>
      <c r="E666" s="152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</row>
    <row r="667">
      <c r="A667" s="151"/>
      <c r="B667" s="151"/>
      <c r="C667" s="152"/>
      <c r="D667" s="152"/>
      <c r="E667" s="152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</row>
    <row r="668">
      <c r="A668" s="151"/>
      <c r="B668" s="151"/>
      <c r="C668" s="152"/>
      <c r="D668" s="152"/>
      <c r="E668" s="152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</row>
    <row r="669">
      <c r="A669" s="151"/>
      <c r="B669" s="151"/>
      <c r="C669" s="152"/>
      <c r="D669" s="152"/>
      <c r="E669" s="152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</row>
    <row r="670">
      <c r="A670" s="151"/>
      <c r="B670" s="151"/>
      <c r="C670" s="152"/>
      <c r="D670" s="152"/>
      <c r="E670" s="152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</row>
    <row r="671">
      <c r="A671" s="151"/>
      <c r="B671" s="151"/>
      <c r="C671" s="152"/>
      <c r="D671" s="152"/>
      <c r="E671" s="152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</row>
    <row r="672">
      <c r="A672" s="151"/>
      <c r="B672" s="151"/>
      <c r="C672" s="152"/>
      <c r="D672" s="152"/>
      <c r="E672" s="152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</row>
    <row r="673">
      <c r="A673" s="151"/>
      <c r="B673" s="151"/>
      <c r="C673" s="152"/>
      <c r="D673" s="152"/>
      <c r="E673" s="152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</row>
    <row r="674">
      <c r="A674" s="151"/>
      <c r="B674" s="151"/>
      <c r="C674" s="152"/>
      <c r="D674" s="152"/>
      <c r="E674" s="152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</row>
    <row r="675">
      <c r="A675" s="151"/>
      <c r="B675" s="151"/>
      <c r="C675" s="152"/>
      <c r="D675" s="152"/>
      <c r="E675" s="152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</row>
    <row r="676">
      <c r="A676" s="151"/>
      <c r="B676" s="151"/>
      <c r="C676" s="152"/>
      <c r="D676" s="152"/>
      <c r="E676" s="152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</row>
    <row r="677">
      <c r="A677" s="151"/>
      <c r="B677" s="151"/>
      <c r="C677" s="152"/>
      <c r="D677" s="152"/>
      <c r="E677" s="152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</row>
    <row r="678">
      <c r="A678" s="151"/>
      <c r="B678" s="151"/>
      <c r="C678" s="152"/>
      <c r="D678" s="152"/>
      <c r="E678" s="152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</row>
    <row r="679">
      <c r="A679" s="151"/>
      <c r="B679" s="151"/>
      <c r="C679" s="152"/>
      <c r="D679" s="152"/>
      <c r="E679" s="152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</row>
    <row r="680">
      <c r="A680" s="151"/>
      <c r="B680" s="151"/>
      <c r="C680" s="152"/>
      <c r="D680" s="152"/>
      <c r="E680" s="152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</row>
    <row r="681">
      <c r="A681" s="151"/>
      <c r="B681" s="151"/>
      <c r="C681" s="152"/>
      <c r="D681" s="152"/>
      <c r="E681" s="152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</row>
    <row r="682">
      <c r="A682" s="151"/>
      <c r="B682" s="151"/>
      <c r="C682" s="152"/>
      <c r="D682" s="152"/>
      <c r="E682" s="152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</row>
    <row r="683">
      <c r="A683" s="151"/>
      <c r="B683" s="151"/>
      <c r="C683" s="152"/>
      <c r="D683" s="152"/>
      <c r="E683" s="152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</row>
    <row r="684">
      <c r="A684" s="151"/>
      <c r="B684" s="151"/>
      <c r="C684" s="152"/>
      <c r="D684" s="152"/>
      <c r="E684" s="152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</row>
    <row r="685">
      <c r="A685" s="151"/>
      <c r="B685" s="151"/>
      <c r="C685" s="152"/>
      <c r="D685" s="152"/>
      <c r="E685" s="152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</row>
    <row r="686">
      <c r="A686" s="151"/>
      <c r="B686" s="151"/>
      <c r="C686" s="152"/>
      <c r="D686" s="152"/>
      <c r="E686" s="152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</row>
    <row r="687">
      <c r="A687" s="151"/>
      <c r="B687" s="151"/>
      <c r="C687" s="152"/>
      <c r="D687" s="152"/>
      <c r="E687" s="152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</row>
    <row r="688">
      <c r="A688" s="151"/>
      <c r="B688" s="151"/>
      <c r="C688" s="152"/>
      <c r="D688" s="152"/>
      <c r="E688" s="152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20.38"/>
    <col customWidth="1" min="4" max="4" width="51.38"/>
    <col customWidth="1" min="5" max="6" width="26.88"/>
    <col customWidth="1" min="7" max="7" width="2.38"/>
    <col customWidth="1" min="8" max="8" width="44.63"/>
    <col customWidth="1" min="9" max="9" width="51.63"/>
  </cols>
  <sheetData>
    <row r="1">
      <c r="A1" s="170"/>
      <c r="B1" s="170"/>
      <c r="C1" s="170"/>
      <c r="D1" s="170"/>
      <c r="E1" s="170"/>
      <c r="F1" s="171" t="s">
        <v>183</v>
      </c>
      <c r="I1" s="170"/>
      <c r="J1" s="170"/>
      <c r="K1" s="170"/>
    </row>
    <row r="2" ht="49.5" customHeight="1">
      <c r="A2" s="170"/>
      <c r="B2" s="172"/>
      <c r="C2" s="173" t="s">
        <v>184</v>
      </c>
      <c r="D2" s="174"/>
      <c r="E2" s="172"/>
      <c r="F2" s="175"/>
      <c r="G2" s="170"/>
      <c r="J2" s="170"/>
      <c r="K2" s="170"/>
    </row>
    <row r="3">
      <c r="A3" s="170"/>
      <c r="B3" s="176"/>
      <c r="C3" s="173" t="s">
        <v>185</v>
      </c>
      <c r="D3" s="177"/>
      <c r="E3" s="172"/>
      <c r="F3" s="170"/>
      <c r="G3" s="170"/>
      <c r="J3" s="170"/>
      <c r="K3" s="170"/>
    </row>
    <row r="4">
      <c r="A4" s="170"/>
      <c r="B4" s="176"/>
      <c r="C4" s="178" t="s">
        <v>149</v>
      </c>
      <c r="D4" s="179"/>
      <c r="E4" s="180"/>
      <c r="F4" s="170"/>
      <c r="G4" s="170"/>
      <c r="J4" s="170"/>
      <c r="K4" s="170"/>
    </row>
    <row r="5">
      <c r="A5" s="170"/>
      <c r="B5" s="181"/>
      <c r="C5" s="173" t="s">
        <v>150</v>
      </c>
      <c r="D5" s="64"/>
      <c r="E5" s="180"/>
      <c r="F5" s="170"/>
      <c r="G5" s="170"/>
      <c r="J5" s="170"/>
      <c r="K5" s="170"/>
    </row>
    <row r="6">
      <c r="A6" s="170"/>
      <c r="B6" s="181"/>
      <c r="C6" s="173" t="s">
        <v>186</v>
      </c>
      <c r="D6" s="182" t="s">
        <v>187</v>
      </c>
      <c r="E6" s="180"/>
      <c r="F6" s="170"/>
      <c r="G6" s="170"/>
      <c r="J6" s="170"/>
      <c r="K6" s="170"/>
    </row>
    <row r="7">
      <c r="A7" s="170"/>
      <c r="B7" s="181"/>
      <c r="C7" s="173" t="s">
        <v>188</v>
      </c>
      <c r="D7" s="182" t="s">
        <v>189</v>
      </c>
      <c r="E7" s="180"/>
      <c r="F7" s="170"/>
      <c r="G7" s="170"/>
      <c r="J7" s="170"/>
      <c r="K7" s="170"/>
    </row>
    <row r="8">
      <c r="A8" s="170"/>
      <c r="B8" s="181"/>
      <c r="C8" s="173" t="s">
        <v>20</v>
      </c>
      <c r="D8" s="182" t="s">
        <v>190</v>
      </c>
      <c r="E8" s="180"/>
      <c r="F8" s="170"/>
      <c r="G8" s="170"/>
      <c r="J8" s="170"/>
      <c r="K8" s="170"/>
    </row>
    <row r="9">
      <c r="A9" s="170"/>
      <c r="B9" s="176"/>
      <c r="C9" s="173" t="s">
        <v>191</v>
      </c>
      <c r="D9" s="182"/>
      <c r="E9" s="180"/>
      <c r="F9" s="175"/>
      <c r="G9" s="170"/>
      <c r="J9" s="170"/>
      <c r="K9" s="170"/>
    </row>
    <row r="10">
      <c r="A10" s="170"/>
      <c r="B10" s="181"/>
      <c r="C10" s="173" t="s">
        <v>191</v>
      </c>
      <c r="D10" s="182"/>
      <c r="E10" s="180"/>
      <c r="F10" s="175"/>
      <c r="G10" s="170"/>
      <c r="J10" s="170"/>
      <c r="K10" s="170"/>
    </row>
    <row r="11">
      <c r="A11" s="170"/>
      <c r="B11" s="181"/>
      <c r="C11" s="173" t="s">
        <v>192</v>
      </c>
      <c r="D11" s="182"/>
      <c r="E11" s="180"/>
      <c r="F11" s="175"/>
      <c r="G11" s="170"/>
      <c r="J11" s="170"/>
      <c r="K11" s="170"/>
    </row>
    <row r="12">
      <c r="A12" s="170"/>
      <c r="B12" s="170"/>
      <c r="C12" s="173" t="s">
        <v>8</v>
      </c>
      <c r="D12" s="182"/>
      <c r="E12" s="181"/>
      <c r="F12" s="175"/>
      <c r="G12" s="170"/>
      <c r="J12" s="170"/>
      <c r="K12" s="170"/>
    </row>
    <row r="13">
      <c r="A13" s="170"/>
      <c r="B13" s="170"/>
      <c r="C13" s="173" t="s">
        <v>10</v>
      </c>
      <c r="D13" s="182"/>
      <c r="E13" s="181"/>
      <c r="F13" s="175"/>
      <c r="G13" s="170"/>
      <c r="J13" s="170"/>
      <c r="K13" s="170"/>
    </row>
    <row r="14">
      <c r="A14" s="170"/>
      <c r="B14" s="170"/>
      <c r="C14" s="170"/>
      <c r="D14" s="170"/>
      <c r="E14" s="181"/>
      <c r="F14" s="175"/>
      <c r="G14" s="170"/>
      <c r="J14" s="170"/>
      <c r="K14" s="170"/>
    </row>
    <row r="15">
      <c r="A15" s="170"/>
      <c r="B15" s="170"/>
      <c r="C15" s="183" t="s">
        <v>193</v>
      </c>
      <c r="D15" s="184" t="s">
        <v>194</v>
      </c>
      <c r="E15" s="185"/>
      <c r="F15" s="186">
        <v>0.0</v>
      </c>
      <c r="G15" s="170"/>
      <c r="J15" s="170"/>
      <c r="K15" s="170"/>
    </row>
    <row r="16">
      <c r="A16" s="170"/>
      <c r="B16" s="172"/>
      <c r="C16" s="173" t="s">
        <v>184</v>
      </c>
      <c r="D16" s="174"/>
      <c r="E16" s="172"/>
      <c r="F16" s="175"/>
      <c r="G16" s="170"/>
      <c r="J16" s="170"/>
      <c r="K16" s="170"/>
    </row>
    <row r="17">
      <c r="A17" s="170"/>
      <c r="B17" s="172"/>
      <c r="C17" s="173" t="s">
        <v>195</v>
      </c>
      <c r="D17" s="187" t="s">
        <v>196</v>
      </c>
      <c r="E17" s="172"/>
      <c r="F17" s="170"/>
      <c r="G17" s="170"/>
      <c r="J17" s="170"/>
      <c r="K17" s="170"/>
    </row>
    <row r="18">
      <c r="A18" s="170"/>
      <c r="B18" s="176"/>
      <c r="C18" s="173" t="s">
        <v>197</v>
      </c>
      <c r="D18" s="187" t="s">
        <v>196</v>
      </c>
      <c r="E18" s="180"/>
      <c r="F18" s="170"/>
      <c r="G18" s="170"/>
      <c r="J18" s="170"/>
      <c r="K18" s="170"/>
    </row>
    <row r="19">
      <c r="A19" s="170"/>
      <c r="B19" s="176"/>
      <c r="C19" s="173" t="s">
        <v>198</v>
      </c>
      <c r="D19" s="70">
        <v>11.0</v>
      </c>
      <c r="E19" s="180"/>
      <c r="F19" s="188" t="s">
        <v>199</v>
      </c>
      <c r="I19" s="170"/>
      <c r="J19" s="170"/>
      <c r="K19" s="170"/>
    </row>
    <row r="20">
      <c r="A20" s="170"/>
      <c r="B20" s="181"/>
      <c r="C20" s="173" t="s">
        <v>200</v>
      </c>
      <c r="D20" s="64"/>
      <c r="E20" s="180"/>
      <c r="F20" s="170"/>
      <c r="G20" s="170"/>
      <c r="H20" s="170"/>
      <c r="I20" s="170"/>
      <c r="J20" s="170"/>
      <c r="K20" s="170"/>
    </row>
    <row r="21">
      <c r="A21" s="170"/>
      <c r="B21" s="181"/>
      <c r="C21" s="173" t="s">
        <v>201</v>
      </c>
      <c r="D21" s="64"/>
      <c r="E21" s="180"/>
      <c r="F21" s="170"/>
      <c r="G21" s="170"/>
      <c r="H21" s="170"/>
      <c r="I21" s="170"/>
      <c r="J21" s="170"/>
      <c r="K21" s="170"/>
    </row>
    <row r="22">
      <c r="A22" s="170"/>
      <c r="B22" s="181"/>
      <c r="C22" s="173" t="s">
        <v>0</v>
      </c>
      <c r="D22" s="70" t="s">
        <v>1</v>
      </c>
      <c r="E22" s="180"/>
      <c r="F22" s="170"/>
      <c r="G22" s="170"/>
      <c r="H22" s="170"/>
      <c r="I22" s="170"/>
      <c r="J22" s="170"/>
      <c r="K22" s="170"/>
    </row>
    <row r="23">
      <c r="A23" s="170"/>
      <c r="B23" s="181"/>
      <c r="C23" s="173" t="s">
        <v>0</v>
      </c>
      <c r="D23" s="70" t="s">
        <v>202</v>
      </c>
      <c r="E23" s="180"/>
      <c r="F23" s="170"/>
      <c r="G23" s="170"/>
      <c r="H23" s="170"/>
      <c r="I23" s="170"/>
      <c r="J23" s="170"/>
      <c r="K23" s="170"/>
    </row>
    <row r="24">
      <c r="A24" s="170"/>
      <c r="B24" s="176"/>
      <c r="C24" s="173" t="s">
        <v>3</v>
      </c>
      <c r="D24" s="70" t="s">
        <v>4</v>
      </c>
      <c r="E24" s="180"/>
      <c r="F24" s="175"/>
      <c r="G24" s="170"/>
      <c r="H24" s="170"/>
      <c r="I24" s="170"/>
      <c r="J24" s="170"/>
      <c r="K24" s="170"/>
    </row>
    <row r="25">
      <c r="A25" s="170"/>
      <c r="B25" s="176"/>
      <c r="C25" s="173" t="s">
        <v>8</v>
      </c>
      <c r="D25" s="189" t="s">
        <v>9</v>
      </c>
      <c r="E25" s="180"/>
      <c r="F25" s="175"/>
      <c r="G25" s="170"/>
      <c r="H25" s="170"/>
      <c r="I25" s="170"/>
      <c r="J25" s="170"/>
      <c r="K25" s="170"/>
    </row>
    <row r="26">
      <c r="A26" s="170"/>
      <c r="B26" s="181"/>
      <c r="C26" s="173" t="s">
        <v>10</v>
      </c>
      <c r="D26" s="190" t="s">
        <v>203</v>
      </c>
      <c r="E26" s="181"/>
      <c r="F26" s="175"/>
      <c r="G26" s="170"/>
      <c r="H26" s="170"/>
      <c r="I26" s="170"/>
      <c r="J26" s="170"/>
      <c r="K26" s="170"/>
    </row>
    <row r="27">
      <c r="A27" s="170"/>
      <c r="B27" s="181"/>
      <c r="C27" s="173" t="s">
        <v>204</v>
      </c>
      <c r="D27" s="182" t="s">
        <v>187</v>
      </c>
      <c r="E27" s="181"/>
      <c r="F27" s="175"/>
      <c r="G27" s="170"/>
      <c r="H27" s="170"/>
      <c r="I27" s="170"/>
      <c r="J27" s="170"/>
      <c r="K27" s="170"/>
    </row>
    <row r="28">
      <c r="A28" s="170"/>
      <c r="B28" s="170"/>
      <c r="C28" s="173" t="s">
        <v>188</v>
      </c>
      <c r="D28" s="182" t="s">
        <v>189</v>
      </c>
      <c r="E28" s="170"/>
      <c r="F28" s="175"/>
      <c r="G28" s="170"/>
      <c r="H28" s="170"/>
      <c r="I28" s="170"/>
      <c r="J28" s="170"/>
      <c r="K28" s="170"/>
    </row>
    <row r="29">
      <c r="A29" s="170"/>
      <c r="B29" s="172"/>
      <c r="C29" s="173" t="s">
        <v>20</v>
      </c>
      <c r="D29" s="182" t="s">
        <v>190</v>
      </c>
      <c r="E29" s="172"/>
      <c r="F29" s="175"/>
      <c r="G29" s="170"/>
      <c r="H29" s="170"/>
      <c r="I29" s="170"/>
      <c r="J29" s="170"/>
      <c r="K29" s="170"/>
    </row>
    <row r="30">
      <c r="A30" s="170"/>
      <c r="B30" s="176"/>
      <c r="C30" s="170"/>
      <c r="D30" s="170"/>
      <c r="E30" s="172"/>
      <c r="F30" s="170"/>
      <c r="G30" s="170"/>
      <c r="H30" s="170"/>
      <c r="I30" s="170"/>
      <c r="J30" s="170"/>
      <c r="K30" s="170"/>
    </row>
    <row r="31">
      <c r="A31" s="170"/>
      <c r="B31" s="176"/>
      <c r="C31" s="170"/>
      <c r="D31" s="170"/>
      <c r="E31" s="176"/>
      <c r="F31" s="170"/>
      <c r="G31" s="170"/>
      <c r="H31" s="170"/>
      <c r="I31" s="170"/>
      <c r="J31" s="170"/>
      <c r="K31" s="170"/>
    </row>
    <row r="32">
      <c r="A32" s="170"/>
      <c r="B32" s="181"/>
      <c r="C32" s="191"/>
      <c r="D32" s="192" t="s">
        <v>205</v>
      </c>
      <c r="E32" s="176"/>
      <c r="F32" s="170"/>
      <c r="G32" s="170"/>
      <c r="H32" s="170"/>
      <c r="I32" s="170"/>
      <c r="J32" s="170"/>
      <c r="K32" s="170"/>
    </row>
    <row r="33">
      <c r="A33" s="170"/>
      <c r="B33" s="181"/>
      <c r="C33" s="173" t="s">
        <v>149</v>
      </c>
      <c r="D33" s="187" t="s">
        <v>206</v>
      </c>
      <c r="E33" s="181"/>
      <c r="F33" s="170"/>
      <c r="G33" s="170"/>
      <c r="H33" s="170"/>
      <c r="I33" s="170"/>
      <c r="J33" s="170"/>
      <c r="K33" s="170"/>
    </row>
    <row r="34">
      <c r="A34" s="170"/>
      <c r="B34" s="181"/>
      <c r="C34" s="173" t="s">
        <v>150</v>
      </c>
      <c r="D34" s="187" t="s">
        <v>196</v>
      </c>
      <c r="E34" s="181"/>
      <c r="F34" s="170"/>
      <c r="G34" s="170"/>
      <c r="H34" s="170"/>
      <c r="I34" s="170"/>
      <c r="J34" s="170"/>
      <c r="K34" s="170"/>
    </row>
    <row r="35">
      <c r="A35" s="170"/>
      <c r="B35" s="181"/>
      <c r="C35" s="173" t="s">
        <v>207</v>
      </c>
      <c r="D35" s="174" t="s">
        <v>208</v>
      </c>
      <c r="E35" s="181"/>
      <c r="F35" s="170"/>
      <c r="G35" s="170"/>
      <c r="H35" s="170"/>
      <c r="I35" s="170"/>
      <c r="J35" s="170"/>
      <c r="K35" s="170"/>
    </row>
    <row r="36">
      <c r="A36" s="170"/>
      <c r="B36" s="176"/>
      <c r="C36" s="173" t="s">
        <v>209</v>
      </c>
      <c r="D36" s="187" t="s">
        <v>196</v>
      </c>
      <c r="E36" s="181"/>
      <c r="F36" s="170"/>
      <c r="G36" s="170"/>
      <c r="H36" s="170"/>
      <c r="I36" s="170"/>
      <c r="J36" s="170"/>
      <c r="K36" s="170"/>
    </row>
    <row r="37">
      <c r="A37" s="170"/>
      <c r="B37" s="181"/>
      <c r="C37" s="173" t="s">
        <v>210</v>
      </c>
      <c r="D37" s="187" t="s">
        <v>196</v>
      </c>
      <c r="E37" s="176"/>
      <c r="F37" s="175"/>
      <c r="G37" s="170"/>
      <c r="H37" s="170"/>
      <c r="I37" s="170"/>
      <c r="J37" s="170"/>
      <c r="K37" s="170"/>
    </row>
    <row r="38">
      <c r="A38" s="170"/>
      <c r="B38" s="181"/>
      <c r="C38" s="173" t="s">
        <v>211</v>
      </c>
      <c r="D38" s="187" t="s">
        <v>212</v>
      </c>
      <c r="E38" s="181"/>
      <c r="F38" s="175"/>
      <c r="G38" s="170"/>
      <c r="H38" s="170"/>
      <c r="I38" s="170"/>
      <c r="J38" s="170"/>
      <c r="K38" s="170"/>
    </row>
    <row r="39">
      <c r="A39" s="170"/>
      <c r="B39" s="170"/>
      <c r="C39" s="173" t="s">
        <v>213</v>
      </c>
      <c r="D39" s="187" t="s">
        <v>214</v>
      </c>
      <c r="E39" s="181"/>
      <c r="F39" s="175"/>
      <c r="G39" s="170"/>
      <c r="H39" s="170"/>
      <c r="I39" s="170"/>
      <c r="J39" s="170"/>
      <c r="K39" s="170"/>
    </row>
    <row r="40">
      <c r="A40" s="170"/>
      <c r="B40" s="170"/>
      <c r="C40" s="173" t="s">
        <v>215</v>
      </c>
      <c r="D40" s="187" t="s">
        <v>4</v>
      </c>
      <c r="E40" s="181"/>
      <c r="F40" s="175"/>
      <c r="G40" s="170"/>
      <c r="H40" s="170"/>
      <c r="I40" s="170"/>
      <c r="J40" s="170"/>
      <c r="K40" s="170"/>
    </row>
    <row r="41">
      <c r="A41" s="170"/>
      <c r="B41" s="170"/>
      <c r="C41" s="173" t="s">
        <v>8</v>
      </c>
      <c r="D41" s="189" t="s">
        <v>9</v>
      </c>
      <c r="E41" s="170"/>
      <c r="F41" s="170"/>
      <c r="G41" s="170"/>
      <c r="H41" s="170"/>
      <c r="I41" s="170"/>
      <c r="J41" s="170"/>
      <c r="K41" s="170"/>
    </row>
    <row r="42">
      <c r="A42" s="170"/>
      <c r="B42" s="170"/>
      <c r="C42" s="173" t="s">
        <v>216</v>
      </c>
      <c r="D42" s="187">
        <v>3.0</v>
      </c>
      <c r="E42" s="170"/>
      <c r="F42" s="170"/>
      <c r="G42" s="170"/>
      <c r="H42" s="170"/>
      <c r="I42" s="170"/>
      <c r="J42" s="170"/>
      <c r="K42" s="170"/>
    </row>
    <row r="43">
      <c r="A43" s="170"/>
      <c r="B43" s="170"/>
      <c r="C43" s="173" t="s">
        <v>217</v>
      </c>
      <c r="D43" s="182" t="s">
        <v>218</v>
      </c>
      <c r="E43" s="185"/>
      <c r="F43" s="170"/>
      <c r="G43" s="170"/>
      <c r="H43" s="170"/>
      <c r="I43" s="170"/>
      <c r="J43" s="170"/>
      <c r="K43" s="170"/>
    </row>
    <row r="44">
      <c r="A44" s="170"/>
      <c r="B44" s="170"/>
      <c r="C44" s="173" t="s">
        <v>219</v>
      </c>
      <c r="D44" s="182" t="s">
        <v>220</v>
      </c>
      <c r="E44" s="172"/>
      <c r="F44" s="175"/>
      <c r="G44" s="170"/>
      <c r="H44" s="170"/>
      <c r="I44" s="170"/>
      <c r="J44" s="170"/>
      <c r="K44" s="170"/>
    </row>
    <row r="45">
      <c r="A45" s="170"/>
      <c r="B45" s="170"/>
      <c r="C45" s="173" t="s">
        <v>186</v>
      </c>
      <c r="D45" s="182" t="s">
        <v>187</v>
      </c>
      <c r="E45" s="176"/>
      <c r="F45" s="170"/>
      <c r="G45" s="170"/>
      <c r="H45" s="170"/>
      <c r="I45" s="170"/>
      <c r="J45" s="170"/>
      <c r="K45" s="170"/>
    </row>
    <row r="46">
      <c r="A46" s="170"/>
      <c r="B46" s="170"/>
      <c r="C46" s="173" t="s">
        <v>188</v>
      </c>
      <c r="D46" s="182" t="s">
        <v>189</v>
      </c>
      <c r="E46" s="176"/>
      <c r="F46" s="170"/>
      <c r="G46" s="170"/>
      <c r="H46" s="170"/>
      <c r="I46" s="170"/>
      <c r="J46" s="170"/>
      <c r="K46" s="170"/>
    </row>
    <row r="47">
      <c r="A47" s="170"/>
      <c r="B47" s="170"/>
      <c r="C47" s="173" t="s">
        <v>20</v>
      </c>
      <c r="D47" s="187" t="s">
        <v>190</v>
      </c>
      <c r="E47" s="181"/>
      <c r="F47" s="170"/>
      <c r="G47" s="170"/>
      <c r="H47" s="170"/>
      <c r="I47" s="170"/>
      <c r="J47" s="170"/>
      <c r="K47" s="170"/>
    </row>
    <row r="48">
      <c r="A48" s="170"/>
      <c r="B48" s="170"/>
      <c r="C48" s="173" t="s">
        <v>221</v>
      </c>
      <c r="D48" s="182" t="s">
        <v>222</v>
      </c>
      <c r="E48" s="181"/>
      <c r="F48" s="170"/>
      <c r="G48" s="170"/>
      <c r="H48" s="170"/>
      <c r="I48" s="170"/>
      <c r="J48" s="170"/>
      <c r="K48" s="170"/>
    </row>
    <row r="49">
      <c r="A49" s="170"/>
      <c r="B49" s="170"/>
      <c r="C49" s="170"/>
      <c r="D49" s="170"/>
      <c r="E49" s="181"/>
      <c r="F49" s="193" t="s">
        <v>223</v>
      </c>
      <c r="G49" s="170"/>
      <c r="H49" s="170"/>
      <c r="I49" s="170"/>
      <c r="J49" s="170"/>
      <c r="K49" s="170"/>
    </row>
    <row r="50">
      <c r="A50" s="170"/>
      <c r="B50" s="170"/>
      <c r="C50" s="170"/>
      <c r="D50" s="170"/>
      <c r="E50" s="181"/>
      <c r="F50" s="170"/>
      <c r="G50" s="170"/>
      <c r="H50" s="170"/>
      <c r="I50" s="170"/>
      <c r="J50" s="170"/>
      <c r="K50" s="170"/>
    </row>
    <row r="51">
      <c r="A51" s="170"/>
      <c r="B51" s="170"/>
      <c r="C51" s="170"/>
      <c r="D51" s="170"/>
      <c r="E51" s="176"/>
      <c r="F51" s="170"/>
      <c r="G51" s="170"/>
      <c r="H51" s="170"/>
      <c r="I51" s="170"/>
      <c r="J51" s="170"/>
      <c r="K51" s="170"/>
    </row>
    <row r="52">
      <c r="A52" s="170"/>
      <c r="B52" s="170"/>
      <c r="C52" s="170"/>
      <c r="D52" s="170"/>
      <c r="E52" s="181"/>
      <c r="F52" s="170"/>
      <c r="G52" s="170"/>
      <c r="H52" s="170"/>
      <c r="I52" s="170"/>
      <c r="J52" s="170"/>
      <c r="K52" s="170"/>
    </row>
    <row r="53">
      <c r="A53" s="170"/>
      <c r="B53" s="170"/>
      <c r="C53" s="170"/>
      <c r="D53" s="170"/>
      <c r="E53" s="181"/>
      <c r="F53" s="170"/>
      <c r="G53" s="170"/>
      <c r="H53" s="170"/>
      <c r="I53" s="170"/>
      <c r="J53" s="170"/>
      <c r="K53" s="170"/>
    </row>
    <row r="54">
      <c r="A54" s="170"/>
      <c r="B54" s="170"/>
      <c r="C54" s="170"/>
      <c r="D54" s="170"/>
      <c r="E54" s="181"/>
      <c r="F54" s="170"/>
      <c r="G54" s="170"/>
      <c r="H54" s="170"/>
      <c r="I54" s="170"/>
      <c r="J54" s="170"/>
      <c r="K54" s="170"/>
    </row>
    <row r="55">
      <c r="A55" s="170"/>
      <c r="B55" s="170"/>
      <c r="C55" s="170"/>
      <c r="D55" s="170"/>
      <c r="E55" s="181"/>
      <c r="F55" s="170"/>
      <c r="G55" s="170"/>
      <c r="H55" s="170"/>
      <c r="I55" s="170"/>
      <c r="J55" s="170"/>
      <c r="K55" s="170"/>
    </row>
    <row r="56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</row>
    <row r="57">
      <c r="A57" s="170"/>
      <c r="B57" s="170"/>
      <c r="C57" s="170"/>
      <c r="D57" s="170"/>
      <c r="E57" s="172"/>
      <c r="F57" s="175"/>
      <c r="G57" s="170"/>
      <c r="H57" s="170"/>
      <c r="I57" s="170"/>
      <c r="J57" s="170"/>
      <c r="K57" s="170"/>
    </row>
    <row r="58">
      <c r="A58" s="170"/>
      <c r="B58" s="170"/>
      <c r="C58" s="170"/>
      <c r="D58" s="170"/>
      <c r="E58" s="176"/>
      <c r="F58" s="170"/>
      <c r="G58" s="170"/>
      <c r="H58" s="170"/>
      <c r="I58" s="170"/>
      <c r="J58" s="170"/>
      <c r="K58" s="170"/>
    </row>
    <row r="59">
      <c r="A59" s="170"/>
      <c r="B59" s="170"/>
      <c r="C59" s="170"/>
      <c r="D59" s="170"/>
      <c r="E59" s="176"/>
      <c r="F59" s="170"/>
      <c r="G59" s="170"/>
      <c r="H59" s="170"/>
      <c r="I59" s="170"/>
      <c r="J59" s="170"/>
      <c r="K59" s="170"/>
    </row>
    <row r="60">
      <c r="A60" s="170"/>
      <c r="B60" s="170"/>
      <c r="C60" s="170"/>
      <c r="D60" s="170"/>
      <c r="E60" s="181"/>
      <c r="F60" s="170"/>
      <c r="G60" s="170"/>
      <c r="H60" s="170"/>
      <c r="I60" s="170"/>
      <c r="J60" s="170"/>
      <c r="K60" s="170"/>
    </row>
    <row r="61">
      <c r="A61" s="170"/>
      <c r="B61" s="170"/>
      <c r="C61" s="170"/>
      <c r="D61" s="170"/>
      <c r="E61" s="181"/>
      <c r="F61" s="170"/>
      <c r="G61" s="170"/>
      <c r="H61" s="170"/>
      <c r="I61" s="170"/>
      <c r="J61" s="170"/>
      <c r="K61" s="170"/>
    </row>
    <row r="62">
      <c r="A62" s="170"/>
      <c r="B62" s="170"/>
      <c r="C62" s="170"/>
      <c r="D62" s="170"/>
      <c r="E62" s="181"/>
      <c r="F62" s="170"/>
      <c r="G62" s="170"/>
      <c r="H62" s="170"/>
      <c r="I62" s="170"/>
      <c r="J62" s="170"/>
      <c r="K62" s="170"/>
    </row>
    <row r="63">
      <c r="A63" s="170"/>
      <c r="B63" s="170"/>
      <c r="C63" s="170"/>
      <c r="D63" s="170"/>
      <c r="E63" s="181"/>
      <c r="F63" s="170"/>
      <c r="G63" s="170"/>
      <c r="H63" s="170"/>
      <c r="I63" s="170"/>
      <c r="J63" s="170"/>
      <c r="K63" s="170"/>
    </row>
    <row r="64">
      <c r="A64" s="170"/>
      <c r="B64" s="170"/>
      <c r="C64" s="170"/>
      <c r="D64" s="170"/>
      <c r="E64" s="176"/>
      <c r="F64" s="170"/>
      <c r="G64" s="170"/>
      <c r="H64" s="170"/>
      <c r="I64" s="170"/>
      <c r="J64" s="170"/>
      <c r="K64" s="170"/>
    </row>
    <row r="65">
      <c r="A65" s="170"/>
      <c r="B65" s="170"/>
      <c r="C65" s="170"/>
      <c r="D65" s="170"/>
      <c r="E65" s="181"/>
      <c r="F65" s="170"/>
      <c r="G65" s="170"/>
      <c r="H65" s="170"/>
      <c r="I65" s="170"/>
      <c r="J65" s="170"/>
      <c r="K65" s="170"/>
    </row>
    <row r="66">
      <c r="A66" s="170"/>
      <c r="B66" s="170"/>
      <c r="C66" s="170"/>
      <c r="D66" s="170"/>
      <c r="E66" s="181"/>
      <c r="F66" s="170"/>
      <c r="G66" s="170"/>
      <c r="H66" s="170"/>
      <c r="I66" s="170"/>
      <c r="J66" s="170"/>
      <c r="K66" s="170"/>
    </row>
    <row r="67">
      <c r="A67" s="170"/>
      <c r="B67" s="170"/>
      <c r="C67" s="170"/>
      <c r="D67" s="170"/>
      <c r="E67" s="181"/>
      <c r="F67" s="170"/>
      <c r="G67" s="170"/>
      <c r="H67" s="170"/>
      <c r="I67" s="170"/>
      <c r="J67" s="170"/>
      <c r="K67" s="170"/>
    </row>
    <row r="68">
      <c r="A68" s="170"/>
      <c r="B68" s="170"/>
      <c r="C68" s="170"/>
      <c r="D68" s="170"/>
      <c r="E68" s="181"/>
      <c r="F68" s="170"/>
      <c r="G68" s="170"/>
      <c r="H68" s="170"/>
      <c r="I68" s="170"/>
      <c r="J68" s="170"/>
      <c r="K68" s="170"/>
    </row>
    <row r="69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</row>
    <row r="70">
      <c r="A70" s="170"/>
      <c r="B70" s="170"/>
      <c r="C70" s="170"/>
      <c r="D70" s="170"/>
      <c r="E70" s="172"/>
      <c r="F70" s="175"/>
      <c r="G70" s="170"/>
      <c r="H70" s="170"/>
      <c r="I70" s="170"/>
      <c r="J70" s="170"/>
      <c r="K70" s="170"/>
    </row>
    <row r="71">
      <c r="A71" s="170"/>
      <c r="B71" s="170"/>
      <c r="C71" s="170"/>
      <c r="D71" s="170"/>
      <c r="E71" s="176"/>
      <c r="F71" s="170"/>
      <c r="G71" s="170"/>
      <c r="H71" s="170"/>
      <c r="I71" s="170"/>
      <c r="J71" s="170"/>
      <c r="K71" s="170"/>
    </row>
    <row r="72">
      <c r="A72" s="170"/>
      <c r="B72" s="170"/>
      <c r="C72" s="170"/>
      <c r="D72" s="170"/>
      <c r="E72" s="176"/>
      <c r="F72" s="170"/>
      <c r="G72" s="170"/>
      <c r="H72" s="170"/>
      <c r="I72" s="170"/>
      <c r="J72" s="170"/>
      <c r="K72" s="170"/>
    </row>
    <row r="73">
      <c r="A73" s="170"/>
      <c r="B73" s="170"/>
      <c r="C73" s="170"/>
      <c r="D73" s="170"/>
      <c r="E73" s="181"/>
      <c r="F73" s="170"/>
      <c r="G73" s="170"/>
      <c r="H73" s="170"/>
      <c r="I73" s="170"/>
      <c r="J73" s="170"/>
      <c r="K73" s="170"/>
    </row>
    <row r="74">
      <c r="A74" s="170"/>
      <c r="B74" s="170"/>
      <c r="C74" s="170"/>
      <c r="D74" s="170"/>
      <c r="E74" s="181"/>
      <c r="F74" s="170"/>
      <c r="G74" s="170"/>
      <c r="H74" s="170"/>
      <c r="I74" s="170"/>
      <c r="J74" s="170"/>
      <c r="K74" s="170"/>
    </row>
    <row r="75">
      <c r="A75" s="170"/>
      <c r="B75" s="170"/>
      <c r="C75" s="170"/>
      <c r="D75" s="170"/>
      <c r="E75" s="181"/>
      <c r="F75" s="170"/>
      <c r="G75" s="170"/>
      <c r="H75" s="170"/>
      <c r="I75" s="170"/>
      <c r="J75" s="170"/>
      <c r="K75" s="170"/>
    </row>
    <row r="76">
      <c r="A76" s="170"/>
      <c r="B76" s="170"/>
      <c r="C76" s="170"/>
      <c r="D76" s="170"/>
      <c r="E76" s="181"/>
      <c r="F76" s="175"/>
      <c r="G76" s="170"/>
      <c r="H76" s="170"/>
      <c r="I76" s="170"/>
      <c r="J76" s="170"/>
      <c r="K76" s="170"/>
    </row>
    <row r="77">
      <c r="A77" s="170"/>
      <c r="B77" s="170"/>
      <c r="C77" s="170"/>
      <c r="D77" s="170"/>
      <c r="E77" s="176"/>
      <c r="F77" s="170"/>
      <c r="G77" s="170"/>
      <c r="H77" s="170"/>
      <c r="I77" s="170"/>
      <c r="J77" s="170"/>
      <c r="K77" s="170"/>
    </row>
    <row r="78">
      <c r="A78" s="170"/>
      <c r="B78" s="170"/>
      <c r="C78" s="170"/>
      <c r="D78" s="170"/>
      <c r="E78" s="181"/>
      <c r="F78" s="170"/>
      <c r="G78" s="170"/>
      <c r="H78" s="170"/>
      <c r="I78" s="170"/>
      <c r="J78" s="170"/>
      <c r="K78" s="170"/>
    </row>
    <row r="79">
      <c r="A79" s="170"/>
      <c r="B79" s="170"/>
      <c r="C79" s="170"/>
      <c r="D79" s="170"/>
      <c r="E79" s="181"/>
      <c r="F79" s="170"/>
      <c r="G79" s="170"/>
      <c r="H79" s="170"/>
      <c r="I79" s="170"/>
      <c r="J79" s="170"/>
      <c r="K79" s="170"/>
    </row>
    <row r="80">
      <c r="A80" s="170"/>
      <c r="B80" s="170"/>
      <c r="C80" s="170"/>
      <c r="D80" s="170"/>
      <c r="E80" s="181"/>
      <c r="F80" s="170"/>
      <c r="G80" s="170"/>
      <c r="H80" s="170"/>
      <c r="I80" s="170"/>
      <c r="J80" s="170"/>
      <c r="K80" s="170"/>
    </row>
    <row r="8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</row>
    <row r="82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</row>
    <row r="83">
      <c r="A83" s="170"/>
      <c r="B83" s="170"/>
      <c r="C83" s="170"/>
      <c r="D83" s="170"/>
      <c r="E83" s="172"/>
      <c r="F83" s="175"/>
      <c r="G83" s="170"/>
      <c r="H83" s="170"/>
      <c r="I83" s="170"/>
      <c r="J83" s="170"/>
      <c r="K83" s="170"/>
    </row>
    <row r="84">
      <c r="A84" s="170"/>
      <c r="B84" s="170"/>
      <c r="C84" s="170"/>
      <c r="D84" s="170"/>
      <c r="E84" s="172"/>
      <c r="F84" s="170"/>
      <c r="G84" s="170"/>
      <c r="H84" s="170"/>
      <c r="I84" s="170"/>
      <c r="J84" s="170"/>
      <c r="K84" s="170"/>
    </row>
    <row r="85">
      <c r="A85" s="170"/>
      <c r="B85" s="170"/>
      <c r="C85" s="170"/>
      <c r="D85" s="170"/>
      <c r="E85" s="176"/>
      <c r="F85" s="170"/>
      <c r="G85" s="170"/>
      <c r="H85" s="170"/>
      <c r="I85" s="170"/>
      <c r="J85" s="170"/>
      <c r="K85" s="170"/>
    </row>
    <row r="86">
      <c r="A86" s="170"/>
      <c r="B86" s="170"/>
      <c r="C86" s="170"/>
      <c r="D86" s="170"/>
      <c r="E86" s="176"/>
      <c r="F86" s="170"/>
      <c r="G86" s="170"/>
      <c r="H86" s="170"/>
      <c r="I86" s="170"/>
      <c r="J86" s="170"/>
      <c r="K86" s="170"/>
    </row>
    <row r="87">
      <c r="A87" s="170"/>
      <c r="B87" s="170"/>
      <c r="C87" s="170"/>
      <c r="D87" s="170"/>
      <c r="E87" s="181"/>
      <c r="F87" s="170"/>
      <c r="G87" s="170"/>
      <c r="H87" s="170"/>
      <c r="I87" s="170"/>
      <c r="J87" s="170"/>
      <c r="K87" s="170"/>
    </row>
    <row r="88">
      <c r="A88" s="170"/>
      <c r="B88" s="170"/>
      <c r="C88" s="170"/>
      <c r="D88" s="170"/>
      <c r="E88" s="181"/>
      <c r="F88" s="170"/>
      <c r="G88" s="170"/>
      <c r="H88" s="170"/>
      <c r="I88" s="170"/>
      <c r="J88" s="170"/>
      <c r="K88" s="170"/>
    </row>
    <row r="89">
      <c r="A89" s="170"/>
      <c r="B89" s="170"/>
      <c r="C89" s="170"/>
      <c r="D89" s="170"/>
      <c r="E89" s="181"/>
      <c r="F89" s="170"/>
      <c r="G89" s="170"/>
      <c r="H89" s="170"/>
      <c r="I89" s="170"/>
      <c r="J89" s="170"/>
      <c r="K89" s="170"/>
    </row>
    <row r="90">
      <c r="A90" s="170"/>
      <c r="B90" s="170"/>
      <c r="C90" s="170"/>
      <c r="D90" s="170"/>
      <c r="E90" s="181"/>
      <c r="F90" s="175"/>
      <c r="G90" s="170"/>
      <c r="H90" s="170"/>
      <c r="I90" s="170"/>
      <c r="J90" s="170"/>
      <c r="K90" s="170"/>
    </row>
    <row r="91">
      <c r="A91" s="170"/>
      <c r="B91" s="170"/>
      <c r="C91" s="170"/>
      <c r="D91" s="170"/>
      <c r="E91" s="176"/>
      <c r="F91" s="170"/>
      <c r="G91" s="170"/>
      <c r="H91" s="170"/>
      <c r="I91" s="170"/>
      <c r="J91" s="170"/>
      <c r="K91" s="170"/>
    </row>
    <row r="92">
      <c r="A92" s="170"/>
      <c r="B92" s="170"/>
      <c r="C92" s="170"/>
      <c r="D92" s="170"/>
      <c r="E92" s="181"/>
      <c r="F92" s="170"/>
      <c r="G92" s="170"/>
      <c r="H92" s="170"/>
      <c r="I92" s="170"/>
      <c r="J92" s="170"/>
      <c r="K92" s="170"/>
    </row>
    <row r="93">
      <c r="A93" s="170"/>
      <c r="B93" s="170"/>
      <c r="C93" s="170"/>
      <c r="D93" s="170"/>
      <c r="E93" s="181"/>
      <c r="F93" s="170"/>
      <c r="G93" s="170"/>
      <c r="H93" s="170"/>
      <c r="I93" s="170"/>
      <c r="J93" s="170"/>
      <c r="K93" s="170"/>
    </row>
    <row r="94">
      <c r="A94" s="170"/>
      <c r="B94" s="170"/>
      <c r="C94" s="170"/>
      <c r="D94" s="170"/>
      <c r="E94" s="181"/>
      <c r="F94" s="170"/>
      <c r="G94" s="170"/>
      <c r="H94" s="170"/>
      <c r="I94" s="170"/>
      <c r="J94" s="170"/>
      <c r="K94" s="170"/>
    </row>
    <row r="9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</row>
    <row r="96">
      <c r="A96" s="170"/>
      <c r="B96" s="170"/>
      <c r="C96" s="170"/>
      <c r="D96" s="170"/>
      <c r="E96" s="172"/>
      <c r="F96" s="175"/>
      <c r="G96" s="170"/>
      <c r="H96" s="170"/>
      <c r="I96" s="170"/>
      <c r="J96" s="170"/>
      <c r="K96" s="170"/>
    </row>
    <row r="97">
      <c r="A97" s="170"/>
      <c r="B97" s="170"/>
      <c r="C97" s="170"/>
      <c r="D97" s="170"/>
      <c r="E97" s="172"/>
      <c r="F97" s="170"/>
      <c r="G97" s="170"/>
      <c r="H97" s="170"/>
      <c r="I97" s="170"/>
      <c r="J97" s="170"/>
      <c r="K97" s="170"/>
    </row>
    <row r="98">
      <c r="A98" s="170"/>
      <c r="B98" s="170"/>
      <c r="C98" s="170"/>
      <c r="D98" s="170"/>
      <c r="E98" s="176"/>
      <c r="F98" s="170"/>
      <c r="G98" s="170"/>
      <c r="H98" s="170"/>
      <c r="I98" s="170"/>
      <c r="J98" s="170"/>
      <c r="K98" s="170"/>
    </row>
    <row r="99">
      <c r="A99" s="170"/>
      <c r="B99" s="170"/>
      <c r="C99" s="170"/>
      <c r="D99" s="170"/>
      <c r="E99" s="176"/>
      <c r="F99" s="170"/>
      <c r="G99" s="170"/>
      <c r="H99" s="170"/>
      <c r="I99" s="170"/>
      <c r="J99" s="170"/>
      <c r="K99" s="170"/>
    </row>
    <row r="100">
      <c r="A100" s="170"/>
      <c r="B100" s="170"/>
      <c r="C100" s="170"/>
      <c r="D100" s="170"/>
      <c r="E100" s="181"/>
      <c r="F100" s="170"/>
      <c r="G100" s="170"/>
      <c r="H100" s="170"/>
      <c r="I100" s="170"/>
      <c r="J100" s="170"/>
      <c r="K100" s="170"/>
    </row>
    <row r="101">
      <c r="A101" s="170"/>
      <c r="B101" s="170"/>
      <c r="C101" s="170"/>
      <c r="D101" s="170"/>
      <c r="E101" s="181"/>
      <c r="F101" s="170"/>
      <c r="G101" s="170"/>
      <c r="H101" s="170"/>
      <c r="I101" s="170"/>
      <c r="J101" s="170"/>
      <c r="K101" s="170"/>
    </row>
    <row r="102">
      <c r="A102" s="170"/>
      <c r="B102" s="170"/>
      <c r="C102" s="170"/>
      <c r="D102" s="170"/>
      <c r="E102" s="181"/>
      <c r="F102" s="170"/>
      <c r="G102" s="170"/>
      <c r="H102" s="170"/>
      <c r="I102" s="170"/>
      <c r="J102" s="170"/>
      <c r="K102" s="170"/>
    </row>
    <row r="103">
      <c r="A103" s="170"/>
      <c r="B103" s="170"/>
      <c r="C103" s="170"/>
      <c r="D103" s="170"/>
      <c r="E103" s="181"/>
      <c r="F103" s="175"/>
      <c r="G103" s="170"/>
      <c r="H103" s="170"/>
      <c r="I103" s="170"/>
      <c r="J103" s="170"/>
      <c r="K103" s="170"/>
    </row>
    <row r="104">
      <c r="A104" s="170"/>
      <c r="B104" s="170"/>
      <c r="C104" s="170"/>
      <c r="D104" s="170"/>
      <c r="E104" s="176"/>
      <c r="F104" s="170"/>
      <c r="G104" s="170"/>
      <c r="H104" s="170"/>
      <c r="I104" s="170"/>
      <c r="J104" s="170"/>
      <c r="K104" s="170"/>
    </row>
    <row r="105">
      <c r="A105" s="170"/>
      <c r="B105" s="170"/>
      <c r="C105" s="170"/>
      <c r="D105" s="170"/>
      <c r="E105" s="181"/>
      <c r="F105" s="170"/>
      <c r="G105" s="170"/>
      <c r="H105" s="170"/>
      <c r="I105" s="170"/>
      <c r="J105" s="170"/>
      <c r="K105" s="170"/>
    </row>
    <row r="106">
      <c r="A106" s="170"/>
      <c r="B106" s="170"/>
      <c r="C106" s="170"/>
      <c r="D106" s="170"/>
      <c r="E106" s="181"/>
      <c r="F106" s="170"/>
      <c r="G106" s="170"/>
      <c r="H106" s="170"/>
      <c r="I106" s="170"/>
      <c r="J106" s="170"/>
      <c r="K106" s="170"/>
    </row>
    <row r="107">
      <c r="A107" s="170"/>
      <c r="B107" s="170"/>
      <c r="C107" s="170"/>
      <c r="D107" s="170"/>
      <c r="E107" s="181"/>
      <c r="F107" s="170"/>
      <c r="G107" s="170"/>
      <c r="H107" s="170"/>
      <c r="I107" s="170"/>
      <c r="J107" s="170"/>
      <c r="K107" s="170"/>
    </row>
    <row r="108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</row>
    <row r="109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</row>
    <row r="110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</row>
    <row r="11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</row>
    <row r="112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</row>
    <row r="113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</row>
    <row r="114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</row>
    <row r="11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</row>
    <row r="116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</row>
    <row r="117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</row>
    <row r="118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</row>
    <row r="119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</row>
    <row r="120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</row>
    <row r="12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</row>
    <row r="122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</row>
    <row r="123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</row>
    <row r="124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</row>
    <row r="12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</row>
    <row r="126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</row>
    <row r="127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</row>
    <row r="128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</row>
    <row r="129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</row>
    <row r="130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</row>
    <row r="13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</row>
    <row r="132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</row>
    <row r="133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</row>
    <row r="134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</row>
    <row r="13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</row>
    <row r="136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</row>
    <row r="137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</row>
    <row r="138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</row>
    <row r="139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</row>
    <row r="140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</row>
    <row r="14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</row>
    <row r="142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</row>
    <row r="143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</row>
    <row r="144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</row>
    <row r="14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</row>
    <row r="146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</row>
    <row r="147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</row>
    <row r="148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</row>
    <row r="149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</row>
    <row r="150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</row>
    <row r="15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</row>
    <row r="152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</row>
    <row r="153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</row>
    <row r="154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</row>
    <row r="155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</row>
    <row r="156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</row>
    <row r="157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</row>
    <row r="158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</row>
    <row r="159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</row>
    <row r="160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</row>
    <row r="16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</row>
    <row r="162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</row>
    <row r="163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</row>
    <row r="164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</row>
    <row r="165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</row>
    <row r="166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</row>
    <row r="167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</row>
    <row r="168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</row>
    <row r="169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</row>
    <row r="170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</row>
    <row r="17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</row>
    <row r="172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</row>
    <row r="173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</row>
    <row r="174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</row>
    <row r="175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</row>
    <row r="176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</row>
    <row r="177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</row>
    <row r="178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</row>
    <row r="179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</row>
    <row r="180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</row>
    <row r="18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</row>
    <row r="182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</row>
    <row r="183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</row>
    <row r="184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</row>
    <row r="185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</row>
    <row r="186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</row>
    <row r="187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</row>
    <row r="188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</row>
    <row r="189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</row>
    <row r="190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</row>
    <row r="19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</row>
    <row r="192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</row>
    <row r="193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</row>
    <row r="194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</row>
    <row r="195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</row>
    <row r="196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</row>
    <row r="197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</row>
    <row r="198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</row>
    <row r="199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</row>
    <row r="200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</row>
    <row r="20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</row>
    <row r="202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</row>
    <row r="203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</row>
    <row r="204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</row>
    <row r="205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</row>
    <row r="206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</row>
    <row r="207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</row>
    <row r="208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</row>
    <row r="209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</row>
    <row r="210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</row>
    <row r="21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</row>
    <row r="212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</row>
    <row r="213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</row>
    <row r="214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</row>
    <row r="215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</row>
    <row r="216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</row>
    <row r="217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</row>
    <row r="218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</row>
    <row r="219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</row>
    <row r="220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</row>
    <row r="221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</row>
    <row r="222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</row>
    <row r="223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</row>
    <row r="224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</row>
    <row r="225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</row>
    <row r="226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</row>
    <row r="227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</row>
    <row r="228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</row>
    <row r="229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</row>
    <row r="230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</row>
    <row r="231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</row>
    <row r="232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</row>
    <row r="233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</row>
    <row r="234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</row>
    <row r="235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</row>
    <row r="236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</row>
    <row r="237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</row>
    <row r="238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</row>
    <row r="239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</row>
    <row r="240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</row>
    <row r="241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</row>
    <row r="242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</row>
    <row r="243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</row>
    <row r="244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</row>
    <row r="245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</row>
    <row r="246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</row>
    <row r="247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</row>
    <row r="248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</row>
    <row r="249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</row>
    <row r="250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</row>
    <row r="251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</row>
    <row r="252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</row>
    <row r="253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</row>
    <row r="254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</row>
    <row r="255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</row>
    <row r="256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</row>
    <row r="257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</row>
    <row r="258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</row>
    <row r="259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</row>
    <row r="260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</row>
    <row r="261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</row>
    <row r="262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</row>
    <row r="263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</row>
    <row r="264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</row>
    <row r="265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</row>
    <row r="266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</row>
    <row r="267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</row>
    <row r="268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</row>
    <row r="269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</row>
    <row r="270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</row>
    <row r="271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</row>
    <row r="272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</row>
    <row r="273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</row>
    <row r="274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</row>
    <row r="275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</row>
    <row r="276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</row>
    <row r="277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</row>
    <row r="278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</row>
    <row r="279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</row>
    <row r="280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</row>
    <row r="281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</row>
    <row r="282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</row>
    <row r="283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</row>
    <row r="284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</row>
    <row r="285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</row>
    <row r="286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</row>
    <row r="287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</row>
    <row r="288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</row>
    <row r="289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</row>
    <row r="290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</row>
    <row r="291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</row>
    <row r="292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</row>
    <row r="293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</row>
    <row r="294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</row>
    <row r="295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</row>
    <row r="296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</row>
    <row r="297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</row>
    <row r="298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</row>
    <row r="299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</row>
    <row r="300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</row>
    <row r="301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</row>
    <row r="302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</row>
    <row r="303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</row>
    <row r="304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</row>
    <row r="305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</row>
    <row r="306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</row>
    <row r="307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</row>
    <row r="308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</row>
    <row r="309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</row>
    <row r="310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</row>
    <row r="311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</row>
    <row r="312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</row>
    <row r="313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</row>
    <row r="314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</row>
    <row r="315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</row>
    <row r="316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</row>
    <row r="317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</row>
    <row r="318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</row>
    <row r="319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</row>
    <row r="320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</row>
    <row r="321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</row>
    <row r="322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</row>
    <row r="323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</row>
    <row r="324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</row>
    <row r="325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</row>
    <row r="326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</row>
    <row r="327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</row>
    <row r="328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</row>
    <row r="329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</row>
    <row r="330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</row>
    <row r="331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</row>
    <row r="332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</row>
    <row r="333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</row>
    <row r="334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</row>
    <row r="335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</row>
    <row r="336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</row>
    <row r="337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</row>
    <row r="338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</row>
    <row r="339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</row>
    <row r="340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</row>
    <row r="341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</row>
    <row r="342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</row>
    <row r="343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</row>
    <row r="344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</row>
    <row r="345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</row>
    <row r="346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</row>
    <row r="347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</row>
    <row r="348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</row>
    <row r="349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</row>
    <row r="350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</row>
    <row r="351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</row>
    <row r="352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</row>
    <row r="353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</row>
    <row r="354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</row>
    <row r="355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</row>
    <row r="356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</row>
    <row r="357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</row>
    <row r="358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</row>
    <row r="359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</row>
    <row r="360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</row>
    <row r="361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</row>
    <row r="362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</row>
    <row r="363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</row>
    <row r="364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</row>
    <row r="365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</row>
    <row r="366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</row>
    <row r="367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</row>
    <row r="368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</row>
    <row r="369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</row>
    <row r="370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</row>
    <row r="37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</row>
    <row r="372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</row>
    <row r="373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</row>
    <row r="374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</row>
    <row r="375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</row>
    <row r="376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</row>
    <row r="377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</row>
    <row r="378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</row>
    <row r="379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</row>
    <row r="380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</row>
    <row r="38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</row>
    <row r="382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</row>
    <row r="383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</row>
    <row r="384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</row>
    <row r="385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</row>
    <row r="386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</row>
    <row r="387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</row>
    <row r="388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</row>
    <row r="389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</row>
    <row r="390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</row>
    <row r="39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</row>
    <row r="392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</row>
    <row r="393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</row>
    <row r="394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</row>
    <row r="395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</row>
    <row r="396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</row>
    <row r="397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</row>
    <row r="398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</row>
    <row r="399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</row>
    <row r="400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</row>
    <row r="40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</row>
    <row r="402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</row>
    <row r="403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</row>
    <row r="404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</row>
    <row r="405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</row>
    <row r="406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</row>
    <row r="407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</row>
    <row r="408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</row>
    <row r="409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</row>
    <row r="410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</row>
    <row r="41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</row>
    <row r="412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</row>
    <row r="413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</row>
    <row r="414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</row>
    <row r="415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</row>
    <row r="416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</row>
    <row r="417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</row>
    <row r="418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</row>
    <row r="419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</row>
    <row r="420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</row>
    <row r="42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</row>
    <row r="422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</row>
    <row r="423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</row>
    <row r="424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</row>
    <row r="425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</row>
    <row r="426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</row>
    <row r="427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</row>
    <row r="428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</row>
    <row r="429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</row>
    <row r="430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</row>
    <row r="43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</row>
    <row r="432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</row>
    <row r="433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</row>
    <row r="434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</row>
    <row r="435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</row>
    <row r="436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</row>
    <row r="437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</row>
    <row r="438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</row>
    <row r="439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</row>
    <row r="440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</row>
    <row r="44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</row>
    <row r="442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</row>
    <row r="443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</row>
    <row r="444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</row>
    <row r="445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</row>
    <row r="446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</row>
    <row r="447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</row>
    <row r="448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</row>
    <row r="449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</row>
    <row r="450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</row>
    <row r="45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</row>
    <row r="452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</row>
    <row r="453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</row>
    <row r="454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</row>
    <row r="455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</row>
    <row r="456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</row>
    <row r="457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</row>
    <row r="458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</row>
    <row r="459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</row>
    <row r="460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</row>
    <row r="46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</row>
    <row r="462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</row>
    <row r="463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</row>
    <row r="464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</row>
    <row r="465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</row>
    <row r="466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</row>
    <row r="467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</row>
    <row r="468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</row>
    <row r="469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</row>
    <row r="470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</row>
    <row r="47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</row>
    <row r="472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</row>
    <row r="473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</row>
    <row r="474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</row>
    <row r="475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</row>
    <row r="476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</row>
    <row r="477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</row>
    <row r="478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</row>
    <row r="479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</row>
    <row r="480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</row>
    <row r="48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</row>
    <row r="482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</row>
    <row r="483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</row>
    <row r="484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</row>
    <row r="485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</row>
    <row r="486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</row>
    <row r="487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</row>
    <row r="488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</row>
    <row r="489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</row>
    <row r="490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</row>
    <row r="49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</row>
    <row r="492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</row>
    <row r="493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</row>
    <row r="494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</row>
    <row r="495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</row>
    <row r="496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</row>
    <row r="497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</row>
    <row r="498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</row>
    <row r="499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</row>
    <row r="500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</row>
    <row r="501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</row>
    <row r="502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</row>
    <row r="503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</row>
    <row r="504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</row>
    <row r="505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</row>
    <row r="506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</row>
    <row r="507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</row>
    <row r="508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</row>
    <row r="509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</row>
    <row r="510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</row>
    <row r="511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</row>
    <row r="512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</row>
    <row r="513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</row>
    <row r="514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</row>
    <row r="515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</row>
    <row r="516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</row>
    <row r="517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</row>
    <row r="518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</row>
    <row r="519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</row>
    <row r="520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</row>
    <row r="521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</row>
    <row r="522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</row>
    <row r="523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</row>
    <row r="524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</row>
    <row r="525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</row>
    <row r="526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</row>
    <row r="527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</row>
    <row r="528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</row>
    <row r="529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</row>
    <row r="530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</row>
    <row r="531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</row>
    <row r="532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</row>
    <row r="533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</row>
    <row r="534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</row>
    <row r="535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</row>
    <row r="536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</row>
    <row r="537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</row>
    <row r="538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</row>
    <row r="539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</row>
    <row r="540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</row>
    <row r="541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</row>
    <row r="542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</row>
    <row r="543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</row>
    <row r="544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</row>
    <row r="545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</row>
    <row r="546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</row>
    <row r="547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</row>
    <row r="548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</row>
    <row r="549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</row>
    <row r="550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</row>
    <row r="551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</row>
    <row r="552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</row>
    <row r="553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</row>
    <row r="554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</row>
    <row r="555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</row>
    <row r="556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</row>
    <row r="557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</row>
    <row r="558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</row>
    <row r="559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</row>
    <row r="560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</row>
    <row r="561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</row>
    <row r="562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</row>
    <row r="563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</row>
    <row r="564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</row>
    <row r="565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</row>
    <row r="566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</row>
    <row r="567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</row>
    <row r="568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</row>
    <row r="569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</row>
    <row r="570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</row>
    <row r="571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</row>
    <row r="572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</row>
    <row r="573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</row>
    <row r="574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</row>
    <row r="575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</row>
    <row r="576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</row>
    <row r="577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</row>
    <row r="578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</row>
    <row r="579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</row>
    <row r="580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</row>
    <row r="581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</row>
    <row r="582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</row>
    <row r="583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</row>
    <row r="584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</row>
    <row r="585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</row>
    <row r="586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</row>
    <row r="587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</row>
    <row r="588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</row>
    <row r="589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</row>
    <row r="590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</row>
    <row r="591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</row>
    <row r="592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</row>
    <row r="593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</row>
    <row r="594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</row>
    <row r="595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</row>
    <row r="596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</row>
    <row r="597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</row>
    <row r="598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</row>
    <row r="599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</row>
    <row r="600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</row>
    <row r="601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</row>
    <row r="602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</row>
    <row r="603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</row>
    <row r="604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</row>
    <row r="605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</row>
    <row r="606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</row>
    <row r="607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</row>
    <row r="608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</row>
    <row r="609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</row>
    <row r="610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</row>
    <row r="611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</row>
    <row r="612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</row>
    <row r="613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</row>
    <row r="614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</row>
    <row r="615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</row>
    <row r="616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</row>
    <row r="617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</row>
    <row r="618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</row>
    <row r="619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</row>
    <row r="620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</row>
    <row r="621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</row>
    <row r="622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</row>
    <row r="623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</row>
    <row r="624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</row>
    <row r="625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</row>
    <row r="626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</row>
    <row r="627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</row>
    <row r="628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</row>
    <row r="629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</row>
    <row r="630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</row>
    <row r="631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</row>
    <row r="632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</row>
    <row r="633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</row>
    <row r="634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</row>
    <row r="635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</row>
    <row r="636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</row>
    <row r="637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</row>
    <row r="638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</row>
    <row r="639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</row>
    <row r="640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</row>
    <row r="641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</row>
    <row r="642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</row>
    <row r="643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</row>
    <row r="644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</row>
    <row r="645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</row>
    <row r="646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</row>
    <row r="647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</row>
    <row r="648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</row>
    <row r="649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</row>
    <row r="650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</row>
    <row r="651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</row>
    <row r="652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</row>
    <row r="653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</row>
    <row r="654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</row>
    <row r="655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</row>
    <row r="656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</row>
    <row r="657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</row>
    <row r="658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</row>
    <row r="659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</row>
    <row r="660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</row>
    <row r="661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</row>
    <row r="662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</row>
    <row r="663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</row>
    <row r="664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</row>
    <row r="665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</row>
    <row r="666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</row>
    <row r="667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</row>
    <row r="668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</row>
    <row r="669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</row>
    <row r="670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</row>
    <row r="671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</row>
    <row r="672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</row>
    <row r="673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</row>
    <row r="674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</row>
    <row r="675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</row>
    <row r="676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</row>
    <row r="677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</row>
    <row r="678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</row>
    <row r="679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</row>
    <row r="680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</row>
    <row r="681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</row>
    <row r="682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</row>
    <row r="683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</row>
    <row r="684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</row>
    <row r="685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</row>
    <row r="686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</row>
    <row r="687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</row>
    <row r="688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</row>
    <row r="689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</row>
    <row r="690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</row>
    <row r="691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</row>
    <row r="692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</row>
    <row r="693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</row>
    <row r="694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</row>
    <row r="695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</row>
    <row r="696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</row>
    <row r="697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</row>
    <row r="698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</row>
    <row r="699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</row>
    <row r="700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</row>
    <row r="701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</row>
    <row r="702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</row>
    <row r="703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</row>
    <row r="704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</row>
    <row r="705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</row>
    <row r="706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</row>
    <row r="707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</row>
    <row r="708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</row>
    <row r="709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</row>
    <row r="710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</row>
    <row r="711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</row>
    <row r="712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</row>
    <row r="713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</row>
    <row r="714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</row>
    <row r="715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</row>
    <row r="716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</row>
    <row r="717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</row>
    <row r="718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</row>
    <row r="719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</row>
    <row r="720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</row>
    <row r="721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</row>
    <row r="722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</row>
    <row r="723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</row>
    <row r="724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</row>
    <row r="725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</row>
    <row r="726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</row>
    <row r="727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</row>
    <row r="728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</row>
    <row r="729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</row>
    <row r="730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</row>
    <row r="731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</row>
    <row r="732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</row>
    <row r="733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</row>
    <row r="734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</row>
    <row r="735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</row>
    <row r="736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</row>
    <row r="737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</row>
    <row r="738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</row>
    <row r="739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</row>
    <row r="740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</row>
    <row r="741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</row>
    <row r="742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</row>
    <row r="743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</row>
    <row r="744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</row>
    <row r="745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</row>
    <row r="746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</row>
    <row r="747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</row>
    <row r="748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</row>
    <row r="749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</row>
    <row r="750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</row>
    <row r="751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</row>
    <row r="752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</row>
    <row r="753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</row>
    <row r="754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</row>
    <row r="755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</row>
    <row r="756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</row>
    <row r="757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</row>
    <row r="758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</row>
    <row r="759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</row>
    <row r="760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</row>
    <row r="761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</row>
    <row r="762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</row>
    <row r="763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</row>
    <row r="764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</row>
    <row r="765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</row>
    <row r="766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</row>
    <row r="767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</row>
    <row r="768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</row>
    <row r="769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</row>
    <row r="770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</row>
    <row r="771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</row>
    <row r="772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</row>
    <row r="773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</row>
    <row r="774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</row>
    <row r="775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</row>
    <row r="776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</row>
    <row r="777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</row>
    <row r="778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</row>
    <row r="779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</row>
    <row r="780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</row>
    <row r="781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</row>
    <row r="782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</row>
    <row r="783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</row>
    <row r="784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</row>
    <row r="785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</row>
    <row r="786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</row>
    <row r="787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</row>
    <row r="788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</row>
    <row r="789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</row>
    <row r="790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</row>
    <row r="791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</row>
    <row r="792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</row>
    <row r="793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</row>
    <row r="794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</row>
    <row r="795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</row>
    <row r="796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</row>
    <row r="797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</row>
    <row r="798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</row>
    <row r="799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</row>
    <row r="800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</row>
    <row r="801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</row>
    <row r="802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</row>
    <row r="803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</row>
    <row r="804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</row>
    <row r="805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</row>
    <row r="806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</row>
    <row r="807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</row>
    <row r="808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</row>
    <row r="809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</row>
    <row r="810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</row>
    <row r="811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</row>
    <row r="812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</row>
    <row r="813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</row>
    <row r="814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</row>
    <row r="815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</row>
    <row r="816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</row>
    <row r="817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</row>
    <row r="818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</row>
    <row r="819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</row>
    <row r="820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</row>
    <row r="821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</row>
    <row r="822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</row>
    <row r="823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</row>
    <row r="824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</row>
    <row r="825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</row>
    <row r="826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</row>
    <row r="827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</row>
    <row r="828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</row>
    <row r="829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</row>
    <row r="830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</row>
    <row r="831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</row>
    <row r="832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</row>
    <row r="833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</row>
    <row r="834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</row>
    <row r="835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</row>
    <row r="836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</row>
    <row r="837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</row>
    <row r="838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</row>
    <row r="839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</row>
    <row r="840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</row>
    <row r="841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</row>
    <row r="842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</row>
    <row r="843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</row>
    <row r="844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</row>
    <row r="845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</row>
    <row r="846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</row>
    <row r="847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</row>
    <row r="848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</row>
    <row r="849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</row>
    <row r="850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</row>
    <row r="851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</row>
    <row r="852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</row>
    <row r="853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</row>
    <row r="854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</row>
    <row r="855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</row>
    <row r="856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</row>
    <row r="857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</row>
    <row r="858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</row>
    <row r="859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</row>
    <row r="860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</row>
    <row r="861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</row>
    <row r="862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</row>
    <row r="863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</row>
    <row r="864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</row>
    <row r="865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</row>
    <row r="866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</row>
    <row r="867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</row>
    <row r="868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</row>
    <row r="869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</row>
    <row r="870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</row>
    <row r="871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</row>
    <row r="872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</row>
    <row r="873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</row>
    <row r="874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</row>
    <row r="875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</row>
    <row r="876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</row>
    <row r="877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</row>
    <row r="878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</row>
    <row r="879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</row>
    <row r="880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</row>
    <row r="881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</row>
    <row r="882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</row>
    <row r="883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</row>
    <row r="884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</row>
    <row r="885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</row>
    <row r="886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</row>
    <row r="887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</row>
    <row r="888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</row>
    <row r="889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</row>
    <row r="890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</row>
    <row r="891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</row>
    <row r="892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</row>
    <row r="893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</row>
    <row r="894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</row>
    <row r="895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</row>
    <row r="896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</row>
    <row r="897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</row>
    <row r="898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</row>
    <row r="899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</row>
    <row r="900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</row>
    <row r="901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</row>
    <row r="902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</row>
    <row r="903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</row>
    <row r="904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</row>
    <row r="905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</row>
    <row r="906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</row>
    <row r="907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</row>
    <row r="908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</row>
    <row r="909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</row>
    <row r="910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</row>
    <row r="911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</row>
    <row r="912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</row>
    <row r="913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</row>
    <row r="914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</row>
    <row r="915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</row>
    <row r="916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</row>
    <row r="917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</row>
    <row r="918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</row>
    <row r="919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</row>
    <row r="920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</row>
    <row r="921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</row>
    <row r="922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</row>
    <row r="923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</row>
    <row r="924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</row>
    <row r="925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</row>
    <row r="926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</row>
    <row r="927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</row>
    <row r="928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</row>
    <row r="929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</row>
    <row r="930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</row>
    <row r="931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</row>
    <row r="932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</row>
    <row r="933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</row>
    <row r="934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</row>
    <row r="935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</row>
    <row r="936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</row>
    <row r="937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</row>
    <row r="938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</row>
    <row r="939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</row>
    <row r="940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</row>
    <row r="941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</row>
    <row r="942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</row>
    <row r="943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</row>
    <row r="944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</row>
    <row r="945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</row>
    <row r="946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</row>
    <row r="947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</row>
    <row r="948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</row>
    <row r="949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</row>
    <row r="950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</row>
    <row r="951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</row>
    <row r="952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</row>
    <row r="953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</row>
    <row r="954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</row>
    <row r="955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</row>
    <row r="956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</row>
    <row r="957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</row>
    <row r="958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</row>
    <row r="959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</row>
    <row r="960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</row>
    <row r="961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</row>
    <row r="962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</row>
    <row r="963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</row>
    <row r="964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</row>
    <row r="965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</row>
    <row r="966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</row>
    <row r="967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</row>
    <row r="968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</row>
    <row r="969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</row>
    <row r="970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</row>
    <row r="971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</row>
    <row r="972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</row>
    <row r="973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</row>
    <row r="974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</row>
    <row r="975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</row>
    <row r="976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</row>
    <row r="977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</row>
    <row r="978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</row>
    <row r="979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</row>
    <row r="980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</row>
    <row r="981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</row>
    <row r="982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</row>
    <row r="983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</row>
    <row r="984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</row>
    <row r="985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</row>
    <row r="986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</row>
    <row r="987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</row>
    <row r="988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</row>
    <row r="989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</row>
    <row r="990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</row>
    <row r="991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</row>
    <row r="992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</row>
    <row r="993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</row>
    <row r="994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</row>
    <row r="995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</row>
    <row r="996">
      <c r="A996" s="170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</row>
    <row r="997">
      <c r="A997" s="170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</row>
    <row r="998">
      <c r="A998" s="170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</row>
    <row r="999">
      <c r="A999" s="170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</row>
    <row r="1000">
      <c r="A1000" s="170"/>
      <c r="B1000" s="170"/>
      <c r="C1000" s="170"/>
      <c r="D1000" s="170"/>
      <c r="E1000" s="170"/>
      <c r="F1000" s="170"/>
      <c r="G1000" s="170"/>
      <c r="H1000" s="170"/>
      <c r="I1000" s="170"/>
      <c r="J1000" s="170"/>
      <c r="K1000" s="170"/>
    </row>
    <row r="1001">
      <c r="A1001" s="170"/>
      <c r="B1001" s="170"/>
      <c r="C1001" s="170"/>
      <c r="D1001" s="170"/>
      <c r="E1001" s="170"/>
      <c r="F1001" s="170"/>
      <c r="G1001" s="170"/>
      <c r="H1001" s="170"/>
      <c r="I1001" s="170"/>
      <c r="J1001" s="170"/>
      <c r="K1001" s="170"/>
    </row>
    <row r="1002">
      <c r="A1002" s="170"/>
      <c r="B1002" s="170"/>
      <c r="C1002" s="170"/>
      <c r="D1002" s="170"/>
      <c r="E1002" s="170"/>
      <c r="F1002" s="170"/>
      <c r="G1002" s="170"/>
      <c r="H1002" s="170"/>
      <c r="I1002" s="170"/>
      <c r="J1002" s="170"/>
      <c r="K1002" s="170"/>
    </row>
    <row r="1003">
      <c r="A1003" s="170"/>
      <c r="B1003" s="170"/>
      <c r="C1003" s="170"/>
      <c r="D1003" s="170"/>
      <c r="E1003" s="170"/>
      <c r="F1003" s="170"/>
      <c r="G1003" s="170"/>
      <c r="H1003" s="170"/>
      <c r="I1003" s="170"/>
      <c r="J1003" s="170"/>
      <c r="K1003" s="170"/>
    </row>
    <row r="1004">
      <c r="A1004" s="170"/>
      <c r="B1004" s="170"/>
      <c r="C1004" s="170"/>
      <c r="D1004" s="170"/>
      <c r="E1004" s="170"/>
      <c r="F1004" s="170"/>
      <c r="G1004" s="170"/>
      <c r="H1004" s="170"/>
      <c r="I1004" s="170"/>
      <c r="J1004" s="170"/>
      <c r="K1004" s="170"/>
    </row>
    <row r="1005">
      <c r="A1005" s="170"/>
      <c r="B1005" s="170"/>
      <c r="C1005" s="170"/>
      <c r="D1005" s="170"/>
      <c r="E1005" s="170"/>
      <c r="F1005" s="170"/>
      <c r="G1005" s="170"/>
      <c r="H1005" s="170"/>
      <c r="I1005" s="170"/>
      <c r="J1005" s="170"/>
      <c r="K1005" s="170"/>
    </row>
    <row r="1006">
      <c r="A1006" s="170"/>
      <c r="B1006" s="170"/>
      <c r="C1006" s="170"/>
      <c r="D1006" s="170"/>
      <c r="E1006" s="170"/>
      <c r="F1006" s="170"/>
      <c r="G1006" s="170"/>
      <c r="H1006" s="170"/>
      <c r="I1006" s="170"/>
      <c r="J1006" s="170"/>
      <c r="K1006" s="170"/>
    </row>
    <row r="1007">
      <c r="A1007" s="170"/>
      <c r="B1007" s="170"/>
      <c r="C1007" s="170"/>
      <c r="D1007" s="170"/>
      <c r="E1007" s="170"/>
      <c r="F1007" s="170"/>
      <c r="G1007" s="170"/>
      <c r="H1007" s="170"/>
      <c r="I1007" s="170"/>
      <c r="J1007" s="170"/>
      <c r="K1007" s="170"/>
    </row>
    <row r="1008">
      <c r="A1008" s="170"/>
      <c r="B1008" s="170"/>
      <c r="C1008" s="170"/>
      <c r="D1008" s="170"/>
      <c r="E1008" s="170"/>
      <c r="F1008" s="170"/>
      <c r="G1008" s="170"/>
      <c r="H1008" s="170"/>
      <c r="I1008" s="170"/>
      <c r="J1008" s="170"/>
      <c r="K1008" s="170"/>
    </row>
    <row r="1009">
      <c r="A1009" s="170"/>
      <c r="B1009" s="170"/>
      <c r="C1009" s="170"/>
      <c r="D1009" s="170"/>
      <c r="E1009" s="170"/>
      <c r="F1009" s="170"/>
      <c r="G1009" s="170"/>
      <c r="H1009" s="170"/>
      <c r="I1009" s="170"/>
      <c r="J1009" s="170"/>
      <c r="K1009" s="170"/>
    </row>
  </sheetData>
  <mergeCells count="2">
    <mergeCell ref="F1:H1"/>
    <mergeCell ref="F19:H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F6" s="194" t="s">
        <v>224</v>
      </c>
    </row>
    <row r="8">
      <c r="G8" s="194" t="s">
        <v>225</v>
      </c>
    </row>
  </sheetData>
  <drawing r:id="rId1"/>
</worksheet>
</file>