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CARPERA - ARCHIVO" sheetId="2" r:id="rId5"/>
    <sheet state="visible" name="ITINERARIO" sheetId="3" r:id="rId6"/>
    <sheet state="visible" name="COSTEO" sheetId="4" r:id="rId7"/>
    <sheet state="visible" name="VUELO" sheetId="5" r:id="rId8"/>
    <sheet state="visible" name="Confirmacion de servicios" sheetId="6" r:id="rId9"/>
    <sheet state="visible" name="PAGOS" sheetId="7" r:id="rId10"/>
    <sheet state="visible" name="DETALLE DE LOS SERVICIOS" sheetId="8" r:id="rId11"/>
  </sheets>
  <definedNames/>
  <calcPr/>
  <extLst>
    <ext uri="GoogleSheetsCustomDataVersion2">
      <go:sheetsCustomData xmlns:go="http://customooxmlschemas.google.com/" r:id="rId12" roundtripDataChecksum="pLayZ7x5hEwVfoqvuwsPDVZ6mBuO2KM3++XktvbWXT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A18">
      <text>
        <t xml:space="preserve">======
ID#AAABsttMZWo
Medical Trip Colombia SAS    (2025-10-07 18:39:52)
SE PAGO $415.327</t>
      </text>
    </comment>
  </commentList>
  <extLst>
    <ext uri="GoogleSheetsCustomDataVersion2">
      <go:sheetsCustomData xmlns:go="http://customooxmlschemas.google.com/" r:id="rId1" roundtripDataSignature="AMtx7miakv0QxyjJi7xp+Co8scIRp4CumQ=="/>
    </ext>
  </extLst>
</comments>
</file>

<file path=xl/sharedStrings.xml><?xml version="1.0" encoding="utf-8"?>
<sst xmlns="http://schemas.openxmlformats.org/spreadsheetml/2006/main" count="684" uniqueCount="296">
  <si>
    <t xml:space="preserve"> </t>
  </si>
  <si>
    <t>Nombre</t>
  </si>
  <si>
    <t>SUZETTE</t>
  </si>
  <si>
    <t>HERIBERTO</t>
  </si>
  <si>
    <t>NAOMI</t>
  </si>
  <si>
    <t>IGNACIA</t>
  </si>
  <si>
    <t>HILARIO</t>
  </si>
  <si>
    <t>Apellido</t>
  </si>
  <si>
    <t>CLIFTON</t>
  </si>
  <si>
    <t>FRANCISKA</t>
  </si>
  <si>
    <t>Apellido de casada</t>
  </si>
  <si>
    <t>Apellido de casado</t>
  </si>
  <si>
    <t>Género:  .</t>
  </si>
  <si>
    <t>FEMENINO</t>
  </si>
  <si>
    <t>MASCULINO</t>
  </si>
  <si>
    <t>Pasaporte</t>
  </si>
  <si>
    <t>NUHF4L459</t>
  </si>
  <si>
    <t>NN89475H6</t>
  </si>
  <si>
    <t>Fecha de nacimiento</t>
  </si>
  <si>
    <t>Edad</t>
  </si>
  <si>
    <t>Estado civil</t>
  </si>
  <si>
    <t>Dirección</t>
  </si>
  <si>
    <t xml:space="preserve">Nacionalidad  y  domicilio:  </t>
  </si>
  <si>
    <t>CURAZAO</t>
  </si>
  <si>
    <t>Email:</t>
  </si>
  <si>
    <t>Susyclifton31@gmail.com</t>
  </si>
  <si>
    <t>Teléfono</t>
  </si>
  <si>
    <t>599 9 563 6389</t>
  </si>
  <si>
    <t>5999 528 4833</t>
  </si>
  <si>
    <t>599 9 515 1143</t>
  </si>
  <si>
    <t xml:space="preserve">Profesión </t>
  </si>
  <si>
    <t>RH</t>
  </si>
  <si>
    <t>O +</t>
  </si>
  <si>
    <t>Seguro</t>
  </si>
  <si>
    <t>SVB</t>
  </si>
  <si>
    <t>Peso</t>
  </si>
  <si>
    <t>89 kg</t>
  </si>
  <si>
    <t>82 kg</t>
  </si>
  <si>
    <t>Altura</t>
  </si>
  <si>
    <t>Idioma</t>
  </si>
  <si>
    <t>Papiameto, Spanish, English</t>
  </si>
  <si>
    <t>Salud</t>
  </si>
  <si>
    <t xml:space="preserve">CARPETA MEDICA DIGITAL ENVIADA </t>
  </si>
  <si>
    <t>ARCHIVO DIGITAL</t>
  </si>
  <si>
    <t>LABORATORIOS CLÍNICOS</t>
  </si>
  <si>
    <t>IMÁGENES DIAGNÓSTICAS</t>
  </si>
  <si>
    <t>ESPECIALISTAS</t>
  </si>
  <si>
    <t>ok</t>
  </si>
  <si>
    <t>Citología cervical</t>
  </si>
  <si>
    <t>Ecografía de abdomen total</t>
  </si>
  <si>
    <t>Cardiologo-Internista</t>
  </si>
  <si>
    <t>Antígeno de próstata</t>
  </si>
  <si>
    <t>Coprológico</t>
  </si>
  <si>
    <t>Ecografía de mama</t>
  </si>
  <si>
    <t>Radiografía de tórax</t>
  </si>
  <si>
    <t>Urologo</t>
  </si>
  <si>
    <t>Vitamina D25</t>
  </si>
  <si>
    <t>Electrocardiograma</t>
  </si>
  <si>
    <t>Vitamina B12</t>
  </si>
  <si>
    <t>Ecocardiografía</t>
  </si>
  <si>
    <t>Perfil lipídico (Colesterol HDL, Colesterol LDL, Colesterol total, Triglicéridos)</t>
  </si>
  <si>
    <t>Prueba de esfuerzo</t>
  </si>
  <si>
    <t>Perfil Hepático (ALT, AST, Bilirrubina total y directa, Gamma Glutamil transferasa)</t>
  </si>
  <si>
    <t>Doppler venoso de miembros inferiores</t>
  </si>
  <si>
    <t>Perfil Renal (Creatinina, Uroanálisis, Nitrógeno Ureico en Sangre (BUN))</t>
  </si>
  <si>
    <t>Doppler arterial miembros inferiores</t>
  </si>
  <si>
    <t>Hemograma completo</t>
  </si>
  <si>
    <t>Hemoglobina glicosilada</t>
  </si>
  <si>
    <t>Ferritina</t>
  </si>
  <si>
    <t>Glucosa sérica</t>
  </si>
  <si>
    <t>Perfil Tiroideo (T4 total, TSH)</t>
  </si>
  <si>
    <t>VDRL</t>
  </si>
  <si>
    <t>VIH 1 Y 2, Anticuerpos</t>
  </si>
  <si>
    <t>Homocisteína sérica (HCYSP)</t>
  </si>
  <si>
    <t xml:space="preserve">miercoles 08 </t>
  </si>
  <si>
    <t>ITINERARIO:</t>
  </si>
  <si>
    <t>05 - 10 OCTUBRE</t>
  </si>
  <si>
    <t>Dia</t>
  </si>
  <si>
    <t>Fecha</t>
  </si>
  <si>
    <t>Hora</t>
  </si>
  <si>
    <t>Actividad</t>
  </si>
  <si>
    <t>ACP horas</t>
  </si>
  <si>
    <t>Traslado cerca</t>
  </si>
  <si>
    <t>Traslado lejos</t>
  </si>
  <si>
    <t>DOMINGO</t>
  </si>
  <si>
    <t>Vuelo Curazao - Medellín</t>
  </si>
  <si>
    <t>AEROTUREX</t>
  </si>
  <si>
    <t>CONFIRMADO</t>
  </si>
  <si>
    <t>10:26 pm</t>
  </si>
  <si>
    <t>Traslado a aeropuerto - hotel</t>
  </si>
  <si>
    <t>BH EL POBLADO</t>
  </si>
  <si>
    <t>Alojamiento</t>
  </si>
  <si>
    <t>LUNES</t>
  </si>
  <si>
    <t>No desayunar - no tomar agua</t>
  </si>
  <si>
    <t>DOMICILIO HOTEL</t>
  </si>
  <si>
    <t xml:space="preserve">ECHAVARRIA </t>
  </si>
  <si>
    <t>El - Ella</t>
  </si>
  <si>
    <t>07:00 am</t>
  </si>
  <si>
    <t>Toma de muestras de sangre laboratorio clínico en su hotel</t>
  </si>
  <si>
    <t>08:00 am</t>
  </si>
  <si>
    <t>Tiempo para desayunar</t>
  </si>
  <si>
    <t>JOHANNS</t>
  </si>
  <si>
    <t>Traslado Hotel - Centro médico</t>
  </si>
  <si>
    <t>TESORO TORRE 2</t>
  </si>
  <si>
    <t>IMÁGENES Y ESPECIALISTAS</t>
  </si>
  <si>
    <t>Sin Cita</t>
  </si>
  <si>
    <t>Radiografía panorámica dental</t>
  </si>
  <si>
    <t>ALTA ESTÉTICA DENTAL</t>
  </si>
  <si>
    <t>CONFIRMADA</t>
  </si>
  <si>
    <t>El</t>
  </si>
  <si>
    <t>11:00 am</t>
  </si>
  <si>
    <t>Cita con especialista en Odontología</t>
  </si>
  <si>
    <t>Tiempo para almorzar y conocer el centro comercial El Tesoro</t>
  </si>
  <si>
    <t>2:00 pm</t>
  </si>
  <si>
    <t>Traslado centro médico - hotel</t>
  </si>
  <si>
    <t>TARDE LIBRE</t>
  </si>
  <si>
    <t>MARTES</t>
  </si>
  <si>
    <t>No desayunar - tomar agua</t>
  </si>
  <si>
    <t>5:30 am</t>
  </si>
  <si>
    <t>Ciudad del Rio, Cra 44 # 18 70</t>
  </si>
  <si>
    <t>CIMA</t>
  </si>
  <si>
    <t>5:45 am</t>
  </si>
  <si>
    <t>Ciudad del Rio, Cra 44 # 18 71</t>
  </si>
  <si>
    <t>Ella</t>
  </si>
  <si>
    <t>Ciudad del Rio, Cra 44 # 18 72</t>
  </si>
  <si>
    <t>Ciudad del Rio, Cra 44 # 18 73</t>
  </si>
  <si>
    <t>Ciudad del Rio, Cra 44 # 18 74</t>
  </si>
  <si>
    <t>Ciudad del Rio, Cra 44 # 18 75</t>
  </si>
  <si>
    <t>Ciudad del Rio, Cra 44 # 18 76</t>
  </si>
  <si>
    <t>6;40 am</t>
  </si>
  <si>
    <t>8:00 am</t>
  </si>
  <si>
    <t>Traslado Centro médico -  Hotel</t>
  </si>
  <si>
    <t>Tiempo para desayunar y descansar</t>
  </si>
  <si>
    <t>CAROLINA</t>
  </si>
  <si>
    <t>Piso 1 local 9628 Torre Medica 1 El Tesoro</t>
  </si>
  <si>
    <t>CEDIMED</t>
  </si>
  <si>
    <t>EL</t>
  </si>
  <si>
    <t>12:00 pm</t>
  </si>
  <si>
    <t>Ecografía transrectal de próstata</t>
  </si>
  <si>
    <t>Piso 13 Torre Medica 1 El Tesoro</t>
  </si>
  <si>
    <t>INCARE</t>
  </si>
  <si>
    <t>1:00 pm</t>
  </si>
  <si>
    <t>1:15 pm</t>
  </si>
  <si>
    <t xml:space="preserve">El </t>
  </si>
  <si>
    <t>1:30 pm</t>
  </si>
  <si>
    <t>1:45 pm</t>
  </si>
  <si>
    <t>Tiempo para almorzar</t>
  </si>
  <si>
    <t>MIÉRCOLES</t>
  </si>
  <si>
    <t>Traslado Hotel - Parque el Poblado</t>
  </si>
  <si>
    <t>Punto de encuentro parque el Poblado</t>
  </si>
  <si>
    <t>8:30 am</t>
  </si>
  <si>
    <t>Tour a Guatapé</t>
  </si>
  <si>
    <t>Tranlado Parque El Poblado - Hotel</t>
  </si>
  <si>
    <t>JUEVES</t>
  </si>
  <si>
    <t>Mañana Libre</t>
  </si>
  <si>
    <t>Robledo</t>
  </si>
  <si>
    <t>HPTU</t>
  </si>
  <si>
    <t>12:20 pm</t>
  </si>
  <si>
    <t>Cita con especialista en UROLOGÍA</t>
  </si>
  <si>
    <t>2:30 pm</t>
  </si>
  <si>
    <t>Cita con especialista en CARDIOLOGÍA</t>
  </si>
  <si>
    <t>3:00 pm</t>
  </si>
  <si>
    <t>4:30 pm</t>
  </si>
  <si>
    <t xml:space="preserve">Traslado Centro médico - Hotel </t>
  </si>
  <si>
    <t>VIERNES</t>
  </si>
  <si>
    <t>2:00 am</t>
  </si>
  <si>
    <t>Traslado hotel - aeropuerto</t>
  </si>
  <si>
    <t>4:23 am</t>
  </si>
  <si>
    <t>Vuelo internacional Curazao - Medellín</t>
  </si>
  <si>
    <t>Libro diario contable</t>
  </si>
  <si>
    <t>PAGOS</t>
  </si>
  <si>
    <t>ESTADO DE CUENTA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</si>
  <si>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</si>
  <si>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</si>
  <si>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</si>
  <si>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</si>
  <si>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</si>
  <si>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</si>
  <si>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</si>
  <si>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Comisionable</t>
  </si>
  <si>
    <t>RTE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</si>
  <si>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</si>
  <si>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</si>
  <si>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</si>
  <si>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</si>
  <si>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</si>
  <si>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</si>
  <si>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</si>
  <si>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</si>
  <si>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</si>
  <si>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</si>
  <si>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APP</t>
  </si>
  <si>
    <t>PRECOMPRA</t>
  </si>
  <si>
    <t>EMITIDA</t>
  </si>
  <si>
    <t>Póliza de asistencia médica al viajero - producto visitor  por 08 días</t>
  </si>
  <si>
    <t>Colasistencia</t>
  </si>
  <si>
    <t>COLASISTENCIA</t>
  </si>
  <si>
    <t>YENNY</t>
  </si>
  <si>
    <t>COMPRADA</t>
  </si>
  <si>
    <t>Sim card física</t>
  </si>
  <si>
    <t>Claro</t>
  </si>
  <si>
    <t>YENNY ROBERTO</t>
  </si>
  <si>
    <t>Recargada</t>
  </si>
  <si>
    <t>Recarga de datos 10 gigas x 7 dias</t>
  </si>
  <si>
    <t>Facturado</t>
  </si>
  <si>
    <t>Tour a Guatapé compartido</t>
  </si>
  <si>
    <t>Aeroturex</t>
  </si>
  <si>
    <t>Traslado hotel - parque del poblado - hotel</t>
  </si>
  <si>
    <t>Uber</t>
  </si>
  <si>
    <t>Traslado aeropuerto - hotel - aeropuerto Hotel HB Poblado</t>
  </si>
  <si>
    <t>Paquete de chequeo médico</t>
  </si>
  <si>
    <t>PAGADO</t>
  </si>
  <si>
    <t>Citología  cervical</t>
  </si>
  <si>
    <t>Echavarria</t>
  </si>
  <si>
    <t>ECHAVARRIA</t>
  </si>
  <si>
    <t>BANCOLOMBIA JURIDICA</t>
  </si>
  <si>
    <t>TRANSFERENCIA</t>
  </si>
  <si>
    <t>Perfil lipídico</t>
  </si>
  <si>
    <t>SALDO A FAVOR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</si>
  <si>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</si>
  <si>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</si>
  <si>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</si>
  <si>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</si>
  <si>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</si>
  <si>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</si>
  <si>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</si>
  <si>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</si>
  <si>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Gama Glutamil transferasa</t>
  </si>
  <si>
    <t>Perfil Renal</t>
  </si>
  <si>
    <t>Creatinina</t>
  </si>
  <si>
    <t>Uroanálisis</t>
  </si>
  <si>
    <t>Nitrógeno Ureico en Sangre  (BUN)</t>
  </si>
  <si>
    <t>Sangre</t>
  </si>
  <si>
    <t>Perfil Tiroideo</t>
  </si>
  <si>
    <t>T4 total</t>
  </si>
  <si>
    <t>TSH</t>
  </si>
  <si>
    <t>Enfermedades de transmisión sexual</t>
  </si>
  <si>
    <t xml:space="preserve">VIH 1 Y 2, Anticuerpos </t>
  </si>
  <si>
    <t>Imágenes diagnósticas</t>
  </si>
  <si>
    <t>NO</t>
  </si>
  <si>
    <t>Cita con especialista en  INTERNISTA</t>
  </si>
  <si>
    <t>04 Traslados hotel - clínica por trayecto</t>
  </si>
  <si>
    <t>Medical Trip Colombia SAS - Acompañamiento virtual  y presencial para exámenes y citas</t>
  </si>
  <si>
    <t>CHEQUEO ESPECÍFICO CORAZÓN</t>
  </si>
  <si>
    <t>Homocisteína sérica  (HCYSP)</t>
  </si>
  <si>
    <t>Ecografía del corazón  - ecocardiografía</t>
  </si>
  <si>
    <t xml:space="preserve">Prueba de esfuerzo cardíaco </t>
  </si>
  <si>
    <t>ÓRDEN ESPECIALISTAS</t>
  </si>
  <si>
    <t>SIN CITA</t>
  </si>
  <si>
    <t>Consulta con especialista en ODONTOLOGÍA incluye una radiografia panorámica dental OPG</t>
  </si>
  <si>
    <t>Imágenes y especialistas</t>
  </si>
  <si>
    <t>Consulta con especialista en UROLOGÍA</t>
  </si>
  <si>
    <t>Consulta con especialista en CARDIOLOGÍA</t>
  </si>
  <si>
    <t>Tarros para muestras</t>
  </si>
  <si>
    <t>Confirmado</t>
  </si>
  <si>
    <t xml:space="preserve"> Traslados hotel - clínica por trayecto </t>
  </si>
  <si>
    <t>Medical Trip Colombia SAS - Acompañamiento virtual permanente en ESPAÑOL</t>
  </si>
  <si>
    <t>AL FINAL</t>
  </si>
  <si>
    <t>Acompañamiento presencial en español para citas y exámenes</t>
  </si>
  <si>
    <t>Johanns</t>
  </si>
  <si>
    <t>Caja menor</t>
  </si>
  <si>
    <t>EFECTIVO PAGO RVA244-1</t>
  </si>
  <si>
    <t>EFECTIVO</t>
  </si>
  <si>
    <t>Total neto</t>
  </si>
  <si>
    <t>Gastos bancarios</t>
  </si>
  <si>
    <t>4 * 1000</t>
  </si>
  <si>
    <t>Transferencia internacional</t>
  </si>
  <si>
    <t>Tasa del dólar</t>
  </si>
  <si>
    <t>7OTG77</t>
  </si>
  <si>
    <t>CODIGO DE RVA</t>
  </si>
  <si>
    <t>SUZETTE CLIFTON</t>
  </si>
  <si>
    <t>HERIBERTO FRANCISKA</t>
  </si>
  <si>
    <t>DUPLEX VENOSO MIEMBROS INFERIORES</t>
  </si>
  <si>
    <t>CITA ODONTOLOGICA</t>
  </si>
  <si>
    <t>RESERVA HOTAL PRIMERA NOCHE PAGADA</t>
  </si>
  <si>
    <t>DUPLEX ARTERIAL</t>
  </si>
  <si>
    <t>SOLICITUD DOMICILIO ECHAVARRIA</t>
  </si>
  <si>
    <t>HOTEL</t>
  </si>
  <si>
    <t>Hotel BH El Poblado</t>
  </si>
  <si>
    <t>DIRECCIÓN</t>
  </si>
  <si>
    <t>Cra. 43 #9 Sur - 35</t>
  </si>
  <si>
    <t xml:space="preserve">HABITACIÓN </t>
  </si>
  <si>
    <t>Pendiente</t>
  </si>
  <si>
    <t>CITA CARDIOLOGIA</t>
  </si>
  <si>
    <t>FECHA:</t>
  </si>
  <si>
    <t>SERVICIOS A DOMICILIO</t>
  </si>
  <si>
    <t>MEDICAL TRIP COLOMBIA</t>
  </si>
  <si>
    <t>CITA UROLOGIA</t>
  </si>
  <si>
    <t>320 789 7803</t>
  </si>
  <si>
    <t>PAGO LABORATORIOS ECHAVARRIA</t>
  </si>
  <si>
    <t>PAGO INCARE</t>
  </si>
  <si>
    <t>IMAGENES Y ESPECIALISTAS</t>
  </si>
  <si>
    <t>DETALLE DE LOS SERVICIOS</t>
  </si>
  <si>
    <t>No</t>
  </si>
  <si>
    <t>4 X 1000 Impuesto bancarios</t>
  </si>
  <si>
    <t>TOTAL A PAGAR EN DÓLARES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</si>
</sst>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 mmmm yyyy"/>
    <numFmt numFmtId="165" formatCode="d mmm"/>
    <numFmt numFmtId="166" formatCode="dd mmmm"/>
    <numFmt numFmtId="167" formatCode="&quot;$&quot;#,##0"/>
    <numFmt numFmtId="168" formatCode="[$$]#,##0.00"/>
    <numFmt numFmtId="169" formatCode="[$cop]#,##0"/>
    <numFmt numFmtId="170" formatCode="d/MM/yyyy"/>
    <numFmt numFmtId="171" formatCode="&quot;$&quot;#,##0.0"/>
    <numFmt numFmtId="172" formatCode="[$$]#,##0"/>
    <numFmt numFmtId="173" formatCode="dd-mm-yyyy"/>
    <numFmt numFmtId="174" formatCode="0.0%"/>
    <numFmt numFmtId="175" formatCode="dddd dd mmmm"/>
  </numFmts>
  <fonts count="30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sz val="9.0"/>
      <color theme="1"/>
      <name val="Lexend"/>
    </font>
    <font>
      <b/>
      <sz val="9.0"/>
      <color rgb="FFFFFFFF"/>
      <name val="Lexend"/>
    </font>
    <font>
      <color theme="1"/>
      <name val="Arial"/>
    </font>
    <font>
      <b/>
      <sz val="9.0"/>
      <color theme="1"/>
      <name val="Lexend"/>
    </font>
    <font>
      <sz val="9.0"/>
      <color rgb="FF000000"/>
      <name val="Lexend"/>
    </font>
    <font>
      <color theme="1"/>
      <name val="Arial"/>
      <scheme val="minor"/>
    </font>
    <font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sz val="12.0"/>
      <color theme="1"/>
      <name val="Lexend"/>
    </font>
    <font>
      <sz val="8.0"/>
      <color theme="1"/>
      <name val="Arial"/>
      <scheme val="minor"/>
    </font>
    <font>
      <sz val="8.0"/>
      <color theme="1"/>
      <name val="Lexend"/>
    </font>
    <font>
      <sz val="7.0"/>
      <color theme="1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/>
    <font>
      <b/>
      <sz val="8.0"/>
      <color theme="1"/>
      <name val="Lexend"/>
    </font>
    <font>
      <b/>
      <sz val="7.0"/>
      <color theme="1"/>
      <name val="Lexend"/>
    </font>
    <font>
      <b/>
      <sz val="6.0"/>
      <color theme="1"/>
      <name val="Lexend"/>
    </font>
    <font>
      <b/>
      <sz val="7.0"/>
      <color rgb="FFFFFFFF"/>
      <name val="Lexend"/>
    </font>
    <font>
      <sz val="10.0"/>
      <color rgb="FF0000FF"/>
      <name val="Lexend"/>
    </font>
    <font>
      <sz val="5.0"/>
      <color theme="1"/>
      <name val="Lexend"/>
    </font>
    <font>
      <b/>
      <color theme="1"/>
      <name val="Arial"/>
      <scheme val="minor"/>
    </font>
    <font>
      <color rgb="FFFFFFFF"/>
      <name val="Arial"/>
      <scheme val="minor"/>
    </font>
    <font>
      <b/>
      <color rgb="FFFFFFFF"/>
      <name val="Lexend"/>
    </font>
    <font>
      <b/>
      <color theme="1"/>
      <name val="Lexend"/>
    </font>
  </fonts>
  <fills count="2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D5A6BD"/>
        <bgColor rgb="FFD5A6BD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Font="1"/>
    <xf borderId="0" fillId="0" fontId="1" numFmtId="164" xfId="0" applyAlignment="1" applyFont="1" applyNumberForma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3" fontId="4" numFmtId="0" xfId="0" applyAlignment="1" applyFill="1" applyFont="1">
      <alignment horizontal="center" shrinkToFit="0" vertical="center" wrapText="1"/>
    </xf>
    <xf borderId="0" fillId="4" fontId="5" numFmtId="0" xfId="0" applyAlignment="1" applyFill="1" applyFont="1">
      <alignment readingOrder="0" vertical="center"/>
    </xf>
    <xf borderId="1" fillId="5" fontId="6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6" fontId="7" numFmtId="0" xfId="0" applyAlignment="1" applyBorder="1" applyFill="1" applyFont="1">
      <alignment readingOrder="0"/>
    </xf>
    <xf borderId="1" fillId="0" fontId="7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readingOrder="0" vertical="center"/>
    </xf>
    <xf borderId="1" fillId="0" fontId="8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1" fillId="0" fontId="8" numFmtId="0" xfId="0" applyBorder="1" applyFont="1"/>
    <xf borderId="2" fillId="0" fontId="3" numFmtId="0" xfId="0" applyAlignment="1" applyBorder="1" applyFont="1">
      <alignment horizontal="center" readingOrder="0" vertical="center"/>
    </xf>
    <xf borderId="2" fillId="6" fontId="7" numFmtId="0" xfId="0" applyAlignment="1" applyBorder="1" applyFont="1">
      <alignment readingOrder="0"/>
    </xf>
    <xf borderId="2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3" fillId="6" fontId="7" numFmtId="0" xfId="0" applyBorder="1" applyFont="1"/>
    <xf borderId="3" fillId="0" fontId="3" numFmtId="0" xfId="0" applyAlignment="1" applyBorder="1" applyFont="1">
      <alignment vertical="center"/>
    </xf>
    <xf borderId="0" fillId="0" fontId="3" numFmtId="0" xfId="0" applyFont="1"/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readingOrder="0" vertical="center"/>
    </xf>
    <xf borderId="0" fillId="6" fontId="9" numFmtId="0" xfId="0" applyAlignment="1" applyFont="1">
      <alignment vertical="center"/>
    </xf>
    <xf borderId="1" fillId="4" fontId="10" numFmtId="0" xfId="0" applyAlignment="1" applyBorder="1" applyFont="1">
      <alignment horizontal="center" vertical="center"/>
    </xf>
    <xf borderId="1" fillId="4" fontId="9" numFmtId="0" xfId="0" applyAlignment="1" applyBorder="1" applyFont="1">
      <alignment horizontal="center" vertical="center"/>
    </xf>
    <xf borderId="1" fillId="4" fontId="9" numFmtId="0" xfId="0" applyAlignment="1" applyBorder="1" applyFont="1">
      <alignment vertical="center"/>
    </xf>
    <xf borderId="1" fillId="4" fontId="9" numFmtId="0" xfId="0" applyAlignment="1" applyBorder="1" applyFont="1">
      <alignment readingOrder="0" vertical="center"/>
    </xf>
    <xf borderId="4" fillId="5" fontId="11" numFmtId="0" xfId="0" applyAlignment="1" applyBorder="1" applyFont="1">
      <alignment horizontal="center" shrinkToFit="0" vertical="center" wrapText="1"/>
    </xf>
    <xf borderId="5" fillId="5" fontId="11" numFmtId="0" xfId="0" applyAlignment="1" applyBorder="1" applyFont="1">
      <alignment horizontal="center" shrinkToFit="0" vertical="center" wrapText="1"/>
    </xf>
    <xf borderId="6" fillId="5" fontId="11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shrinkToFit="0" vertical="center" wrapText="1"/>
    </xf>
    <xf borderId="1" fillId="5" fontId="9" numFmtId="0" xfId="0" applyAlignment="1" applyBorder="1" applyFont="1">
      <alignment horizontal="center" vertical="center"/>
    </xf>
    <xf borderId="1" fillId="5" fontId="12" numFmtId="0" xfId="0" applyAlignment="1" applyBorder="1" applyFont="1">
      <alignment horizontal="center" vertical="center"/>
    </xf>
    <xf borderId="1" fillId="5" fontId="12" numFmtId="165" xfId="0" applyAlignment="1" applyBorder="1" applyFont="1" applyNumberFormat="1">
      <alignment horizontal="center" readingOrder="0" shrinkToFit="0" vertical="center" wrapText="1"/>
    </xf>
    <xf borderId="1" fillId="5" fontId="12" numFmtId="0" xfId="0" applyAlignment="1" applyBorder="1" applyFont="1">
      <alignment horizontal="center" readingOrder="0" vertical="center"/>
    </xf>
    <xf borderId="1" fillId="5" fontId="9" numFmtId="0" xfId="0" applyAlignment="1" applyBorder="1" applyFont="1">
      <alignment vertical="center"/>
    </xf>
    <xf borderId="5" fillId="5" fontId="9" numFmtId="0" xfId="0" applyAlignment="1" applyBorder="1" applyFont="1">
      <alignment vertical="center"/>
    </xf>
    <xf borderId="1" fillId="7" fontId="9" numFmtId="0" xfId="0" applyAlignment="1" applyBorder="1" applyFill="1" applyFont="1">
      <alignment horizontal="center" vertical="center"/>
    </xf>
    <xf borderId="1" fillId="0" fontId="9" numFmtId="0" xfId="0" applyAlignment="1" applyBorder="1" applyFont="1">
      <alignment vertical="center"/>
    </xf>
    <xf borderId="1" fillId="0" fontId="12" numFmtId="0" xfId="0" applyAlignment="1" applyBorder="1" applyFont="1">
      <alignment vertical="center"/>
    </xf>
    <xf borderId="1" fillId="0" fontId="9" numFmtId="166" xfId="0" applyAlignment="1" applyBorder="1" applyFont="1" applyNumberFormat="1">
      <alignment vertical="center"/>
    </xf>
    <xf borderId="4" fillId="0" fontId="9" numFmtId="166" xfId="0" applyAlignment="1" applyBorder="1" applyFont="1" applyNumberFormat="1">
      <alignment vertical="center"/>
    </xf>
    <xf borderId="1" fillId="0" fontId="9" numFmtId="0" xfId="0" applyAlignment="1" applyBorder="1" applyFont="1">
      <alignment horizontal="center" readingOrder="0" vertical="center"/>
    </xf>
    <xf borderId="1" fillId="8" fontId="3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9" fontId="12" numFmtId="0" xfId="0" applyAlignment="1" applyBorder="1" applyFill="1" applyFont="1">
      <alignment vertical="center"/>
    </xf>
    <xf borderId="1" fillId="0" fontId="9" numFmtId="0" xfId="0" applyAlignment="1" applyBorder="1" applyFont="1">
      <alignment horizontal="center" vertical="center"/>
    </xf>
    <xf borderId="1" fillId="5" fontId="12" numFmtId="166" xfId="0" applyAlignment="1" applyBorder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10" fontId="12" numFmtId="0" xfId="0" applyAlignment="1" applyBorder="1" applyFill="1" applyFont="1">
      <alignment shrinkToFit="0" vertical="center" wrapText="1"/>
    </xf>
    <xf borderId="0" fillId="0" fontId="13" numFmtId="0" xfId="0" applyFont="1"/>
    <xf borderId="1" fillId="0" fontId="12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1" fillId="0" fontId="14" numFmtId="0" xfId="0" applyAlignment="1" applyBorder="1" applyFont="1">
      <alignment horizontal="center" readingOrder="0" vertical="center"/>
    </xf>
    <xf borderId="1" fillId="8" fontId="9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vertical="center"/>
    </xf>
    <xf borderId="5" fillId="0" fontId="1" numFmtId="0" xfId="0" applyAlignment="1" applyBorder="1" applyFont="1">
      <alignment horizontal="center" vertical="center"/>
    </xf>
    <xf borderId="1" fillId="9" fontId="12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vertical="center"/>
    </xf>
    <xf borderId="1" fillId="8" fontId="14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1" fillId="10" fontId="12" numFmtId="0" xfId="0" applyAlignment="1" applyBorder="1" applyFont="1">
      <alignment readingOrder="0" shrinkToFit="0" vertical="center" wrapText="1"/>
    </xf>
    <xf borderId="1" fillId="0" fontId="15" numFmtId="0" xfId="0" applyAlignment="1" applyBorder="1" applyFont="1">
      <alignment horizontal="center" vertical="center"/>
    </xf>
    <xf borderId="0" fillId="0" fontId="14" numFmtId="0" xfId="0" applyAlignment="1" applyFont="1">
      <alignment horizontal="center" readingOrder="0" shrinkToFit="0" vertical="center" wrapText="1"/>
    </xf>
    <xf borderId="7" fillId="0" fontId="9" numFmtId="0" xfId="0" applyAlignment="1" applyBorder="1" applyFont="1">
      <alignment horizontal="center" readingOrder="0" vertical="center"/>
    </xf>
    <xf borderId="1" fillId="11" fontId="12" numFmtId="0" xfId="0" applyAlignment="1" applyBorder="1" applyFill="1" applyFont="1">
      <alignment readingOrder="0" shrinkToFit="0" vertical="center" wrapText="1"/>
    </xf>
    <xf borderId="0" fillId="0" fontId="9" numFmtId="0" xfId="0" applyAlignment="1" applyFont="1">
      <alignment horizontal="center" readingOrder="0" vertical="center"/>
    </xf>
    <xf borderId="1" fillId="0" fontId="5" numFmtId="0" xfId="0" applyBorder="1" applyFont="1"/>
    <xf borderId="5" fillId="0" fontId="12" numFmtId="0" xfId="0" applyAlignment="1" applyBorder="1" applyFont="1">
      <alignment vertical="center"/>
    </xf>
    <xf borderId="0" fillId="0" fontId="9" numFmtId="166" xfId="0" applyAlignment="1" applyFont="1" applyNumberFormat="1">
      <alignment horizontal="center" vertical="center"/>
    </xf>
    <xf borderId="0" fillId="0" fontId="9" numFmtId="166" xfId="0" applyAlignment="1" applyFont="1" applyNumberFormat="1">
      <alignment vertical="center"/>
    </xf>
    <xf borderId="0" fillId="0" fontId="12" numFmtId="0" xfId="0" applyAlignment="1" applyFont="1">
      <alignment horizontal="center" shrinkToFit="0" vertical="center" wrapText="1"/>
    </xf>
    <xf borderId="0" fillId="0" fontId="16" numFmtId="0" xfId="0" applyAlignment="1" applyFont="1">
      <alignment vertical="center"/>
    </xf>
    <xf borderId="0" fillId="0" fontId="16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6" numFmtId="167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16" numFmtId="168" xfId="0" applyAlignment="1" applyFont="1" applyNumberFormat="1">
      <alignment vertical="center"/>
    </xf>
    <xf borderId="0" fillId="0" fontId="16" numFmtId="168" xfId="0" applyAlignment="1" applyFont="1" applyNumberFormat="1">
      <alignment horizontal="center" vertical="center"/>
    </xf>
    <xf borderId="8" fillId="0" fontId="17" numFmtId="0" xfId="0" applyAlignment="1" applyBorder="1" applyFont="1">
      <alignment horizontal="left" shrinkToFit="0" vertical="center" wrapText="0"/>
    </xf>
    <xf borderId="0" fillId="4" fontId="16" numFmtId="0" xfId="0" applyAlignment="1" applyFont="1">
      <alignment vertical="center"/>
    </xf>
    <xf borderId="1" fillId="4" fontId="18" numFmtId="0" xfId="0" applyAlignment="1" applyBorder="1" applyFont="1">
      <alignment horizontal="center" shrinkToFit="0" vertical="center" wrapText="1"/>
    </xf>
    <xf borderId="1" fillId="4" fontId="16" numFmtId="0" xfId="0" applyAlignment="1" applyBorder="1" applyFont="1">
      <alignment vertical="center"/>
    </xf>
    <xf borderId="1" fillId="4" fontId="3" numFmtId="0" xfId="0" applyAlignment="1" applyBorder="1" applyFont="1">
      <alignment horizontal="center" vertical="center"/>
    </xf>
    <xf borderId="8" fillId="4" fontId="16" numFmtId="0" xfId="0" applyAlignment="1" applyBorder="1" applyFont="1">
      <alignment vertical="center"/>
    </xf>
    <xf borderId="8" fillId="4" fontId="18" numFmtId="167" xfId="0" applyAlignment="1" applyBorder="1" applyFont="1" applyNumberFormat="1">
      <alignment readingOrder="0" vertical="center"/>
    </xf>
    <xf borderId="1" fillId="4" fontId="4" numFmtId="0" xfId="0" applyAlignment="1" applyBorder="1" applyFont="1">
      <alignment shrinkToFit="0" vertical="center" wrapText="1"/>
    </xf>
    <xf borderId="1" fillId="4" fontId="3" numFmtId="169" xfId="0" applyAlignment="1" applyBorder="1" applyFont="1" applyNumberFormat="1">
      <alignment vertical="center"/>
    </xf>
    <xf borderId="1" fillId="4" fontId="3" numFmtId="0" xfId="0" applyAlignment="1" applyBorder="1" applyFont="1">
      <alignment vertical="center"/>
    </xf>
    <xf borderId="0" fillId="0" fontId="16" numFmtId="169" xfId="0" applyAlignment="1" applyFont="1" applyNumberFormat="1">
      <alignment vertical="center"/>
    </xf>
    <xf borderId="8" fillId="4" fontId="18" numFmtId="169" xfId="0" applyAlignment="1" applyBorder="1" applyFont="1" applyNumberFormat="1">
      <alignment shrinkToFit="0" vertical="center" wrapText="0"/>
    </xf>
    <xf borderId="8" fillId="4" fontId="16" numFmtId="168" xfId="0" applyAlignment="1" applyBorder="1" applyFont="1" applyNumberFormat="1">
      <alignment vertical="center"/>
    </xf>
    <xf borderId="8" fillId="4" fontId="18" numFmtId="0" xfId="0" applyAlignment="1" applyBorder="1" applyFont="1">
      <alignment horizontal="center" shrinkToFit="0" vertical="center" wrapText="1"/>
    </xf>
    <xf borderId="8" fillId="0" fontId="19" numFmtId="0" xfId="0" applyBorder="1" applyFont="1"/>
    <xf borderId="8" fillId="4" fontId="16" numFmtId="0" xfId="0" applyAlignment="1" applyBorder="1" applyFont="1">
      <alignment horizontal="center" vertical="center"/>
    </xf>
    <xf borderId="1" fillId="5" fontId="14" numFmtId="0" xfId="0" applyAlignment="1" applyBorder="1" applyFont="1">
      <alignment horizontal="center" shrinkToFit="0" vertical="center" wrapText="1"/>
    </xf>
    <xf borderId="4" fillId="5" fontId="17" numFmtId="0" xfId="0" applyAlignment="1" applyBorder="1" applyFont="1">
      <alignment horizontal="center" shrinkToFit="0" vertical="center" wrapText="1"/>
    </xf>
    <xf borderId="5" fillId="5" fontId="6" numFmtId="0" xfId="0" applyAlignment="1" applyBorder="1" applyFont="1">
      <alignment horizontal="center" shrinkToFit="0" vertical="center" wrapText="1"/>
    </xf>
    <xf borderId="5" fillId="5" fontId="17" numFmtId="0" xfId="0" applyAlignment="1" applyBorder="1" applyFont="1">
      <alignment horizontal="center" shrinkToFit="0" vertical="center" wrapText="1"/>
    </xf>
    <xf borderId="5" fillId="5" fontId="20" numFmtId="0" xfId="0" applyAlignment="1" applyBorder="1" applyFont="1">
      <alignment horizontal="center" shrinkToFit="0" vertical="center" wrapText="1"/>
    </xf>
    <xf borderId="1" fillId="5" fontId="21" numFmtId="0" xfId="0" applyAlignment="1" applyBorder="1" applyFont="1">
      <alignment horizontal="center" shrinkToFit="0" vertical="center" wrapText="1"/>
    </xf>
    <xf borderId="5" fillId="5" fontId="22" numFmtId="0" xfId="0" applyAlignment="1" applyBorder="1" applyFont="1">
      <alignment horizontal="center" shrinkToFit="0" vertical="center" wrapText="1"/>
    </xf>
    <xf borderId="1" fillId="12" fontId="20" numFmtId="169" xfId="0" applyAlignment="1" applyBorder="1" applyFill="1" applyFont="1" applyNumberFormat="1">
      <alignment horizontal="center" shrinkToFit="0" vertical="center" wrapText="1"/>
    </xf>
    <xf borderId="1" fillId="12" fontId="6" numFmtId="169" xfId="0" applyAlignment="1" applyBorder="1" applyFont="1" applyNumberFormat="1">
      <alignment horizontal="center" shrinkToFit="0" vertical="center" wrapText="1"/>
    </xf>
    <xf borderId="4" fillId="5" fontId="21" numFmtId="169" xfId="0" applyAlignment="1" applyBorder="1" applyFont="1" applyNumberFormat="1">
      <alignment horizontal="center" shrinkToFit="0" vertical="center" wrapText="1"/>
    </xf>
    <xf borderId="5" fillId="5" fontId="20" numFmtId="168" xfId="0" applyAlignment="1" applyBorder="1" applyFont="1" applyNumberFormat="1">
      <alignment horizontal="center" shrinkToFit="0" vertical="center" wrapText="1"/>
    </xf>
    <xf borderId="6" fillId="13" fontId="23" numFmtId="169" xfId="0" applyAlignment="1" applyBorder="1" applyFill="1" applyFont="1" applyNumberFormat="1">
      <alignment horizontal="center" shrinkToFit="0" vertical="center" wrapText="1"/>
    </xf>
    <xf borderId="6" fillId="13" fontId="23" numFmtId="170" xfId="0" applyAlignment="1" applyBorder="1" applyFont="1" applyNumberFormat="1">
      <alignment horizontal="center" shrinkToFit="0" vertical="center" wrapText="1"/>
    </xf>
    <xf borderId="0" fillId="11" fontId="14" numFmtId="0" xfId="0" applyAlignment="1" applyFont="1">
      <alignment readingOrder="0" vertical="center"/>
    </xf>
    <xf borderId="0" fillId="11" fontId="14" numFmtId="0" xfId="0" applyAlignment="1" applyFont="1">
      <alignment horizontal="center" readingOrder="0" vertical="center"/>
    </xf>
    <xf borderId="1" fillId="14" fontId="16" numFmtId="0" xfId="0" applyAlignment="1" applyBorder="1" applyFill="1" applyFont="1">
      <alignment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16" numFmtId="167" xfId="0" applyAlignment="1" applyBorder="1" applyFont="1" applyNumberFormat="1">
      <alignment horizontal="center" shrinkToFit="0" vertical="center" wrapText="1"/>
    </xf>
    <xf borderId="5" fillId="0" fontId="16" numFmtId="0" xfId="0" applyAlignment="1" applyBorder="1" applyFont="1">
      <alignment horizontal="center" vertical="center"/>
    </xf>
    <xf borderId="1" fillId="5" fontId="16" numFmtId="167" xfId="0" applyAlignment="1" applyBorder="1" applyFont="1" applyNumberFormat="1">
      <alignment horizontal="center" shrinkToFit="0" vertical="center" wrapText="1"/>
    </xf>
    <xf borderId="0" fillId="0" fontId="16" numFmtId="171" xfId="0" applyAlignment="1" applyFont="1" applyNumberFormat="1">
      <alignment vertical="center"/>
    </xf>
    <xf borderId="1" fillId="12" fontId="3" numFmtId="167" xfId="0" applyAlignment="1" applyBorder="1" applyFont="1" applyNumberFormat="1">
      <alignment vertical="center"/>
    </xf>
    <xf borderId="1" fillId="12" fontId="3" numFmtId="167" xfId="0" applyAlignment="1" applyBorder="1" applyFont="1" applyNumberFormat="1">
      <alignment readingOrder="0" vertical="center"/>
    </xf>
    <xf borderId="4" fillId="5" fontId="16" numFmtId="169" xfId="0" applyAlignment="1" applyBorder="1" applyFont="1" applyNumberFormat="1">
      <alignment horizontal="center" shrinkToFit="0" vertical="center" wrapText="1"/>
    </xf>
    <xf borderId="5" fillId="5" fontId="24" numFmtId="172" xfId="0" applyAlignment="1" applyBorder="1" applyFont="1" applyNumberFormat="1">
      <alignment horizontal="center" shrinkToFit="0" vertical="center" wrapText="1"/>
    </xf>
    <xf borderId="1" fillId="15" fontId="16" numFmtId="169" xfId="0" applyAlignment="1" applyBorder="1" applyFill="1" applyFont="1" applyNumberFormat="1">
      <alignment horizontal="center" readingOrder="0" vertical="center"/>
    </xf>
    <xf borderId="1" fillId="15" fontId="16" numFmtId="168" xfId="0" applyAlignment="1" applyBorder="1" applyFont="1" applyNumberFormat="1">
      <alignment horizontal="center" vertical="center"/>
    </xf>
    <xf borderId="1" fillId="15" fontId="16" numFmtId="0" xfId="0" applyAlignment="1" applyBorder="1" applyFont="1">
      <alignment horizontal="center" vertical="center"/>
    </xf>
    <xf borderId="0" fillId="7" fontId="16" numFmtId="0" xfId="0" applyAlignment="1" applyFont="1">
      <alignment vertical="center"/>
    </xf>
    <xf borderId="0" fillId="16" fontId="14" numFmtId="0" xfId="0" applyAlignment="1" applyFill="1" applyFont="1">
      <alignment horizontal="center" readingOrder="0" vertical="center"/>
    </xf>
    <xf borderId="4" fillId="14" fontId="16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16" numFmtId="167" xfId="0" applyAlignment="1" applyBorder="1" applyFont="1" applyNumberFormat="1">
      <alignment horizontal="center" readingOrder="0" shrinkToFit="0" vertical="center" wrapText="1"/>
    </xf>
    <xf borderId="5" fillId="0" fontId="16" numFmtId="0" xfId="0" applyAlignment="1" applyBorder="1" applyFont="1">
      <alignment horizontal="center" shrinkToFit="0" vertical="center" wrapText="1"/>
    </xf>
    <xf borderId="1" fillId="15" fontId="3" numFmtId="169" xfId="0" applyAlignment="1" applyBorder="1" applyFont="1" applyNumberFormat="1">
      <alignment vertical="center"/>
    </xf>
    <xf borderId="1" fillId="0" fontId="16" numFmtId="169" xfId="0" applyAlignment="1" applyBorder="1" applyFont="1" applyNumberFormat="1">
      <alignment horizontal="center" readingOrder="0" vertical="center"/>
    </xf>
    <xf borderId="1" fillId="0" fontId="16" numFmtId="168" xfId="0" applyAlignment="1" applyBorder="1" applyFont="1" applyNumberFormat="1">
      <alignment horizontal="center" vertical="center"/>
    </xf>
    <xf borderId="1" fillId="0" fontId="16" numFmtId="0" xfId="0" applyAlignment="1" applyBorder="1" applyFont="1">
      <alignment horizontal="center" vertical="center"/>
    </xf>
    <xf borderId="4" fillId="5" fontId="16" numFmtId="169" xfId="0" applyAlignment="1" applyBorder="1" applyFont="1" applyNumberFormat="1">
      <alignment vertical="center"/>
    </xf>
    <xf borderId="5" fillId="5" fontId="16" numFmtId="168" xfId="0" applyAlignment="1" applyBorder="1" applyFont="1" applyNumberFormat="1">
      <alignment vertical="center"/>
    </xf>
    <xf borderId="1" fillId="0" fontId="16" numFmtId="169" xfId="0" applyAlignment="1" applyBorder="1" applyFont="1" applyNumberFormat="1">
      <alignment horizontal="center" vertical="center"/>
    </xf>
    <xf borderId="1" fillId="0" fontId="16" numFmtId="173" xfId="0" applyAlignment="1" applyBorder="1" applyFont="1" applyNumberFormat="1">
      <alignment horizontal="center" vertical="center"/>
    </xf>
    <xf borderId="1" fillId="0" fontId="16" numFmtId="167" xfId="0" applyAlignment="1" applyBorder="1" applyFont="1" applyNumberFormat="1">
      <alignment horizontal="center" vertical="center"/>
    </xf>
    <xf borderId="1" fillId="0" fontId="16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5" fillId="0" fontId="16" numFmtId="0" xfId="0" applyAlignment="1" applyBorder="1" applyFont="1">
      <alignment horizontal="center" readingOrder="0" shrinkToFit="0" vertical="center" wrapText="1"/>
    </xf>
    <xf borderId="1" fillId="14" fontId="16" numFmtId="0" xfId="0" applyAlignment="1" applyBorder="1" applyFont="1">
      <alignment readingOrder="0" shrinkToFit="0" vertical="center" wrapText="1"/>
    </xf>
    <xf borderId="1" fillId="0" fontId="16" numFmtId="167" xfId="0" applyAlignment="1" applyBorder="1" applyFont="1" applyNumberFormat="1">
      <alignment horizontal="center" readingOrder="0" shrinkToFit="0" vertical="center" wrapText="1"/>
    </xf>
    <xf borderId="0" fillId="7" fontId="16" numFmtId="0" xfId="0" applyAlignment="1" applyFont="1">
      <alignment horizontal="center" vertical="center"/>
    </xf>
    <xf borderId="1" fillId="17" fontId="2" numFmtId="0" xfId="0" applyAlignment="1" applyBorder="1" applyFill="1" applyFont="1">
      <alignment shrinkToFit="0" wrapText="1"/>
    </xf>
    <xf borderId="1" fillId="17" fontId="3" numFmtId="0" xfId="0" applyAlignment="1" applyBorder="1" applyFont="1">
      <alignment horizontal="center" vertical="center"/>
    </xf>
    <xf borderId="1" fillId="17" fontId="16" numFmtId="167" xfId="0" applyAlignment="1" applyBorder="1" applyFont="1" applyNumberFormat="1">
      <alignment vertical="center"/>
    </xf>
    <xf borderId="5" fillId="17" fontId="16" numFmtId="0" xfId="0" applyAlignment="1" applyBorder="1" applyFont="1">
      <alignment vertical="center"/>
    </xf>
    <xf borderId="1" fillId="17" fontId="16" numFmtId="167" xfId="0" applyAlignment="1" applyBorder="1" applyFont="1" applyNumberFormat="1">
      <alignment readingOrder="0" vertical="center"/>
    </xf>
    <xf borderId="1" fillId="17" fontId="16" numFmtId="167" xfId="0" applyAlignment="1" applyBorder="1" applyFont="1" applyNumberFormat="1">
      <alignment horizontal="center" vertical="center"/>
    </xf>
    <xf borderId="0" fillId="18" fontId="14" numFmtId="0" xfId="0" applyAlignment="1" applyFill="1" applyFont="1">
      <alignment horizontal="center" readingOrder="0" vertical="center"/>
    </xf>
    <xf borderId="1" fillId="12" fontId="1" numFmtId="0" xfId="0" applyAlignment="1" applyBorder="1" applyFont="1">
      <alignment shrinkToFit="0" wrapText="1"/>
    </xf>
    <xf borderId="1" fillId="12" fontId="3" numFmtId="0" xfId="0" applyAlignment="1" applyBorder="1" applyFont="1">
      <alignment horizontal="center" readingOrder="0" shrinkToFit="0" vertical="center" wrapText="1"/>
    </xf>
    <xf borderId="1" fillId="12" fontId="16" numFmtId="167" xfId="0" applyAlignment="1" applyBorder="1" applyFont="1" applyNumberFormat="1">
      <alignment horizontal="center" shrinkToFit="0" vertical="center" wrapText="1"/>
    </xf>
    <xf borderId="5" fillId="12" fontId="16" numFmtId="0" xfId="0" applyAlignment="1" applyBorder="1" applyFont="1">
      <alignment horizontal="center" vertical="center"/>
    </xf>
    <xf borderId="1" fillId="19" fontId="16" numFmtId="167" xfId="0" applyAlignment="1" applyBorder="1" applyFill="1" applyFont="1" applyNumberFormat="1">
      <alignment horizontal="center" readingOrder="0" shrinkToFit="0" vertical="center" wrapText="1"/>
    </xf>
    <xf borderId="1" fillId="12" fontId="16" numFmtId="167" xfId="0" applyAlignment="1" applyBorder="1" applyFont="1" applyNumberFormat="1">
      <alignment horizontal="right" shrinkToFit="0" vertical="center" wrapText="1"/>
    </xf>
    <xf borderId="1" fillId="12" fontId="1" numFmtId="0" xfId="0" applyAlignment="1" applyBorder="1" applyFont="1">
      <alignment readingOrder="0" shrinkToFit="0" wrapText="1"/>
    </xf>
    <xf borderId="1" fillId="19" fontId="16" numFmtId="167" xfId="0" applyAlignment="1" applyBorder="1" applyFont="1" applyNumberFormat="1">
      <alignment horizontal="center" shrinkToFit="0" vertical="center" wrapText="1"/>
    </xf>
    <xf borderId="1" fillId="12" fontId="3" numFmtId="167" xfId="0" applyAlignment="1" applyBorder="1" applyFont="1" applyNumberFormat="1">
      <alignment readingOrder="0" vertical="center"/>
    </xf>
    <xf borderId="1" fillId="0" fontId="16" numFmtId="173" xfId="0" applyAlignment="1" applyBorder="1" applyFont="1" applyNumberFormat="1">
      <alignment horizontal="center" readingOrder="0" vertical="center"/>
    </xf>
    <xf borderId="1" fillId="0" fontId="16" numFmtId="167" xfId="0" applyAlignment="1" applyBorder="1" applyFont="1" applyNumberForma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6" fillId="17" fontId="2" numFmtId="0" xfId="0" applyAlignment="1" applyBorder="1" applyFont="1">
      <alignment shrinkToFit="0" wrapText="1"/>
    </xf>
    <xf borderId="1" fillId="17" fontId="2" numFmtId="0" xfId="0" applyAlignment="1" applyBorder="1" applyFont="1">
      <alignment horizontal="center" shrinkToFit="0" wrapText="1"/>
    </xf>
    <xf borderId="1" fillId="0" fontId="17" numFmtId="173" xfId="0" applyAlignment="1" applyBorder="1" applyFont="1" applyNumberFormat="1">
      <alignment horizontal="center" readingOrder="0" vertical="center"/>
    </xf>
    <xf borderId="1" fillId="0" fontId="17" numFmtId="167" xfId="0" applyAlignment="1" applyBorder="1" applyFont="1" applyNumberFormat="1">
      <alignment horizontal="center" readingOrder="0" vertical="center"/>
    </xf>
    <xf borderId="1" fillId="0" fontId="17" numFmtId="0" xfId="0" applyAlignment="1" applyBorder="1" applyFont="1">
      <alignment horizontal="center" readingOrder="0" vertical="center"/>
    </xf>
    <xf borderId="1" fillId="17" fontId="2" numFmtId="0" xfId="0" applyAlignment="1" applyBorder="1" applyFont="1">
      <alignment shrinkToFit="0" vertical="center" wrapText="1"/>
    </xf>
    <xf borderId="1" fillId="12" fontId="16" numFmtId="0" xfId="0" applyAlignment="1" applyBorder="1" applyFont="1">
      <alignment shrinkToFit="0" vertical="center" wrapText="1"/>
    </xf>
    <xf borderId="1" fillId="12" fontId="14" numFmtId="0" xfId="0" applyAlignment="1" applyBorder="1" applyFont="1">
      <alignment horizontal="center" readingOrder="0" shrinkToFit="0" vertical="center" wrapText="1"/>
    </xf>
    <xf borderId="5" fillId="12" fontId="16" numFmtId="0" xfId="0" applyAlignment="1" applyBorder="1" applyFont="1">
      <alignment horizontal="center" shrinkToFit="0" vertical="center" wrapText="1"/>
    </xf>
    <xf borderId="1" fillId="12" fontId="3" numFmtId="169" xfId="0" applyAlignment="1" applyBorder="1" applyFont="1" applyNumberFormat="1">
      <alignment vertical="center"/>
    </xf>
    <xf borderId="1" fillId="12" fontId="16" numFmtId="0" xfId="0" applyAlignment="1" applyBorder="1" applyFont="1">
      <alignment readingOrder="0" shrinkToFit="0" vertical="center" wrapText="1"/>
    </xf>
    <xf borderId="1" fillId="12" fontId="16" numFmtId="167" xfId="0" applyAlignment="1" applyBorder="1" applyFont="1" applyNumberFormat="1">
      <alignment vertical="center"/>
    </xf>
    <xf borderId="0" fillId="7" fontId="16" numFmtId="0" xfId="0" applyAlignment="1" applyFont="1">
      <alignment readingOrder="0" vertical="center"/>
    </xf>
    <xf borderId="1" fillId="12" fontId="17" numFmtId="0" xfId="0" applyAlignment="1" applyBorder="1" applyFont="1">
      <alignment readingOrder="0" shrinkToFit="0" vertical="center" wrapText="1"/>
    </xf>
    <xf borderId="1" fillId="12" fontId="3" numFmtId="0" xfId="0" applyAlignment="1" applyBorder="1" applyFont="1">
      <alignment horizontal="center" shrinkToFit="0" vertical="center" wrapText="1"/>
    </xf>
    <xf borderId="0" fillId="14" fontId="3" numFmtId="0" xfId="0" applyAlignment="1" applyFont="1">
      <alignment readingOrder="0" vertical="center"/>
    </xf>
    <xf borderId="1" fillId="12" fontId="17" numFmtId="0" xfId="0" applyAlignment="1" applyBorder="1" applyFont="1">
      <alignment shrinkToFit="0" vertical="center" wrapText="1"/>
    </xf>
    <xf borderId="1" fillId="20" fontId="17" numFmtId="0" xfId="0" applyAlignment="1" applyBorder="1" applyFill="1" applyFont="1">
      <alignment readingOrder="0" shrinkToFit="0" vertical="center" wrapText="1"/>
    </xf>
    <xf borderId="1" fillId="20" fontId="3" numFmtId="0" xfId="0" applyAlignment="1" applyBorder="1" applyFont="1">
      <alignment horizontal="center" vertical="center"/>
    </xf>
    <xf borderId="1" fillId="20" fontId="16" numFmtId="167" xfId="0" applyAlignment="1" applyBorder="1" applyFont="1" applyNumberFormat="1">
      <alignment vertical="center"/>
    </xf>
    <xf borderId="5" fillId="20" fontId="16" numFmtId="0" xfId="0" applyAlignment="1" applyBorder="1" applyFont="1">
      <alignment vertical="center"/>
    </xf>
    <xf borderId="1" fillId="9" fontId="16" numFmtId="0" xfId="0" applyAlignment="1" applyBorder="1" applyFont="1">
      <alignment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16" numFmtId="167" xfId="0" applyAlignment="1" applyBorder="1" applyFont="1" applyNumberFormat="1">
      <alignment horizontal="right" shrinkToFit="0" vertical="center" wrapText="1"/>
    </xf>
    <xf borderId="1" fillId="21" fontId="16" numFmtId="0" xfId="0" applyAlignment="1" applyBorder="1" applyFill="1" applyFont="1">
      <alignment shrinkToFit="0" vertical="center" wrapText="1"/>
    </xf>
    <xf borderId="1" fillId="7" fontId="16" numFmtId="169" xfId="0" applyAlignment="1" applyBorder="1" applyFont="1" applyNumberFormat="1">
      <alignment horizontal="center" vertical="center"/>
    </xf>
    <xf borderId="1" fillId="7" fontId="16" numFmtId="168" xfId="0" applyAlignment="1" applyBorder="1" applyFont="1" applyNumberFormat="1">
      <alignment horizontal="center" vertical="center"/>
    </xf>
    <xf borderId="1" fillId="7" fontId="16" numFmtId="0" xfId="0" applyAlignment="1" applyBorder="1" applyFont="1">
      <alignment horizontal="center" vertical="center"/>
    </xf>
    <xf borderId="1" fillId="21" fontId="16" numFmtId="0" xfId="0" applyAlignment="1" applyBorder="1" applyFont="1">
      <alignment readingOrder="0" shrinkToFit="0" vertical="center" wrapText="1"/>
    </xf>
    <xf borderId="1" fillId="16" fontId="16" numFmtId="167" xfId="0" applyAlignment="1" applyBorder="1" applyFont="1" applyNumberFormat="1">
      <alignment horizontal="center" readingOrder="0" shrinkToFit="0" vertical="center" wrapText="1"/>
    </xf>
    <xf borderId="1" fillId="22" fontId="16" numFmtId="167" xfId="0" applyAlignment="1" applyBorder="1" applyFill="1" applyFont="1" applyNumberFormat="1">
      <alignment vertical="center"/>
    </xf>
    <xf borderId="1" fillId="22" fontId="17" numFmtId="0" xfId="0" applyAlignment="1" applyBorder="1" applyFont="1">
      <alignment shrinkToFit="0" vertical="center" wrapText="1"/>
    </xf>
    <xf borderId="1" fillId="22" fontId="3" numFmtId="0" xfId="0" applyAlignment="1" applyBorder="1" applyFont="1">
      <alignment horizontal="center" vertical="center"/>
    </xf>
    <xf borderId="5" fillId="22" fontId="16" numFmtId="0" xfId="0" applyAlignment="1" applyBorder="1" applyFont="1">
      <alignment vertical="center"/>
    </xf>
    <xf borderId="1" fillId="23" fontId="16" numFmtId="0" xfId="0" applyAlignment="1" applyBorder="1" applyFill="1" applyFont="1">
      <alignment readingOrder="0" shrinkToFit="0" vertical="center" wrapText="1"/>
    </xf>
    <xf borderId="1" fillId="19" fontId="3" numFmtId="167" xfId="0" applyAlignment="1" applyBorder="1" applyFont="1" applyNumberFormat="1">
      <alignment horizontal="center" shrinkToFit="0" vertical="center" wrapText="1"/>
    </xf>
    <xf borderId="1" fillId="0" fontId="16" numFmtId="169" xfId="0" applyAlignment="1" applyBorder="1" applyFont="1" applyNumberFormat="1">
      <alignment horizontal="center" readingOrder="0" shrinkToFit="0" vertical="center" wrapText="1"/>
    </xf>
    <xf borderId="0" fillId="0" fontId="16" numFmtId="0" xfId="0" applyAlignment="1" applyFont="1">
      <alignment readingOrder="0" vertical="center"/>
    </xf>
    <xf borderId="1" fillId="23" fontId="16" numFmtId="0" xfId="0" applyAlignment="1" applyBorder="1" applyFont="1">
      <alignment shrinkToFit="0" vertical="center" wrapText="1"/>
    </xf>
    <xf borderId="1" fillId="24" fontId="16" numFmtId="0" xfId="0" applyAlignment="1" applyBorder="1" applyFill="1" applyFont="1">
      <alignment shrinkToFit="0" vertical="center" wrapText="1"/>
    </xf>
    <xf borderId="1" fillId="0" fontId="3" numFmtId="0" xfId="0" applyAlignment="1" applyBorder="1" applyFont="1">
      <alignment horizontal="center" vertical="center"/>
    </xf>
    <xf borderId="1" fillId="11" fontId="16" numFmtId="0" xfId="0" applyAlignment="1" applyBorder="1" applyFont="1">
      <alignment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6" fontId="16" numFmtId="167" xfId="0" applyAlignment="1" applyBorder="1" applyFont="1" applyNumberFormat="1">
      <alignment horizontal="center" shrinkToFit="0" vertical="center" wrapText="1"/>
    </xf>
    <xf borderId="1" fillId="19" fontId="16" numFmtId="167" xfId="0" applyAlignment="1" applyBorder="1" applyFont="1" applyNumberFormat="1">
      <alignment vertical="center"/>
    </xf>
    <xf borderId="1" fillId="0" fontId="9" numFmtId="169" xfId="0" applyAlignment="1" applyBorder="1" applyFont="1" applyNumberFormat="1">
      <alignment horizontal="center"/>
    </xf>
    <xf borderId="1" fillId="0" fontId="5" numFmtId="168" xfId="0" applyBorder="1" applyFont="1" applyNumberFormat="1"/>
    <xf borderId="1" fillId="0" fontId="9" numFmtId="173" xfId="0" applyAlignment="1" applyBorder="1" applyFont="1" applyNumberFormat="1">
      <alignment horizontal="center" readingOrder="0"/>
    </xf>
    <xf borderId="1" fillId="6" fontId="9" numFmtId="167" xfId="0" applyAlignment="1" applyBorder="1" applyFont="1" applyNumberFormat="1">
      <alignment horizontal="center" readingOrder="0" shrinkToFit="0" wrapText="1"/>
    </xf>
    <xf borderId="1" fillId="0" fontId="9" numFmtId="0" xfId="0" applyAlignment="1" applyBorder="1" applyFont="1">
      <alignment horizontal="center"/>
    </xf>
    <xf borderId="1" fillId="0" fontId="5" numFmtId="0" xfId="0" applyBorder="1" applyFont="1"/>
    <xf borderId="0" fillId="0" fontId="16" numFmtId="174" xfId="0" applyAlignment="1" applyFont="1" applyNumberFormat="1">
      <alignment vertical="center"/>
    </xf>
    <xf borderId="0" fillId="0" fontId="3" numFmtId="167" xfId="0" applyAlignment="1" applyFont="1" applyNumberFormat="1">
      <alignment horizontal="center" shrinkToFit="0" vertical="center" wrapText="1"/>
    </xf>
    <xf borderId="0" fillId="0" fontId="16" numFmtId="167" xfId="0" applyAlignment="1" applyFont="1" applyNumberFormat="1">
      <alignment horizontal="center" shrinkToFit="0" vertical="center" wrapText="1"/>
    </xf>
    <xf borderId="0" fillId="0" fontId="3" numFmtId="10" xfId="0" applyAlignment="1" applyFont="1" applyNumberFormat="1">
      <alignment horizontal="center" readingOrder="0" shrinkToFit="0" vertical="center" wrapText="1"/>
    </xf>
    <xf borderId="0" fillId="0" fontId="3" numFmtId="167" xfId="0" applyAlignment="1" applyFont="1" applyNumberFormat="1">
      <alignment vertical="center"/>
    </xf>
    <xf borderId="0" fillId="0" fontId="25" numFmtId="167" xfId="0" applyAlignment="1" applyFont="1" applyNumberFormat="1">
      <alignment horizontal="center" shrinkToFit="0" vertical="center" wrapText="1"/>
    </xf>
    <xf borderId="0" fillId="0" fontId="3" numFmtId="167" xfId="0" applyAlignment="1" applyFont="1" applyNumberFormat="1">
      <alignment horizontal="center" readingOrder="0" shrinkToFit="0" vertical="center" wrapText="1"/>
    </xf>
    <xf borderId="0" fillId="25" fontId="17" numFmtId="167" xfId="0" applyAlignment="1" applyFill="1" applyFont="1" applyNumberFormat="1">
      <alignment horizontal="center" shrinkToFit="0" vertical="center" wrapText="1"/>
    </xf>
    <xf borderId="0" fillId="18" fontId="16" numFmtId="167" xfId="0" applyAlignment="1" applyFont="1" applyNumberFormat="1">
      <alignment horizontal="center" shrinkToFit="0" vertical="center" wrapText="1"/>
    </xf>
    <xf borderId="0" fillId="0" fontId="26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3" fontId="27" numFmtId="0" xfId="0" applyAlignment="1" applyFont="1">
      <alignment horizontal="center" readingOrder="0"/>
    </xf>
    <xf borderId="0" fillId="25" fontId="8" numFmtId="0" xfId="0" applyAlignment="1" applyFont="1">
      <alignment horizontal="center" readingOrder="0"/>
    </xf>
    <xf borderId="0" fillId="25" fontId="26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75" xfId="0" applyAlignment="1" applyFont="1" applyNumberFormat="1">
      <alignment horizontal="left" readingOrder="0" vertical="center"/>
    </xf>
    <xf borderId="0" fillId="0" fontId="5" numFmtId="0" xfId="0" applyFont="1"/>
    <xf borderId="0" fillId="0" fontId="9" numFmtId="0" xfId="0" applyAlignment="1" applyFont="1">
      <alignment readingOrder="0"/>
    </xf>
    <xf borderId="0" fillId="25" fontId="11" numFmtId="0" xfId="0" applyFont="1"/>
    <xf borderId="0" fillId="25" fontId="11" numFmtId="0" xfId="0" applyAlignment="1" applyFont="1">
      <alignment readingOrder="0"/>
    </xf>
    <xf borderId="0" fillId="0" fontId="9" numFmtId="0" xfId="0" applyAlignment="1" applyFont="1">
      <alignment shrinkToFit="0" vertical="center" wrapText="1"/>
    </xf>
    <xf borderId="0" fillId="4" fontId="28" numFmtId="0" xfId="0" applyAlignment="1" applyFont="1">
      <alignment readingOrder="0" shrinkToFit="0" vertical="center" wrapText="1"/>
    </xf>
    <xf borderId="0" fillId="4" fontId="28" numFmtId="0" xfId="0" applyAlignment="1" applyFont="1">
      <alignment vertical="center"/>
    </xf>
    <xf borderId="1" fillId="5" fontId="17" numFmtId="167" xfId="0" applyAlignment="1" applyBorder="1" applyFont="1" applyNumberFormat="1">
      <alignment horizontal="center" shrinkToFit="0" vertical="center" wrapText="1"/>
    </xf>
    <xf borderId="1" fillId="15" fontId="16" numFmtId="167" xfId="0" applyAlignment="1" applyBorder="1" applyFont="1" applyNumberFormat="1">
      <alignment horizontal="center" readingOrder="0" shrinkToFit="0" vertical="center" wrapText="1"/>
    </xf>
    <xf borderId="0" fillId="0" fontId="9" numFmtId="167" xfId="0" applyAlignment="1" applyFont="1" applyNumberFormat="1">
      <alignment vertical="center"/>
    </xf>
    <xf borderId="1" fillId="22" fontId="17" numFmtId="0" xfId="0" applyAlignment="1" applyBorder="1" applyFont="1">
      <alignment readingOrder="0" shrinkToFit="0" vertical="center" wrapText="1"/>
    </xf>
    <xf borderId="1" fillId="22" fontId="17" numFmtId="167" xfId="0" applyAlignment="1" applyBorder="1" applyFont="1" applyNumberFormat="1">
      <alignment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25" fontId="9" numFmtId="0" xfId="0" applyAlignment="1" applyBorder="1" applyFont="1">
      <alignment readingOrder="0" shrinkToFit="0" vertical="center" wrapText="1"/>
    </xf>
    <xf borderId="1" fillId="25" fontId="29" numFmtId="167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Relationship Id="rId3" Type="http://schemas.openxmlformats.org/officeDocument/2006/relationships/image" Target="../media/image9.png"/><Relationship Id="rId4" Type="http://schemas.openxmlformats.org/officeDocument/2006/relationships/image" Target="../media/image5.png"/><Relationship Id="rId10" Type="http://schemas.openxmlformats.org/officeDocument/2006/relationships/image" Target="../media/image14.png"/><Relationship Id="rId9" Type="http://schemas.openxmlformats.org/officeDocument/2006/relationships/image" Target="../media/image12.png"/><Relationship Id="rId5" Type="http://schemas.openxmlformats.org/officeDocument/2006/relationships/image" Target="../media/image4.png"/><Relationship Id="rId6" Type="http://schemas.openxmlformats.org/officeDocument/2006/relationships/image" Target="../media/image6.png"/><Relationship Id="rId7" Type="http://schemas.openxmlformats.org/officeDocument/2006/relationships/image" Target="../media/image3.png"/><Relationship Id="rId8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3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161925</xdr:rowOff>
    </xdr:from>
    <xdr:ext cx="5238750" cy="36671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0</xdr:row>
      <xdr:rowOff>133350</xdr:rowOff>
    </xdr:from>
    <xdr:ext cx="5238750" cy="37242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620125" cy="9448800"/>
    <xdr:pic>
      <xdr:nvPicPr>
        <xdr:cNvPr id="0" name="image1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1790700" cy="1466850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</xdr:colOff>
      <xdr:row>3</xdr:row>
      <xdr:rowOff>114300</xdr:rowOff>
    </xdr:from>
    <xdr:ext cx="4733925" cy="3362325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219075</xdr:colOff>
      <xdr:row>2</xdr:row>
      <xdr:rowOff>200025</xdr:rowOff>
    </xdr:from>
    <xdr:ext cx="5800725" cy="2219325"/>
    <xdr:pic>
      <xdr:nvPicPr>
        <xdr:cNvPr id="0" name="image1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3</xdr:row>
      <xdr:rowOff>57150</xdr:rowOff>
    </xdr:from>
    <xdr:ext cx="4829175" cy="2400300"/>
    <xdr:pic>
      <xdr:nvPicPr>
        <xdr:cNvPr id="0" name="image9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19</xdr:row>
      <xdr:rowOff>152400</xdr:rowOff>
    </xdr:from>
    <xdr:ext cx="4829175" cy="2400300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1628775</xdr:colOff>
      <xdr:row>24</xdr:row>
      <xdr:rowOff>95250</xdr:rowOff>
    </xdr:from>
    <xdr:ext cx="4829175" cy="2609850"/>
    <xdr:pic>
      <xdr:nvPicPr>
        <xdr:cNvPr id="0" name="image4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1628775</xdr:colOff>
      <xdr:row>42</xdr:row>
      <xdr:rowOff>19050</xdr:rowOff>
    </xdr:from>
    <xdr:ext cx="4829175" cy="2733675"/>
    <xdr:pic>
      <xdr:nvPicPr>
        <xdr:cNvPr id="0" name="image6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1362075</xdr:colOff>
      <xdr:row>59</xdr:row>
      <xdr:rowOff>142875</xdr:rowOff>
    </xdr:from>
    <xdr:ext cx="5886450" cy="4772025"/>
    <xdr:pic>
      <xdr:nvPicPr>
        <xdr:cNvPr id="0" name="image3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1447800</xdr:colOff>
      <xdr:row>86</xdr:row>
      <xdr:rowOff>200025</xdr:rowOff>
    </xdr:from>
    <xdr:ext cx="5505450" cy="4867275"/>
    <xdr:pic>
      <xdr:nvPicPr>
        <xdr:cNvPr id="0" name="image7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36</xdr:row>
      <xdr:rowOff>-171450</xdr:rowOff>
    </xdr:from>
    <xdr:ext cx="5657850" cy="4010025"/>
    <xdr:pic>
      <xdr:nvPicPr>
        <xdr:cNvPr id="0" name="image12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57</xdr:row>
      <xdr:rowOff>57150</xdr:rowOff>
    </xdr:from>
    <xdr:ext cx="4029075" cy="2400300"/>
    <xdr:pic>
      <xdr:nvPicPr>
        <xdr:cNvPr id="0" name="image14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638175</xdr:colOff>
      <xdr:row>3</xdr:row>
      <xdr:rowOff>190500</xdr:rowOff>
    </xdr:from>
    <xdr:ext cx="2628900" cy="6372225"/>
    <xdr:pic>
      <xdr:nvPicPr>
        <xdr:cNvPr id="0" name="image1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2371725" cy="6543675"/>
    <xdr:pic>
      <xdr:nvPicPr>
        <xdr:cNvPr id="0" name="image1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1009650</xdr:colOff>
      <xdr:row>3</xdr:row>
      <xdr:rowOff>95250</xdr:rowOff>
    </xdr:from>
    <xdr:ext cx="2457450" cy="6562725"/>
    <xdr:pic>
      <xdr:nvPicPr>
        <xdr:cNvPr id="0" name="image1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933450</xdr:colOff>
      <xdr:row>3</xdr:row>
      <xdr:rowOff>142875</xdr:rowOff>
    </xdr:from>
    <xdr:ext cx="1914525" cy="5286375"/>
    <xdr:pic>
      <xdr:nvPicPr>
        <xdr:cNvPr id="0" name="image1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114300</xdr:rowOff>
    </xdr:from>
    <xdr:ext cx="1562100" cy="4238625"/>
    <xdr:pic>
      <xdr:nvPicPr>
        <xdr:cNvPr id="0" name="image19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3.38"/>
    <col customWidth="1" min="3" max="3" width="3.38"/>
    <col customWidth="1" min="4" max="4" width="26.5"/>
    <col customWidth="1" min="5" max="5" width="45.38"/>
    <col customWidth="1" min="6" max="6" width="3.13"/>
    <col customWidth="1" min="7" max="7" width="28.0"/>
    <col customWidth="1" min="8" max="8" width="22.38"/>
  </cols>
  <sheetData>
    <row r="1">
      <c r="A1" s="1" t="s">
        <v>0</v>
      </c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ht="80.2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>
      <c r="A17" s="1"/>
      <c r="B17" s="1"/>
      <c r="C17" s="2"/>
      <c r="D17" s="1"/>
      <c r="E17" s="1"/>
      <c r="F17" s="2"/>
      <c r="G17" s="1"/>
      <c r="H17" s="3"/>
      <c r="I17" s="1"/>
      <c r="J17" s="1"/>
      <c r="K17" s="1"/>
      <c r="L17" s="1"/>
      <c r="M17" s="1"/>
      <c r="N17" s="1"/>
      <c r="O17" s="1"/>
      <c r="P17" s="1"/>
      <c r="Q17" s="1"/>
    </row>
    <row r="18">
      <c r="A18" s="4" t="s">
        <v>1</v>
      </c>
      <c r="B18" s="3" t="s">
        <v>2</v>
      </c>
      <c r="C18" s="2"/>
      <c r="D18" s="1" t="s">
        <v>1</v>
      </c>
      <c r="E18" s="3" t="s">
        <v>3</v>
      </c>
      <c r="F18" s="2"/>
      <c r="G18" s="1" t="s">
        <v>1</v>
      </c>
      <c r="H18" s="3" t="s">
        <v>4</v>
      </c>
      <c r="J18" s="1"/>
      <c r="K18" s="1"/>
      <c r="L18" s="1"/>
      <c r="M18" s="1"/>
      <c r="N18" s="1"/>
      <c r="O18" s="1"/>
      <c r="P18" s="1"/>
      <c r="Q18" s="1"/>
    </row>
    <row r="19">
      <c r="A19" s="4" t="s">
        <v>1</v>
      </c>
      <c r="B19" s="3" t="s">
        <v>5</v>
      </c>
      <c r="C19" s="2"/>
      <c r="D19" s="1" t="s">
        <v>1</v>
      </c>
      <c r="E19" s="3" t="s">
        <v>6</v>
      </c>
      <c r="F19" s="2"/>
      <c r="G19" s="1"/>
      <c r="H19" s="3"/>
      <c r="J19" s="1"/>
      <c r="K19" s="1"/>
      <c r="L19" s="1"/>
      <c r="M19" s="1"/>
      <c r="N19" s="1"/>
      <c r="O19" s="1"/>
      <c r="P19" s="1"/>
      <c r="Q19" s="1"/>
    </row>
    <row r="20">
      <c r="A20" s="4" t="s">
        <v>7</v>
      </c>
      <c r="B20" s="3" t="s">
        <v>8</v>
      </c>
      <c r="C20" s="2"/>
      <c r="D20" s="1" t="s">
        <v>7</v>
      </c>
      <c r="E20" s="3" t="s">
        <v>9</v>
      </c>
      <c r="F20" s="2"/>
      <c r="G20" s="1"/>
      <c r="H20" s="3"/>
      <c r="J20" s="1"/>
      <c r="K20" s="1"/>
      <c r="L20" s="1"/>
      <c r="M20" s="1"/>
      <c r="N20" s="1"/>
      <c r="O20" s="1"/>
      <c r="P20" s="1"/>
      <c r="Q20" s="1"/>
    </row>
    <row r="21">
      <c r="A21" s="4" t="s">
        <v>10</v>
      </c>
      <c r="B21" s="1"/>
      <c r="C21" s="2"/>
      <c r="D21" s="3" t="s">
        <v>11</v>
      </c>
      <c r="E21" s="1"/>
      <c r="F21" s="2"/>
      <c r="G21" s="1"/>
      <c r="H21" s="3"/>
      <c r="J21" s="1"/>
      <c r="K21" s="1"/>
      <c r="L21" s="1"/>
      <c r="M21" s="1"/>
      <c r="N21" s="1"/>
      <c r="O21" s="1"/>
      <c r="P21" s="1"/>
      <c r="Q21" s="1"/>
    </row>
    <row r="22">
      <c r="A22" s="4" t="s">
        <v>12</v>
      </c>
      <c r="B22" s="3" t="s">
        <v>13</v>
      </c>
      <c r="C22" s="2"/>
      <c r="D22" s="1" t="s">
        <v>12</v>
      </c>
      <c r="E22" s="3" t="s">
        <v>14</v>
      </c>
      <c r="F22" s="2"/>
      <c r="G22" s="1"/>
      <c r="H22" s="3"/>
      <c r="J22" s="1"/>
      <c r="K22" s="1"/>
      <c r="L22" s="1"/>
      <c r="M22" s="1"/>
      <c r="N22" s="1"/>
      <c r="O22" s="1"/>
      <c r="P22" s="1"/>
      <c r="Q22" s="1"/>
    </row>
    <row r="23">
      <c r="A23" s="4" t="s">
        <v>15</v>
      </c>
      <c r="B23" s="3" t="s">
        <v>16</v>
      </c>
      <c r="C23" s="2"/>
      <c r="D23" s="1" t="s">
        <v>15</v>
      </c>
      <c r="E23" s="3" t="s">
        <v>17</v>
      </c>
      <c r="F23" s="2"/>
      <c r="G23" s="1"/>
      <c r="H23" s="5"/>
      <c r="J23" s="1"/>
      <c r="K23" s="1"/>
      <c r="L23" s="1"/>
      <c r="M23" s="1"/>
      <c r="N23" s="1"/>
      <c r="O23" s="1"/>
      <c r="P23" s="1"/>
      <c r="Q23" s="1"/>
    </row>
    <row r="24">
      <c r="A24" s="4" t="s">
        <v>18</v>
      </c>
      <c r="B24" s="5">
        <v>23954.0</v>
      </c>
      <c r="C24" s="2"/>
      <c r="D24" s="1" t="s">
        <v>18</v>
      </c>
      <c r="E24" s="5">
        <v>21260.0</v>
      </c>
      <c r="F24" s="2"/>
      <c r="G24" s="1"/>
      <c r="H24" s="3"/>
      <c r="J24" s="1"/>
      <c r="K24" s="1"/>
      <c r="L24" s="1"/>
      <c r="M24" s="1"/>
      <c r="N24" s="1"/>
      <c r="O24" s="1"/>
      <c r="P24" s="1"/>
      <c r="Q24" s="1"/>
    </row>
    <row r="25">
      <c r="A25" s="4" t="s">
        <v>19</v>
      </c>
      <c r="B25" s="3">
        <v>59.0</v>
      </c>
      <c r="C25" s="2"/>
      <c r="D25" s="1" t="s">
        <v>19</v>
      </c>
      <c r="E25" s="3">
        <v>67.0</v>
      </c>
      <c r="F25" s="2"/>
      <c r="G25" s="3"/>
      <c r="H25" s="3"/>
      <c r="J25" s="1"/>
      <c r="K25" s="1"/>
      <c r="L25" s="1"/>
      <c r="M25" s="1"/>
      <c r="N25" s="1"/>
      <c r="O25" s="1"/>
      <c r="P25" s="1"/>
      <c r="Q25" s="1"/>
    </row>
    <row r="26">
      <c r="A26" s="4" t="s">
        <v>20</v>
      </c>
      <c r="B26" s="1"/>
      <c r="C26" s="2"/>
      <c r="D26" s="1" t="s">
        <v>20</v>
      </c>
      <c r="E26" s="3"/>
      <c r="F26" s="2"/>
      <c r="G26" s="3"/>
      <c r="H26" s="3"/>
      <c r="J26" s="1"/>
      <c r="K26" s="1"/>
      <c r="L26" s="1"/>
      <c r="M26" s="1"/>
      <c r="N26" s="1"/>
      <c r="O26" s="1"/>
      <c r="P26" s="1"/>
      <c r="Q26" s="1"/>
    </row>
    <row r="27">
      <c r="A27" s="4" t="s">
        <v>21</v>
      </c>
      <c r="B27" s="1"/>
      <c r="C27" s="2"/>
      <c r="D27" s="1" t="s">
        <v>21</v>
      </c>
      <c r="E27" s="1"/>
      <c r="F27" s="2"/>
      <c r="G27" s="1"/>
      <c r="H27" s="3"/>
      <c r="J27" s="1"/>
      <c r="K27" s="1"/>
      <c r="L27" s="1"/>
      <c r="M27" s="1"/>
      <c r="N27" s="1"/>
      <c r="O27" s="1"/>
      <c r="P27" s="1"/>
      <c r="Q27" s="1"/>
    </row>
    <row r="28">
      <c r="A28" s="4" t="s">
        <v>22</v>
      </c>
      <c r="B28" s="3" t="s">
        <v>23</v>
      </c>
      <c r="C28" s="2"/>
      <c r="D28" s="1" t="s">
        <v>22</v>
      </c>
      <c r="E28" s="3" t="s">
        <v>23</v>
      </c>
      <c r="F28" s="2"/>
      <c r="G28" s="1"/>
      <c r="J28" s="1"/>
      <c r="K28" s="1"/>
      <c r="L28" s="1"/>
      <c r="M28" s="1"/>
      <c r="N28" s="1"/>
      <c r="O28" s="1"/>
      <c r="P28" s="1"/>
      <c r="Q28" s="1"/>
    </row>
    <row r="29">
      <c r="A29" s="4" t="s">
        <v>24</v>
      </c>
      <c r="B29" s="3" t="s">
        <v>25</v>
      </c>
      <c r="C29" s="2"/>
      <c r="D29" s="1" t="s">
        <v>24</v>
      </c>
      <c r="E29" s="3" t="s">
        <v>25</v>
      </c>
      <c r="F29" s="2"/>
      <c r="G29" s="1"/>
      <c r="J29" s="1"/>
      <c r="K29" s="1"/>
      <c r="L29" s="1"/>
      <c r="M29" s="1"/>
      <c r="N29" s="1"/>
      <c r="O29" s="1"/>
      <c r="P29" s="1"/>
      <c r="Q29" s="1"/>
    </row>
    <row r="30">
      <c r="A30" s="4" t="s">
        <v>26</v>
      </c>
      <c r="B30" s="3" t="s">
        <v>27</v>
      </c>
      <c r="C30" s="2"/>
      <c r="D30" s="1" t="s">
        <v>26</v>
      </c>
      <c r="E30" s="3" t="s">
        <v>28</v>
      </c>
      <c r="F30" s="2"/>
      <c r="G30" s="1" t="s">
        <v>26</v>
      </c>
      <c r="H30" s="3" t="s">
        <v>29</v>
      </c>
      <c r="J30" s="1"/>
      <c r="K30" s="1"/>
      <c r="L30" s="1"/>
      <c r="M30" s="1"/>
      <c r="N30" s="1"/>
      <c r="O30" s="1"/>
      <c r="P30" s="1"/>
      <c r="Q30" s="1"/>
    </row>
    <row r="31">
      <c r="A31" s="4" t="s">
        <v>30</v>
      </c>
      <c r="B31" s="1"/>
      <c r="C31" s="2"/>
      <c r="D31" s="1" t="s">
        <v>30</v>
      </c>
      <c r="E31" s="1"/>
      <c r="F31" s="2"/>
      <c r="G31" s="1"/>
      <c r="J31" s="1"/>
      <c r="K31" s="1"/>
      <c r="L31" s="1"/>
      <c r="M31" s="1"/>
      <c r="N31" s="1"/>
      <c r="O31" s="1"/>
      <c r="P31" s="1"/>
      <c r="Q31" s="1"/>
    </row>
    <row r="32">
      <c r="A32" s="4" t="s">
        <v>31</v>
      </c>
      <c r="B32" s="3" t="s">
        <v>32</v>
      </c>
      <c r="C32" s="2"/>
      <c r="D32" s="1" t="s">
        <v>31</v>
      </c>
      <c r="E32" s="3" t="s">
        <v>32</v>
      </c>
      <c r="F32" s="2"/>
      <c r="G32" s="1"/>
      <c r="J32" s="1"/>
      <c r="K32" s="1"/>
      <c r="L32" s="1"/>
      <c r="M32" s="1"/>
      <c r="N32" s="1"/>
      <c r="O32" s="1"/>
      <c r="P32" s="1"/>
      <c r="Q32" s="1"/>
    </row>
    <row r="33">
      <c r="A33" s="4" t="s">
        <v>33</v>
      </c>
      <c r="B33" s="3" t="s">
        <v>34</v>
      </c>
      <c r="C33" s="2"/>
      <c r="D33" s="1" t="s">
        <v>33</v>
      </c>
      <c r="E33" s="3" t="s">
        <v>34</v>
      </c>
      <c r="F33" s="2"/>
      <c r="G33" s="1"/>
      <c r="J33" s="1"/>
      <c r="K33" s="1"/>
      <c r="L33" s="1"/>
      <c r="M33" s="1"/>
      <c r="N33" s="1"/>
      <c r="O33" s="1"/>
      <c r="P33" s="1"/>
      <c r="Q33" s="1"/>
    </row>
    <row r="34">
      <c r="A34" s="4" t="s">
        <v>35</v>
      </c>
      <c r="B34" s="3" t="s">
        <v>36</v>
      </c>
      <c r="C34" s="2"/>
      <c r="D34" s="1" t="s">
        <v>35</v>
      </c>
      <c r="E34" s="3" t="s">
        <v>37</v>
      </c>
      <c r="F34" s="2"/>
      <c r="G34" s="1"/>
      <c r="J34" s="1"/>
      <c r="K34" s="1"/>
      <c r="L34" s="1"/>
      <c r="M34" s="1"/>
      <c r="N34" s="1"/>
      <c r="O34" s="1"/>
      <c r="P34" s="1"/>
      <c r="Q34" s="1"/>
    </row>
    <row r="35">
      <c r="A35" s="4" t="s">
        <v>38</v>
      </c>
      <c r="B35" s="3">
        <v>1.58</v>
      </c>
      <c r="C35" s="2"/>
      <c r="D35" s="1" t="s">
        <v>38</v>
      </c>
      <c r="E35" s="3">
        <v>1.68</v>
      </c>
      <c r="F35" s="2"/>
      <c r="G35" s="1"/>
      <c r="J35" s="1"/>
      <c r="K35" s="1"/>
      <c r="L35" s="1"/>
      <c r="M35" s="1"/>
      <c r="N35" s="1"/>
      <c r="O35" s="1"/>
      <c r="P35" s="1"/>
      <c r="Q35" s="1"/>
    </row>
    <row r="36">
      <c r="A36" s="4" t="s">
        <v>39</v>
      </c>
      <c r="B36" s="3" t="s">
        <v>40</v>
      </c>
      <c r="C36" s="2"/>
      <c r="D36" s="1" t="s">
        <v>39</v>
      </c>
      <c r="E36" s="3" t="s">
        <v>40</v>
      </c>
      <c r="F36" s="2"/>
      <c r="J36" s="1"/>
      <c r="K36" s="1"/>
      <c r="L36" s="1"/>
      <c r="M36" s="1"/>
      <c r="N36" s="1"/>
      <c r="O36" s="1"/>
      <c r="P36" s="1"/>
      <c r="Q36" s="1"/>
    </row>
    <row r="37">
      <c r="A37" s="6"/>
      <c r="B37" s="6"/>
      <c r="C37" s="2"/>
      <c r="D37" s="1"/>
      <c r="E37" s="1"/>
      <c r="F37" s="2"/>
      <c r="J37" s="1"/>
      <c r="K37" s="1"/>
      <c r="L37" s="1"/>
      <c r="M37" s="1"/>
      <c r="N37" s="1"/>
      <c r="O37" s="1"/>
      <c r="P37" s="1"/>
      <c r="Q37" s="1"/>
    </row>
    <row r="38">
      <c r="A38" s="1"/>
      <c r="B38" s="7"/>
      <c r="C38" s="2"/>
      <c r="D38" s="1" t="s">
        <v>41</v>
      </c>
      <c r="E38" s="1"/>
      <c r="F38" s="2"/>
      <c r="J38" s="1"/>
      <c r="K38" s="1"/>
      <c r="L38" s="1"/>
      <c r="M38" s="1"/>
      <c r="N38" s="1"/>
      <c r="O38" s="1"/>
      <c r="P38" s="1"/>
      <c r="Q38" s="1"/>
    </row>
    <row r="39">
      <c r="A39" s="1"/>
      <c r="B39" s="1"/>
      <c r="C39" s="2"/>
      <c r="D39" s="1"/>
      <c r="E39" s="1"/>
      <c r="F39" s="2"/>
      <c r="J39" s="1"/>
      <c r="K39" s="1"/>
      <c r="L39" s="1"/>
      <c r="M39" s="1"/>
      <c r="N39" s="1"/>
      <c r="O39" s="1"/>
      <c r="P39" s="1"/>
      <c r="Q39" s="1"/>
    </row>
    <row r="40">
      <c r="A40" s="1"/>
      <c r="B40" s="1"/>
      <c r="C40" s="2"/>
      <c r="D40" s="1"/>
      <c r="E40" s="1"/>
      <c r="F40" s="2"/>
      <c r="J40" s="1"/>
      <c r="K40" s="1"/>
      <c r="L40" s="1"/>
      <c r="M40" s="1"/>
      <c r="N40" s="1"/>
      <c r="O40" s="1"/>
      <c r="P40" s="1"/>
      <c r="Q40" s="1"/>
    </row>
    <row r="41">
      <c r="A41" s="1"/>
      <c r="B41" s="3"/>
      <c r="C41" s="2"/>
      <c r="D41" s="1"/>
      <c r="E41" s="1"/>
      <c r="F41" s="2"/>
      <c r="J41" s="1"/>
      <c r="K41" s="1"/>
      <c r="L41" s="1"/>
      <c r="M41" s="1"/>
      <c r="N41" s="1"/>
      <c r="O41" s="1"/>
      <c r="P41" s="1"/>
      <c r="Q41" s="1"/>
    </row>
    <row r="42">
      <c r="A42" s="1"/>
      <c r="B42" s="1"/>
      <c r="C42" s="2"/>
      <c r="D42" s="1"/>
      <c r="E42" s="1"/>
      <c r="F42" s="2"/>
      <c r="J42" s="1"/>
      <c r="K42" s="1"/>
      <c r="L42" s="1"/>
      <c r="M42" s="1"/>
      <c r="N42" s="1"/>
      <c r="O42" s="1"/>
      <c r="P42" s="1"/>
      <c r="Q42" s="1"/>
    </row>
    <row r="43">
      <c r="A43" s="1"/>
      <c r="B43" s="1"/>
      <c r="C43" s="2"/>
      <c r="D43" s="1"/>
      <c r="E43" s="1"/>
      <c r="F43" s="2"/>
      <c r="J43" s="1"/>
      <c r="K43" s="1"/>
      <c r="L43" s="1"/>
      <c r="M43" s="1"/>
      <c r="N43" s="1"/>
      <c r="O43" s="1"/>
      <c r="P43" s="1"/>
      <c r="Q43" s="1"/>
    </row>
    <row r="44">
      <c r="A44" s="1"/>
      <c r="B44" s="1"/>
      <c r="C44" s="2"/>
      <c r="D44" s="1"/>
      <c r="E44" s="1"/>
      <c r="F44" s="2"/>
      <c r="J44" s="1"/>
      <c r="K44" s="1"/>
      <c r="L44" s="1"/>
      <c r="M44" s="1"/>
      <c r="N44" s="1"/>
      <c r="O44" s="1"/>
      <c r="P44" s="1"/>
      <c r="Q44" s="1"/>
    </row>
    <row r="45">
      <c r="A45" s="1"/>
      <c r="B45" s="1"/>
      <c r="C45" s="2"/>
      <c r="D45" s="1"/>
      <c r="E45" s="1"/>
      <c r="F45" s="2"/>
      <c r="J45" s="1"/>
      <c r="K45" s="1"/>
      <c r="L45" s="1"/>
      <c r="M45" s="1"/>
      <c r="N45" s="1"/>
      <c r="O45" s="1"/>
      <c r="P45" s="1"/>
      <c r="Q45" s="1"/>
    </row>
    <row r="46">
      <c r="A46" s="1"/>
      <c r="B46" s="1"/>
      <c r="C46" s="2"/>
      <c r="D46" s="1"/>
      <c r="E46" s="1"/>
      <c r="F46" s="2"/>
      <c r="J46" s="1"/>
      <c r="K46" s="1"/>
      <c r="L46" s="1"/>
      <c r="M46" s="1"/>
      <c r="N46" s="1"/>
      <c r="O46" s="1"/>
      <c r="P46" s="1"/>
      <c r="Q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>
      <c r="A1000" s="1"/>
      <c r="B1000" s="1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60.38"/>
    <col customWidth="1" min="3" max="3" width="8.38"/>
    <col customWidth="1" min="4" max="4" width="29.5"/>
    <col customWidth="1" min="5" max="5" width="8.38"/>
    <col customWidth="1" min="6" max="6" width="16.75"/>
    <col customWidth="1" min="7" max="7" width="10.25"/>
    <col customWidth="1" min="8" max="8" width="60.38"/>
    <col customWidth="1" min="9" max="9" width="8.38"/>
    <col customWidth="1" min="10" max="10" width="29.5"/>
    <col customWidth="1" min="11" max="11" width="8.38"/>
    <col customWidth="1" min="12" max="12" width="16.75"/>
  </cols>
  <sheetData>
    <row r="1">
      <c r="A1" s="8"/>
      <c r="B1" s="9"/>
      <c r="C1" s="8"/>
      <c r="D1" s="9"/>
      <c r="E1" s="8"/>
      <c r="F1" s="9"/>
      <c r="G1" s="8"/>
      <c r="H1" s="9"/>
      <c r="I1" s="8"/>
      <c r="J1" s="9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2</v>
      </c>
      <c r="B2" s="11" t="s">
        <v>42</v>
      </c>
      <c r="C2" s="8"/>
      <c r="D2" s="9"/>
      <c r="E2" s="8"/>
      <c r="F2" s="9"/>
      <c r="G2" s="10" t="s">
        <v>3</v>
      </c>
      <c r="H2" s="11" t="s">
        <v>42</v>
      </c>
      <c r="I2" s="8"/>
      <c r="J2" s="9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2" t="s">
        <v>43</v>
      </c>
      <c r="B3" s="12" t="s">
        <v>44</v>
      </c>
      <c r="C3" s="12" t="s">
        <v>43</v>
      </c>
      <c r="D3" s="12" t="s">
        <v>45</v>
      </c>
      <c r="E3" s="12" t="s">
        <v>43</v>
      </c>
      <c r="F3" s="12" t="s">
        <v>46</v>
      </c>
      <c r="G3" s="12" t="s">
        <v>43</v>
      </c>
      <c r="H3" s="12" t="s">
        <v>44</v>
      </c>
      <c r="I3" s="12" t="s">
        <v>43</v>
      </c>
      <c r="J3" s="12" t="s">
        <v>45</v>
      </c>
      <c r="K3" s="12" t="s">
        <v>43</v>
      </c>
      <c r="L3" s="12" t="s">
        <v>46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3" t="s">
        <v>47</v>
      </c>
      <c r="B4" s="14" t="s">
        <v>48</v>
      </c>
      <c r="C4" s="13" t="s">
        <v>47</v>
      </c>
      <c r="D4" s="15" t="s">
        <v>49</v>
      </c>
      <c r="E4" s="13" t="s">
        <v>47</v>
      </c>
      <c r="F4" s="16" t="s">
        <v>50</v>
      </c>
      <c r="G4" s="13" t="s">
        <v>47</v>
      </c>
      <c r="H4" s="14" t="s">
        <v>51</v>
      </c>
      <c r="I4" s="13" t="s">
        <v>47</v>
      </c>
      <c r="J4" s="17" t="s">
        <v>49</v>
      </c>
      <c r="K4" s="18" t="s">
        <v>47</v>
      </c>
      <c r="L4" s="16" t="s">
        <v>50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3" t="s">
        <v>47</v>
      </c>
      <c r="B5" s="14" t="s">
        <v>52</v>
      </c>
      <c r="C5" s="13" t="s">
        <v>47</v>
      </c>
      <c r="D5" s="15" t="s">
        <v>53</v>
      </c>
      <c r="E5" s="19"/>
      <c r="F5" s="20"/>
      <c r="G5" s="13" t="s">
        <v>47</v>
      </c>
      <c r="H5" s="14" t="s">
        <v>52</v>
      </c>
      <c r="I5" s="13" t="s">
        <v>47</v>
      </c>
      <c r="J5" s="17" t="s">
        <v>54</v>
      </c>
      <c r="K5" s="18" t="s">
        <v>47</v>
      </c>
      <c r="L5" s="16" t="s">
        <v>55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3" t="s">
        <v>47</v>
      </c>
      <c r="B6" s="14" t="s">
        <v>56</v>
      </c>
      <c r="C6" s="13" t="s">
        <v>47</v>
      </c>
      <c r="D6" s="15" t="s">
        <v>54</v>
      </c>
      <c r="E6" s="19"/>
      <c r="F6" s="20"/>
      <c r="G6" s="13" t="s">
        <v>47</v>
      </c>
      <c r="H6" s="14" t="s">
        <v>56</v>
      </c>
      <c r="I6" s="13" t="s">
        <v>47</v>
      </c>
      <c r="J6" s="17" t="s">
        <v>57</v>
      </c>
      <c r="K6" s="19"/>
      <c r="L6" s="20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3" t="s">
        <v>47</v>
      </c>
      <c r="B7" s="14" t="s">
        <v>58</v>
      </c>
      <c r="C7" s="13" t="s">
        <v>47</v>
      </c>
      <c r="D7" s="15" t="s">
        <v>57</v>
      </c>
      <c r="E7" s="19"/>
      <c r="F7" s="20"/>
      <c r="G7" s="13" t="s">
        <v>47</v>
      </c>
      <c r="H7" s="14" t="s">
        <v>58</v>
      </c>
      <c r="I7" s="13" t="s">
        <v>47</v>
      </c>
      <c r="J7" s="17" t="s">
        <v>59</v>
      </c>
      <c r="K7" s="19"/>
      <c r="L7" s="20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3" t="s">
        <v>47</v>
      </c>
      <c r="B8" s="14" t="s">
        <v>60</v>
      </c>
      <c r="C8" s="13" t="s">
        <v>47</v>
      </c>
      <c r="D8" s="15" t="s">
        <v>59</v>
      </c>
      <c r="E8" s="19"/>
      <c r="F8" s="20"/>
      <c r="G8" s="13" t="s">
        <v>47</v>
      </c>
      <c r="H8" s="14" t="s">
        <v>60</v>
      </c>
      <c r="I8" s="13" t="s">
        <v>47</v>
      </c>
      <c r="J8" s="17" t="s">
        <v>61</v>
      </c>
      <c r="K8" s="19"/>
      <c r="L8" s="20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3" t="s">
        <v>47</v>
      </c>
      <c r="B9" s="14" t="s">
        <v>62</v>
      </c>
      <c r="C9" s="13" t="s">
        <v>47</v>
      </c>
      <c r="D9" s="15" t="s">
        <v>61</v>
      </c>
      <c r="E9" s="19"/>
      <c r="F9" s="20"/>
      <c r="G9" s="13" t="s">
        <v>47</v>
      </c>
      <c r="H9" s="14" t="s">
        <v>62</v>
      </c>
      <c r="I9" s="13" t="s">
        <v>47</v>
      </c>
      <c r="J9" s="17" t="s">
        <v>63</v>
      </c>
      <c r="K9" s="19"/>
      <c r="L9" s="20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3" t="s">
        <v>47</v>
      </c>
      <c r="B10" s="14" t="s">
        <v>64</v>
      </c>
      <c r="C10" s="13" t="s">
        <v>47</v>
      </c>
      <c r="D10" s="15" t="s">
        <v>63</v>
      </c>
      <c r="E10" s="19"/>
      <c r="F10" s="20"/>
      <c r="G10" s="13" t="s">
        <v>47</v>
      </c>
      <c r="H10" s="14" t="s">
        <v>64</v>
      </c>
      <c r="I10" s="13" t="s">
        <v>47</v>
      </c>
      <c r="J10" s="17" t="s">
        <v>65</v>
      </c>
      <c r="K10" s="19"/>
      <c r="L10" s="20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3" t="s">
        <v>47</v>
      </c>
      <c r="B11" s="14" t="s">
        <v>66</v>
      </c>
      <c r="C11" s="13" t="s">
        <v>47</v>
      </c>
      <c r="D11" s="15" t="s">
        <v>65</v>
      </c>
      <c r="E11" s="19"/>
      <c r="F11" s="20"/>
      <c r="G11" s="13" t="s">
        <v>47</v>
      </c>
      <c r="H11" s="14" t="s">
        <v>66</v>
      </c>
      <c r="I11" s="19"/>
      <c r="J11" s="20"/>
      <c r="K11" s="19"/>
      <c r="L11" s="20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3" t="s">
        <v>47</v>
      </c>
      <c r="B12" s="14" t="s">
        <v>67</v>
      </c>
      <c r="C12" s="21"/>
      <c r="D12" s="21"/>
      <c r="E12" s="19"/>
      <c r="F12" s="20"/>
      <c r="G12" s="13" t="s">
        <v>47</v>
      </c>
      <c r="H12" s="14" t="s">
        <v>67</v>
      </c>
      <c r="I12" s="21"/>
      <c r="J12" s="21"/>
      <c r="K12" s="19"/>
      <c r="L12" s="20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3" t="s">
        <v>47</v>
      </c>
      <c r="B13" s="14" t="s">
        <v>68</v>
      </c>
      <c r="C13" s="19"/>
      <c r="D13" s="20"/>
      <c r="E13" s="19"/>
      <c r="F13" s="20"/>
      <c r="G13" s="13" t="s">
        <v>47</v>
      </c>
      <c r="H13" s="14" t="s">
        <v>68</v>
      </c>
      <c r="I13" s="19"/>
      <c r="J13" s="20"/>
      <c r="K13" s="19"/>
      <c r="L13" s="20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3" t="s">
        <v>47</v>
      </c>
      <c r="B14" s="14" t="s">
        <v>69</v>
      </c>
      <c r="C14" s="19"/>
      <c r="D14" s="20"/>
      <c r="E14" s="19"/>
      <c r="F14" s="20"/>
      <c r="G14" s="13" t="s">
        <v>47</v>
      </c>
      <c r="H14" s="14" t="s">
        <v>69</v>
      </c>
      <c r="I14" s="19"/>
      <c r="J14" s="20"/>
      <c r="K14" s="19"/>
      <c r="L14" s="20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3" t="s">
        <v>47</v>
      </c>
      <c r="B15" s="14" t="s">
        <v>70</v>
      </c>
      <c r="C15" s="19"/>
      <c r="D15" s="20"/>
      <c r="E15" s="19"/>
      <c r="F15" s="20"/>
      <c r="G15" s="13" t="s">
        <v>47</v>
      </c>
      <c r="H15" s="14" t="s">
        <v>70</v>
      </c>
      <c r="I15" s="19"/>
      <c r="J15" s="20"/>
      <c r="K15" s="19"/>
      <c r="L15" s="20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3" t="s">
        <v>47</v>
      </c>
      <c r="B16" s="14" t="s">
        <v>71</v>
      </c>
      <c r="C16" s="19"/>
      <c r="D16" s="20"/>
      <c r="E16" s="19"/>
      <c r="F16" s="20"/>
      <c r="G16" s="13" t="s">
        <v>47</v>
      </c>
      <c r="H16" s="14" t="s">
        <v>71</v>
      </c>
      <c r="I16" s="19"/>
      <c r="J16" s="20"/>
      <c r="K16" s="19"/>
      <c r="L16" s="20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3" t="s">
        <v>47</v>
      </c>
      <c r="B17" s="14" t="s">
        <v>72</v>
      </c>
      <c r="C17" s="19"/>
      <c r="D17" s="20"/>
      <c r="E17" s="19"/>
      <c r="F17" s="20"/>
      <c r="G17" s="13" t="s">
        <v>47</v>
      </c>
      <c r="H17" s="14" t="s">
        <v>72</v>
      </c>
      <c r="I17" s="19"/>
      <c r="J17" s="20"/>
      <c r="K17" s="19"/>
      <c r="L17" s="20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22" t="s">
        <v>47</v>
      </c>
      <c r="B18" s="23" t="s">
        <v>73</v>
      </c>
      <c r="C18" s="24"/>
      <c r="D18" s="25"/>
      <c r="E18" s="24"/>
      <c r="F18" s="25"/>
      <c r="G18" s="22" t="s">
        <v>47</v>
      </c>
      <c r="H18" s="23" t="s">
        <v>73</v>
      </c>
      <c r="I18" s="24"/>
      <c r="J18" s="25"/>
      <c r="K18" s="24"/>
      <c r="L18" s="25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26"/>
      <c r="B19" s="27"/>
      <c r="C19" s="26"/>
      <c r="D19" s="28"/>
      <c r="E19" s="26"/>
      <c r="F19" s="28"/>
      <c r="G19" s="26"/>
      <c r="H19" s="28"/>
      <c r="I19" s="26"/>
      <c r="J19" s="28"/>
      <c r="K19" s="26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8"/>
      <c r="B20" s="29"/>
      <c r="C20" s="8"/>
      <c r="D20" s="9"/>
      <c r="E20" s="8"/>
      <c r="F20" s="9"/>
      <c r="G20" s="8"/>
      <c r="H20" s="9"/>
      <c r="I20" s="8"/>
      <c r="J20" s="9"/>
      <c r="K20" s="8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8"/>
      <c r="B21" s="9"/>
      <c r="C21" s="8"/>
      <c r="D21" s="9"/>
      <c r="E21" s="8"/>
      <c r="F21" s="9"/>
      <c r="G21" s="8"/>
      <c r="H21" s="9"/>
      <c r="I21" s="8"/>
      <c r="J21" s="9"/>
      <c r="K21" s="8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8"/>
      <c r="B22" s="9"/>
      <c r="C22" s="8"/>
      <c r="D22" s="9"/>
      <c r="E22" s="8"/>
      <c r="F22" s="9"/>
      <c r="G22" s="8"/>
      <c r="H22" s="9"/>
      <c r="I22" s="8"/>
      <c r="J22" s="9"/>
      <c r="K22" s="8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8"/>
      <c r="B23" s="9"/>
      <c r="C23" s="8"/>
      <c r="D23" s="9"/>
      <c r="E23" s="8"/>
      <c r="F23" s="9"/>
      <c r="G23" s="8"/>
      <c r="H23" s="9"/>
      <c r="I23" s="8"/>
      <c r="J23" s="9"/>
      <c r="K23" s="8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8"/>
      <c r="B24" s="9"/>
      <c r="C24" s="8"/>
      <c r="D24" s="9"/>
      <c r="E24" s="8"/>
      <c r="F24" s="9"/>
      <c r="G24" s="8"/>
      <c r="H24" s="9"/>
      <c r="I24" s="8"/>
      <c r="J24" s="9"/>
      <c r="K24" s="8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8"/>
      <c r="B25" s="9"/>
      <c r="C25" s="8"/>
      <c r="D25" s="9"/>
      <c r="E25" s="8"/>
      <c r="F25" s="9"/>
      <c r="G25" s="8"/>
      <c r="H25" s="9"/>
      <c r="I25" s="8"/>
      <c r="J25" s="9"/>
      <c r="K25" s="8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8"/>
      <c r="B26" s="9"/>
      <c r="C26" s="8"/>
      <c r="D26" s="9"/>
      <c r="E26" s="8"/>
      <c r="F26" s="9"/>
      <c r="G26" s="8"/>
      <c r="H26" s="9"/>
      <c r="I26" s="8"/>
      <c r="J26" s="9"/>
      <c r="K26" s="8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8"/>
      <c r="B27" s="9"/>
      <c r="C27" s="8"/>
      <c r="D27" s="9"/>
      <c r="E27" s="8"/>
      <c r="F27" s="9"/>
      <c r="G27" s="8"/>
      <c r="H27" s="9"/>
      <c r="I27" s="8"/>
      <c r="J27" s="9"/>
      <c r="K27" s="8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8"/>
      <c r="B28" s="9"/>
      <c r="C28" s="8"/>
      <c r="D28" s="9"/>
      <c r="E28" s="8"/>
      <c r="F28" s="9"/>
      <c r="G28" s="8"/>
      <c r="H28" s="9"/>
      <c r="I28" s="8"/>
      <c r="J28" s="9"/>
      <c r="K28" s="8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8"/>
      <c r="B29" s="9"/>
      <c r="C29" s="8"/>
      <c r="D29" s="9"/>
      <c r="E29" s="8"/>
      <c r="F29" s="9"/>
      <c r="G29" s="8"/>
      <c r="H29" s="9"/>
      <c r="I29" s="8"/>
      <c r="J29" s="9"/>
      <c r="K29" s="8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8"/>
      <c r="B30" s="9"/>
      <c r="C30" s="8"/>
      <c r="D30" s="9"/>
      <c r="E30" s="8"/>
      <c r="F30" s="9"/>
      <c r="G30" s="8"/>
      <c r="H30" s="9"/>
      <c r="I30" s="8"/>
      <c r="J30" s="9"/>
      <c r="K30" s="8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8"/>
      <c r="B31" s="9"/>
      <c r="C31" s="8"/>
      <c r="D31" s="9"/>
      <c r="E31" s="8"/>
      <c r="F31" s="9"/>
      <c r="G31" s="8"/>
      <c r="H31" s="9"/>
      <c r="I31" s="8"/>
      <c r="J31" s="9"/>
      <c r="K31" s="8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8"/>
      <c r="B32" s="9"/>
      <c r="C32" s="8"/>
      <c r="D32" s="9"/>
      <c r="E32" s="8"/>
      <c r="F32" s="9"/>
      <c r="G32" s="8"/>
      <c r="H32" s="9"/>
      <c r="I32" s="8"/>
      <c r="J32" s="9"/>
      <c r="K32" s="8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8"/>
      <c r="B33" s="9"/>
      <c r="C33" s="8"/>
      <c r="D33" s="9"/>
      <c r="E33" s="8"/>
      <c r="F33" s="9"/>
      <c r="G33" s="8"/>
      <c r="H33" s="9"/>
      <c r="I33" s="8"/>
      <c r="J33" s="9"/>
      <c r="K33" s="8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8"/>
      <c r="B34" s="9"/>
      <c r="C34" s="8"/>
      <c r="D34" s="9"/>
      <c r="E34" s="8"/>
      <c r="F34" s="9"/>
      <c r="G34" s="8"/>
      <c r="H34" s="9"/>
      <c r="I34" s="8"/>
      <c r="J34" s="9"/>
      <c r="K34" s="8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8"/>
      <c r="B35" s="9"/>
      <c r="C35" s="8"/>
      <c r="D35" s="9"/>
      <c r="E35" s="8"/>
      <c r="F35" s="9"/>
      <c r="G35" s="8"/>
      <c r="H35" s="9"/>
      <c r="I35" s="8"/>
      <c r="J35" s="9"/>
      <c r="K35" s="8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8"/>
      <c r="B36" s="9"/>
      <c r="C36" s="8"/>
      <c r="D36" s="9"/>
      <c r="E36" s="8"/>
      <c r="F36" s="9"/>
      <c r="G36" s="8"/>
      <c r="H36" s="9"/>
      <c r="I36" s="8"/>
      <c r="J36" s="9"/>
      <c r="K36" s="8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8"/>
      <c r="B37" s="9"/>
      <c r="C37" s="8"/>
      <c r="D37" s="9"/>
      <c r="E37" s="8"/>
      <c r="F37" s="9"/>
      <c r="G37" s="8"/>
      <c r="H37" s="9"/>
      <c r="I37" s="8"/>
      <c r="J37" s="9"/>
      <c r="K37" s="8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8"/>
      <c r="B38" s="9"/>
      <c r="C38" s="8"/>
      <c r="D38" s="9"/>
      <c r="E38" s="8"/>
      <c r="F38" s="9"/>
      <c r="G38" s="8"/>
      <c r="H38" s="9"/>
      <c r="I38" s="8"/>
      <c r="J38" s="9"/>
      <c r="K38" s="8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8"/>
      <c r="B39" s="9"/>
      <c r="C39" s="8"/>
      <c r="D39" s="9"/>
      <c r="E39" s="8"/>
      <c r="F39" s="9"/>
      <c r="G39" s="8"/>
      <c r="H39" s="9"/>
      <c r="I39" s="8"/>
      <c r="J39" s="9"/>
      <c r="K39" s="8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8"/>
      <c r="B40" s="9"/>
      <c r="C40" s="8"/>
      <c r="D40" s="9"/>
      <c r="E40" s="8"/>
      <c r="F40" s="9"/>
      <c r="G40" s="8"/>
      <c r="H40" s="9"/>
      <c r="I40" s="8"/>
      <c r="J40" s="9"/>
      <c r="K40" s="8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8"/>
      <c r="B41" s="9"/>
      <c r="C41" s="8"/>
      <c r="D41" s="9"/>
      <c r="E41" s="8"/>
      <c r="F41" s="9"/>
      <c r="G41" s="8"/>
      <c r="H41" s="9"/>
      <c r="I41" s="8"/>
      <c r="J41" s="9"/>
      <c r="K41" s="8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8"/>
      <c r="B42" s="9"/>
      <c r="C42" s="8"/>
      <c r="D42" s="9"/>
      <c r="E42" s="8"/>
      <c r="F42" s="9"/>
      <c r="G42" s="8"/>
      <c r="H42" s="9"/>
      <c r="I42" s="8"/>
      <c r="J42" s="9"/>
      <c r="K42" s="8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8"/>
      <c r="B43" s="9"/>
      <c r="C43" s="8"/>
      <c r="D43" s="9"/>
      <c r="E43" s="8"/>
      <c r="F43" s="9"/>
      <c r="G43" s="8"/>
      <c r="H43" s="9"/>
      <c r="I43" s="8"/>
      <c r="J43" s="9"/>
      <c r="K43" s="8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8"/>
      <c r="B44" s="9"/>
      <c r="C44" s="8"/>
      <c r="D44" s="9"/>
      <c r="E44" s="8"/>
      <c r="F44" s="9"/>
      <c r="G44" s="8"/>
      <c r="H44" s="9"/>
      <c r="I44" s="8"/>
      <c r="J44" s="9"/>
      <c r="K44" s="8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8"/>
      <c r="B45" s="9"/>
      <c r="C45" s="8"/>
      <c r="D45" s="9"/>
      <c r="E45" s="8"/>
      <c r="F45" s="9"/>
      <c r="G45" s="8"/>
      <c r="H45" s="9"/>
      <c r="I45" s="8"/>
      <c r="J45" s="9"/>
      <c r="K45" s="8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8"/>
      <c r="B46" s="9"/>
      <c r="C46" s="8"/>
      <c r="D46" s="9"/>
      <c r="E46" s="8"/>
      <c r="F46" s="9"/>
      <c r="G46" s="8"/>
      <c r="H46" s="9"/>
      <c r="I46" s="8"/>
      <c r="J46" s="9"/>
      <c r="K46" s="8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8"/>
      <c r="B47" s="9"/>
      <c r="C47" s="8"/>
      <c r="D47" s="9"/>
      <c r="E47" s="8"/>
      <c r="F47" s="9"/>
      <c r="G47" s="8"/>
      <c r="H47" s="9"/>
      <c r="I47" s="8"/>
      <c r="J47" s="9"/>
      <c r="K47" s="8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8"/>
      <c r="B48" s="9"/>
      <c r="C48" s="8"/>
      <c r="D48" s="9"/>
      <c r="E48" s="8"/>
      <c r="F48" s="9"/>
      <c r="G48" s="8"/>
      <c r="H48" s="9"/>
      <c r="I48" s="8"/>
      <c r="J48" s="9"/>
      <c r="K48" s="8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8"/>
      <c r="B49" s="9"/>
      <c r="C49" s="8"/>
      <c r="D49" s="9"/>
      <c r="E49" s="8"/>
      <c r="F49" s="9"/>
      <c r="G49" s="8"/>
      <c r="H49" s="9"/>
      <c r="I49" s="8"/>
      <c r="J49" s="9"/>
      <c r="K49" s="8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8"/>
      <c r="B50" s="9"/>
      <c r="C50" s="8"/>
      <c r="D50" s="9"/>
      <c r="E50" s="8"/>
      <c r="F50" s="9"/>
      <c r="G50" s="8"/>
      <c r="H50" s="9"/>
      <c r="I50" s="8"/>
      <c r="J50" s="9"/>
      <c r="K50" s="8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8"/>
      <c r="B51" s="9"/>
      <c r="C51" s="8"/>
      <c r="D51" s="9"/>
      <c r="E51" s="8"/>
      <c r="F51" s="9"/>
      <c r="G51" s="8"/>
      <c r="H51" s="9"/>
      <c r="I51" s="8"/>
      <c r="J51" s="9"/>
      <c r="K51" s="8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8"/>
      <c r="B52" s="9"/>
      <c r="C52" s="8"/>
      <c r="D52" s="9"/>
      <c r="E52" s="8"/>
      <c r="F52" s="9"/>
      <c r="G52" s="8"/>
      <c r="H52" s="9"/>
      <c r="I52" s="8"/>
      <c r="J52" s="9"/>
      <c r="K52" s="8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8"/>
      <c r="B53" s="9"/>
      <c r="C53" s="8"/>
      <c r="D53" s="9"/>
      <c r="E53" s="8"/>
      <c r="F53" s="9"/>
      <c r="G53" s="8"/>
      <c r="H53" s="9"/>
      <c r="I53" s="8"/>
      <c r="J53" s="9"/>
      <c r="K53" s="8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8"/>
      <c r="B54" s="9"/>
      <c r="C54" s="8"/>
      <c r="D54" s="9"/>
      <c r="E54" s="8"/>
      <c r="F54" s="9"/>
      <c r="G54" s="8"/>
      <c r="H54" s="9"/>
      <c r="I54" s="8"/>
      <c r="J54" s="9"/>
      <c r="K54" s="8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8"/>
      <c r="B55" s="9"/>
      <c r="C55" s="8"/>
      <c r="D55" s="9"/>
      <c r="E55" s="8"/>
      <c r="F55" s="9"/>
      <c r="G55" s="8"/>
      <c r="H55" s="9"/>
      <c r="I55" s="8"/>
      <c r="J55" s="9"/>
      <c r="K55" s="8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8"/>
      <c r="B56" s="9"/>
      <c r="C56" s="8"/>
      <c r="D56" s="9"/>
      <c r="E56" s="8"/>
      <c r="F56" s="9"/>
      <c r="G56" s="8"/>
      <c r="H56" s="9"/>
      <c r="I56" s="8"/>
      <c r="J56" s="9"/>
      <c r="K56" s="8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8"/>
      <c r="B57" s="9"/>
      <c r="C57" s="8"/>
      <c r="D57" s="9"/>
      <c r="E57" s="8"/>
      <c r="F57" s="9"/>
      <c r="G57" s="8"/>
      <c r="H57" s="9"/>
      <c r="I57" s="8"/>
      <c r="J57" s="9"/>
      <c r="K57" s="8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8"/>
      <c r="B58" s="9"/>
      <c r="C58" s="8"/>
      <c r="D58" s="9"/>
      <c r="E58" s="8"/>
      <c r="F58" s="9"/>
      <c r="G58" s="8"/>
      <c r="H58" s="9"/>
      <c r="I58" s="8"/>
      <c r="J58" s="9"/>
      <c r="K58" s="8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8"/>
      <c r="B59" s="9"/>
      <c r="C59" s="8"/>
      <c r="D59" s="9"/>
      <c r="E59" s="8"/>
      <c r="F59" s="9"/>
      <c r="G59" s="8"/>
      <c r="H59" s="9"/>
      <c r="I59" s="8"/>
      <c r="J59" s="9"/>
      <c r="K59" s="8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8"/>
      <c r="B60" s="9"/>
      <c r="C60" s="8"/>
      <c r="D60" s="9"/>
      <c r="E60" s="8"/>
      <c r="F60" s="9"/>
      <c r="G60" s="8"/>
      <c r="H60" s="9"/>
      <c r="I60" s="8"/>
      <c r="J60" s="9"/>
      <c r="K60" s="8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8"/>
      <c r="B61" s="9"/>
      <c r="C61" s="8"/>
      <c r="D61" s="9"/>
      <c r="E61" s="8"/>
      <c r="F61" s="9"/>
      <c r="G61" s="8"/>
      <c r="H61" s="9"/>
      <c r="I61" s="8"/>
      <c r="J61" s="9"/>
      <c r="K61" s="8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8"/>
      <c r="B62" s="9"/>
      <c r="C62" s="8"/>
      <c r="D62" s="9"/>
      <c r="E62" s="8"/>
      <c r="F62" s="9"/>
      <c r="G62" s="8"/>
      <c r="H62" s="9"/>
      <c r="I62" s="8"/>
      <c r="J62" s="9"/>
      <c r="K62" s="8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8"/>
      <c r="B63" s="9"/>
      <c r="C63" s="8"/>
      <c r="D63" s="9"/>
      <c r="E63" s="8"/>
      <c r="F63" s="9"/>
      <c r="G63" s="8"/>
      <c r="H63" s="9"/>
      <c r="I63" s="8"/>
      <c r="J63" s="9"/>
      <c r="K63" s="8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8"/>
      <c r="B64" s="9"/>
      <c r="C64" s="8"/>
      <c r="D64" s="9"/>
      <c r="E64" s="8"/>
      <c r="F64" s="9"/>
      <c r="G64" s="8"/>
      <c r="H64" s="9"/>
      <c r="I64" s="8"/>
      <c r="J64" s="9"/>
      <c r="K64" s="8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8"/>
      <c r="B65" s="9"/>
      <c r="C65" s="8"/>
      <c r="D65" s="9"/>
      <c r="E65" s="8"/>
      <c r="F65" s="9"/>
      <c r="G65" s="8"/>
      <c r="H65" s="9"/>
      <c r="I65" s="8"/>
      <c r="J65" s="9"/>
      <c r="K65" s="8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8"/>
      <c r="B66" s="9"/>
      <c r="C66" s="8"/>
      <c r="D66" s="9"/>
      <c r="E66" s="8"/>
      <c r="F66" s="9"/>
      <c r="G66" s="8"/>
      <c r="H66" s="9"/>
      <c r="I66" s="8"/>
      <c r="J66" s="9"/>
      <c r="K66" s="8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8"/>
      <c r="B67" s="9"/>
      <c r="C67" s="8"/>
      <c r="D67" s="9"/>
      <c r="E67" s="8"/>
      <c r="F67" s="9"/>
      <c r="G67" s="8"/>
      <c r="H67" s="9"/>
      <c r="I67" s="8"/>
      <c r="J67" s="9"/>
      <c r="K67" s="8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8"/>
      <c r="B68" s="9"/>
      <c r="C68" s="8"/>
      <c r="D68" s="9"/>
      <c r="E68" s="8"/>
      <c r="F68" s="9"/>
      <c r="G68" s="8"/>
      <c r="H68" s="9"/>
      <c r="I68" s="8"/>
      <c r="J68" s="9"/>
      <c r="K68" s="8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8"/>
      <c r="B69" s="9"/>
      <c r="C69" s="8"/>
      <c r="D69" s="9"/>
      <c r="E69" s="8"/>
      <c r="F69" s="9"/>
      <c r="G69" s="8"/>
      <c r="H69" s="9"/>
      <c r="I69" s="8"/>
      <c r="J69" s="9"/>
      <c r="K69" s="8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8"/>
      <c r="B70" s="9"/>
      <c r="C70" s="8"/>
      <c r="D70" s="9"/>
      <c r="E70" s="8"/>
      <c r="F70" s="9"/>
      <c r="G70" s="8"/>
      <c r="H70" s="9"/>
      <c r="I70" s="8"/>
      <c r="J70" s="9"/>
      <c r="K70" s="8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8"/>
      <c r="B71" s="9"/>
      <c r="C71" s="8"/>
      <c r="D71" s="9"/>
      <c r="E71" s="8"/>
      <c r="F71" s="9"/>
      <c r="G71" s="8"/>
      <c r="H71" s="9"/>
      <c r="I71" s="8"/>
      <c r="J71" s="9"/>
      <c r="K71" s="8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8"/>
      <c r="B72" s="9"/>
      <c r="C72" s="8"/>
      <c r="D72" s="9"/>
      <c r="E72" s="8"/>
      <c r="F72" s="9"/>
      <c r="G72" s="8"/>
      <c r="H72" s="9"/>
      <c r="I72" s="8"/>
      <c r="J72" s="9"/>
      <c r="K72" s="8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8"/>
      <c r="B73" s="9"/>
      <c r="C73" s="8"/>
      <c r="D73" s="9"/>
      <c r="E73" s="8"/>
      <c r="F73" s="9"/>
      <c r="G73" s="8"/>
      <c r="H73" s="9"/>
      <c r="I73" s="8"/>
      <c r="J73" s="9"/>
      <c r="K73" s="8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8"/>
      <c r="B74" s="9"/>
      <c r="C74" s="8"/>
      <c r="D74" s="9"/>
      <c r="E74" s="8"/>
      <c r="F74" s="9"/>
      <c r="G74" s="8"/>
      <c r="H74" s="9"/>
      <c r="I74" s="8"/>
      <c r="J74" s="9"/>
      <c r="K74" s="8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8"/>
      <c r="B75" s="9"/>
      <c r="C75" s="8"/>
      <c r="D75" s="9"/>
      <c r="E75" s="8"/>
      <c r="F75" s="9"/>
      <c r="G75" s="8"/>
      <c r="H75" s="9"/>
      <c r="I75" s="8"/>
      <c r="J75" s="9"/>
      <c r="K75" s="8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8"/>
      <c r="B76" s="9"/>
      <c r="C76" s="8"/>
      <c r="D76" s="9"/>
      <c r="E76" s="8"/>
      <c r="F76" s="9"/>
      <c r="G76" s="8"/>
      <c r="H76" s="9"/>
      <c r="I76" s="8"/>
      <c r="J76" s="9"/>
      <c r="K76" s="8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8"/>
      <c r="B77" s="9"/>
      <c r="C77" s="8"/>
      <c r="D77" s="9"/>
      <c r="E77" s="8"/>
      <c r="F77" s="9"/>
      <c r="G77" s="8"/>
      <c r="H77" s="9"/>
      <c r="I77" s="8"/>
      <c r="J77" s="9"/>
      <c r="K77" s="8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8"/>
      <c r="B78" s="9"/>
      <c r="C78" s="8"/>
      <c r="D78" s="9"/>
      <c r="E78" s="8"/>
      <c r="F78" s="9"/>
      <c r="G78" s="8"/>
      <c r="H78" s="9"/>
      <c r="I78" s="8"/>
      <c r="J78" s="9"/>
      <c r="K78" s="8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8"/>
      <c r="B79" s="9"/>
      <c r="C79" s="8"/>
      <c r="D79" s="9"/>
      <c r="E79" s="8"/>
      <c r="F79" s="9"/>
      <c r="G79" s="8"/>
      <c r="H79" s="9"/>
      <c r="I79" s="8"/>
      <c r="J79" s="9"/>
      <c r="K79" s="8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8"/>
      <c r="B80" s="9"/>
      <c r="C80" s="8"/>
      <c r="D80" s="9"/>
      <c r="E80" s="8"/>
      <c r="F80" s="9"/>
      <c r="G80" s="8"/>
      <c r="H80" s="9"/>
      <c r="I80" s="8"/>
      <c r="J80" s="9"/>
      <c r="K80" s="8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8"/>
      <c r="B81" s="9"/>
      <c r="C81" s="8"/>
      <c r="D81" s="9"/>
      <c r="E81" s="8"/>
      <c r="F81" s="9"/>
      <c r="G81" s="8"/>
      <c r="H81" s="9"/>
      <c r="I81" s="8"/>
      <c r="J81" s="9"/>
      <c r="K81" s="8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8"/>
      <c r="B82" s="9"/>
      <c r="C82" s="8"/>
      <c r="D82" s="9"/>
      <c r="E82" s="8"/>
      <c r="F82" s="9"/>
      <c r="G82" s="8"/>
      <c r="H82" s="9"/>
      <c r="I82" s="8"/>
      <c r="J82" s="9"/>
      <c r="K82" s="8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8"/>
      <c r="B83" s="9"/>
      <c r="C83" s="8"/>
      <c r="D83" s="9"/>
      <c r="E83" s="8"/>
      <c r="F83" s="9"/>
      <c r="G83" s="8"/>
      <c r="H83" s="9"/>
      <c r="I83" s="8"/>
      <c r="J83" s="9"/>
      <c r="K83" s="8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8"/>
      <c r="B84" s="9"/>
      <c r="C84" s="8"/>
      <c r="D84" s="9"/>
      <c r="E84" s="8"/>
      <c r="F84" s="9"/>
      <c r="G84" s="8"/>
      <c r="H84" s="9"/>
      <c r="I84" s="8"/>
      <c r="J84" s="9"/>
      <c r="K84" s="8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8"/>
      <c r="B85" s="9"/>
      <c r="C85" s="8"/>
      <c r="D85" s="9"/>
      <c r="E85" s="8"/>
      <c r="F85" s="9"/>
      <c r="G85" s="8"/>
      <c r="H85" s="9"/>
      <c r="I85" s="8"/>
      <c r="J85" s="9"/>
      <c r="K85" s="8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8"/>
      <c r="B86" s="9"/>
      <c r="C86" s="8"/>
      <c r="D86" s="9"/>
      <c r="E86" s="8"/>
      <c r="F86" s="9"/>
      <c r="G86" s="8"/>
      <c r="H86" s="9"/>
      <c r="I86" s="8"/>
      <c r="J86" s="9"/>
      <c r="K86" s="8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8"/>
      <c r="B87" s="9"/>
      <c r="C87" s="8"/>
      <c r="D87" s="9"/>
      <c r="E87" s="8"/>
      <c r="F87" s="9"/>
      <c r="G87" s="8"/>
      <c r="H87" s="9"/>
      <c r="I87" s="8"/>
      <c r="J87" s="9"/>
      <c r="K87" s="8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8"/>
      <c r="B88" s="9"/>
      <c r="C88" s="8"/>
      <c r="D88" s="9"/>
      <c r="E88" s="8"/>
      <c r="F88" s="9"/>
      <c r="G88" s="8"/>
      <c r="H88" s="9"/>
      <c r="I88" s="8"/>
      <c r="J88" s="9"/>
      <c r="K88" s="8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8"/>
      <c r="B89" s="9"/>
      <c r="C89" s="8"/>
      <c r="D89" s="9"/>
      <c r="E89" s="8"/>
      <c r="F89" s="9"/>
      <c r="G89" s="8"/>
      <c r="H89" s="9"/>
      <c r="I89" s="8"/>
      <c r="J89" s="9"/>
      <c r="K89" s="8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8"/>
      <c r="B90" s="9"/>
      <c r="C90" s="8"/>
      <c r="D90" s="9"/>
      <c r="E90" s="8"/>
      <c r="F90" s="9"/>
      <c r="G90" s="8"/>
      <c r="H90" s="9"/>
      <c r="I90" s="8"/>
      <c r="J90" s="9"/>
      <c r="K90" s="8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8"/>
      <c r="B91" s="9"/>
      <c r="C91" s="8"/>
      <c r="D91" s="9"/>
      <c r="E91" s="8"/>
      <c r="F91" s="9"/>
      <c r="G91" s="8"/>
      <c r="H91" s="9"/>
      <c r="I91" s="8"/>
      <c r="J91" s="9"/>
      <c r="K91" s="8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8"/>
      <c r="B92" s="9"/>
      <c r="C92" s="8"/>
      <c r="D92" s="9"/>
      <c r="E92" s="8"/>
      <c r="F92" s="9"/>
      <c r="G92" s="8"/>
      <c r="H92" s="9"/>
      <c r="I92" s="8"/>
      <c r="J92" s="9"/>
      <c r="K92" s="8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8"/>
      <c r="B93" s="9"/>
      <c r="C93" s="8"/>
      <c r="D93" s="9"/>
      <c r="E93" s="8"/>
      <c r="F93" s="9"/>
      <c r="G93" s="8"/>
      <c r="H93" s="9"/>
      <c r="I93" s="8"/>
      <c r="J93" s="9"/>
      <c r="K93" s="8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8"/>
      <c r="B94" s="9"/>
      <c r="C94" s="8"/>
      <c r="D94" s="9"/>
      <c r="E94" s="8"/>
      <c r="F94" s="9"/>
      <c r="G94" s="8"/>
      <c r="H94" s="9"/>
      <c r="I94" s="8"/>
      <c r="J94" s="9"/>
      <c r="K94" s="8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8"/>
      <c r="B95" s="9"/>
      <c r="C95" s="8"/>
      <c r="D95" s="9"/>
      <c r="E95" s="8"/>
      <c r="F95" s="9"/>
      <c r="G95" s="8"/>
      <c r="H95" s="9"/>
      <c r="I95" s="8"/>
      <c r="J95" s="9"/>
      <c r="K95" s="8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8"/>
      <c r="B96" s="9"/>
      <c r="C96" s="8"/>
      <c r="D96" s="9"/>
      <c r="E96" s="8"/>
      <c r="F96" s="9"/>
      <c r="G96" s="8"/>
      <c r="H96" s="9"/>
      <c r="I96" s="8"/>
      <c r="J96" s="9"/>
      <c r="K96" s="8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8"/>
      <c r="B97" s="9"/>
      <c r="C97" s="8"/>
      <c r="D97" s="9"/>
      <c r="E97" s="8"/>
      <c r="F97" s="9"/>
      <c r="G97" s="8"/>
      <c r="H97" s="9"/>
      <c r="I97" s="8"/>
      <c r="J97" s="9"/>
      <c r="K97" s="8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8"/>
      <c r="B98" s="9"/>
      <c r="C98" s="8"/>
      <c r="D98" s="9"/>
      <c r="E98" s="8"/>
      <c r="F98" s="9"/>
      <c r="G98" s="8"/>
      <c r="H98" s="9"/>
      <c r="I98" s="8"/>
      <c r="J98" s="9"/>
      <c r="K98" s="8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8"/>
      <c r="B99" s="9"/>
      <c r="C99" s="8"/>
      <c r="D99" s="9"/>
      <c r="E99" s="8"/>
      <c r="F99" s="9"/>
      <c r="G99" s="8"/>
      <c r="H99" s="9"/>
      <c r="I99" s="8"/>
      <c r="J99" s="9"/>
      <c r="K99" s="8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8"/>
      <c r="B100" s="9"/>
      <c r="C100" s="8"/>
      <c r="D100" s="9"/>
      <c r="E100" s="8"/>
      <c r="F100" s="9"/>
      <c r="G100" s="8"/>
      <c r="H100" s="9"/>
      <c r="I100" s="8"/>
      <c r="J100" s="9"/>
      <c r="K100" s="8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8"/>
      <c r="B101" s="9"/>
      <c r="C101" s="8"/>
      <c r="D101" s="9"/>
      <c r="E101" s="8"/>
      <c r="F101" s="9"/>
      <c r="G101" s="8"/>
      <c r="H101" s="9"/>
      <c r="I101" s="8"/>
      <c r="J101" s="9"/>
      <c r="K101" s="8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8"/>
      <c r="B102" s="9"/>
      <c r="C102" s="8"/>
      <c r="D102" s="9"/>
      <c r="E102" s="8"/>
      <c r="F102" s="9"/>
      <c r="G102" s="8"/>
      <c r="H102" s="9"/>
      <c r="I102" s="8"/>
      <c r="J102" s="9"/>
      <c r="K102" s="8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8"/>
      <c r="B103" s="9"/>
      <c r="C103" s="8"/>
      <c r="D103" s="9"/>
      <c r="E103" s="8"/>
      <c r="F103" s="9"/>
      <c r="G103" s="8"/>
      <c r="H103" s="9"/>
      <c r="I103" s="8"/>
      <c r="J103" s="9"/>
      <c r="K103" s="8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8"/>
      <c r="B104" s="9"/>
      <c r="C104" s="8"/>
      <c r="D104" s="9"/>
      <c r="E104" s="8"/>
      <c r="F104" s="9"/>
      <c r="G104" s="8"/>
      <c r="H104" s="9"/>
      <c r="I104" s="8"/>
      <c r="J104" s="9"/>
      <c r="K104" s="8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8"/>
      <c r="B105" s="9"/>
      <c r="C105" s="8"/>
      <c r="D105" s="9"/>
      <c r="E105" s="8"/>
      <c r="F105" s="9"/>
      <c r="G105" s="8"/>
      <c r="H105" s="9"/>
      <c r="I105" s="8"/>
      <c r="J105" s="9"/>
      <c r="K105" s="8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8"/>
      <c r="B106" s="9"/>
      <c r="C106" s="8"/>
      <c r="D106" s="9"/>
      <c r="E106" s="8"/>
      <c r="F106" s="9"/>
      <c r="G106" s="8"/>
      <c r="H106" s="9"/>
      <c r="I106" s="8"/>
      <c r="J106" s="9"/>
      <c r="K106" s="8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8"/>
      <c r="B107" s="9"/>
      <c r="C107" s="8"/>
      <c r="D107" s="9"/>
      <c r="E107" s="8"/>
      <c r="F107" s="9"/>
      <c r="G107" s="8"/>
      <c r="H107" s="9"/>
      <c r="I107" s="8"/>
      <c r="J107" s="9"/>
      <c r="K107" s="8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8"/>
      <c r="B108" s="9"/>
      <c r="C108" s="8"/>
      <c r="D108" s="9"/>
      <c r="E108" s="8"/>
      <c r="F108" s="9"/>
      <c r="G108" s="8"/>
      <c r="H108" s="9"/>
      <c r="I108" s="8"/>
      <c r="J108" s="9"/>
      <c r="K108" s="8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8"/>
      <c r="B109" s="9"/>
      <c r="C109" s="8"/>
      <c r="D109" s="9"/>
      <c r="E109" s="8"/>
      <c r="F109" s="9"/>
      <c r="G109" s="8"/>
      <c r="H109" s="9"/>
      <c r="I109" s="8"/>
      <c r="J109" s="9"/>
      <c r="K109" s="8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8"/>
      <c r="B110" s="9"/>
      <c r="C110" s="8"/>
      <c r="D110" s="9"/>
      <c r="E110" s="8"/>
      <c r="F110" s="9"/>
      <c r="G110" s="8"/>
      <c r="H110" s="9"/>
      <c r="I110" s="8"/>
      <c r="J110" s="9"/>
      <c r="K110" s="8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8"/>
      <c r="B111" s="9"/>
      <c r="C111" s="8"/>
      <c r="D111" s="9"/>
      <c r="E111" s="8"/>
      <c r="F111" s="9"/>
      <c r="G111" s="8"/>
      <c r="H111" s="9"/>
      <c r="I111" s="8"/>
      <c r="J111" s="9"/>
      <c r="K111" s="8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8"/>
      <c r="B112" s="9"/>
      <c r="C112" s="8"/>
      <c r="D112" s="9"/>
      <c r="E112" s="8"/>
      <c r="F112" s="9"/>
      <c r="G112" s="8"/>
      <c r="H112" s="9"/>
      <c r="I112" s="8"/>
      <c r="J112" s="9"/>
      <c r="K112" s="8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8"/>
      <c r="B113" s="9"/>
      <c r="C113" s="8"/>
      <c r="D113" s="9"/>
      <c r="E113" s="8"/>
      <c r="F113" s="9"/>
      <c r="G113" s="8"/>
      <c r="H113" s="9"/>
      <c r="I113" s="8"/>
      <c r="J113" s="9"/>
      <c r="K113" s="8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8"/>
      <c r="B114" s="9"/>
      <c r="C114" s="8"/>
      <c r="D114" s="9"/>
      <c r="E114" s="8"/>
      <c r="F114" s="9"/>
      <c r="G114" s="8"/>
      <c r="H114" s="9"/>
      <c r="I114" s="8"/>
      <c r="J114" s="9"/>
      <c r="K114" s="8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8"/>
      <c r="B115" s="9"/>
      <c r="C115" s="8"/>
      <c r="D115" s="9"/>
      <c r="E115" s="8"/>
      <c r="F115" s="9"/>
      <c r="G115" s="8"/>
      <c r="H115" s="9"/>
      <c r="I115" s="8"/>
      <c r="J115" s="9"/>
      <c r="K115" s="8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8"/>
      <c r="B116" s="9"/>
      <c r="C116" s="8"/>
      <c r="D116" s="9"/>
      <c r="E116" s="8"/>
      <c r="F116" s="9"/>
      <c r="G116" s="8"/>
      <c r="H116" s="9"/>
      <c r="I116" s="8"/>
      <c r="J116" s="9"/>
      <c r="K116" s="8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8"/>
      <c r="B117" s="9"/>
      <c r="C117" s="8"/>
      <c r="D117" s="9"/>
      <c r="E117" s="8"/>
      <c r="F117" s="9"/>
      <c r="G117" s="8"/>
      <c r="H117" s="9"/>
      <c r="I117" s="8"/>
      <c r="J117" s="9"/>
      <c r="K117" s="8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8"/>
      <c r="B118" s="9"/>
      <c r="C118" s="8"/>
      <c r="D118" s="9"/>
      <c r="E118" s="8"/>
      <c r="F118" s="9"/>
      <c r="G118" s="8"/>
      <c r="H118" s="9"/>
      <c r="I118" s="8"/>
      <c r="J118" s="9"/>
      <c r="K118" s="8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8"/>
      <c r="B119" s="9"/>
      <c r="C119" s="8"/>
      <c r="D119" s="9"/>
      <c r="E119" s="8"/>
      <c r="F119" s="9"/>
      <c r="G119" s="8"/>
      <c r="H119" s="9"/>
      <c r="I119" s="8"/>
      <c r="J119" s="9"/>
      <c r="K119" s="8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8"/>
      <c r="B120" s="9"/>
      <c r="C120" s="8"/>
      <c r="D120" s="9"/>
      <c r="E120" s="8"/>
      <c r="F120" s="9"/>
      <c r="G120" s="8"/>
      <c r="H120" s="9"/>
      <c r="I120" s="8"/>
      <c r="J120" s="9"/>
      <c r="K120" s="8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8"/>
      <c r="B121" s="9"/>
      <c r="C121" s="8"/>
      <c r="D121" s="9"/>
      <c r="E121" s="8"/>
      <c r="F121" s="9"/>
      <c r="G121" s="8"/>
      <c r="H121" s="9"/>
      <c r="I121" s="8"/>
      <c r="J121" s="9"/>
      <c r="K121" s="8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8"/>
      <c r="B122" s="9"/>
      <c r="C122" s="8"/>
      <c r="D122" s="9"/>
      <c r="E122" s="8"/>
      <c r="F122" s="9"/>
      <c r="G122" s="8"/>
      <c r="H122" s="9"/>
      <c r="I122" s="8"/>
      <c r="J122" s="9"/>
      <c r="K122" s="8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8"/>
      <c r="B123" s="9"/>
      <c r="C123" s="8"/>
      <c r="D123" s="9"/>
      <c r="E123" s="8"/>
      <c r="F123" s="9"/>
      <c r="G123" s="8"/>
      <c r="H123" s="9"/>
      <c r="I123" s="8"/>
      <c r="J123" s="9"/>
      <c r="K123" s="8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8"/>
      <c r="B124" s="9"/>
      <c r="C124" s="8"/>
      <c r="D124" s="9"/>
      <c r="E124" s="8"/>
      <c r="F124" s="9"/>
      <c r="G124" s="8"/>
      <c r="H124" s="9"/>
      <c r="I124" s="8"/>
      <c r="J124" s="9"/>
      <c r="K124" s="8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8"/>
      <c r="B125" s="9"/>
      <c r="C125" s="8"/>
      <c r="D125" s="9"/>
      <c r="E125" s="8"/>
      <c r="F125" s="9"/>
      <c r="G125" s="8"/>
      <c r="H125" s="9"/>
      <c r="I125" s="8"/>
      <c r="J125" s="9"/>
      <c r="K125" s="8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8"/>
      <c r="B126" s="9"/>
      <c r="C126" s="8"/>
      <c r="D126" s="9"/>
      <c r="E126" s="8"/>
      <c r="F126" s="9"/>
      <c r="G126" s="8"/>
      <c r="H126" s="9"/>
      <c r="I126" s="8"/>
      <c r="J126" s="9"/>
      <c r="K126" s="8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8"/>
      <c r="B127" s="9"/>
      <c r="C127" s="8"/>
      <c r="D127" s="9"/>
      <c r="E127" s="8"/>
      <c r="F127" s="9"/>
      <c r="G127" s="8"/>
      <c r="H127" s="9"/>
      <c r="I127" s="8"/>
      <c r="J127" s="9"/>
      <c r="K127" s="8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8"/>
      <c r="B128" s="9"/>
      <c r="C128" s="8"/>
      <c r="D128" s="9"/>
      <c r="E128" s="8"/>
      <c r="F128" s="9"/>
      <c r="G128" s="8"/>
      <c r="H128" s="9"/>
      <c r="I128" s="8"/>
      <c r="J128" s="9"/>
      <c r="K128" s="8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8"/>
      <c r="B129" s="9"/>
      <c r="C129" s="8"/>
      <c r="D129" s="9"/>
      <c r="E129" s="8"/>
      <c r="F129" s="9"/>
      <c r="G129" s="8"/>
      <c r="H129" s="9"/>
      <c r="I129" s="8"/>
      <c r="J129" s="9"/>
      <c r="K129" s="8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8"/>
      <c r="B130" s="9"/>
      <c r="C130" s="8"/>
      <c r="D130" s="9"/>
      <c r="E130" s="8"/>
      <c r="F130" s="9"/>
      <c r="G130" s="8"/>
      <c r="H130" s="9"/>
      <c r="I130" s="8"/>
      <c r="J130" s="9"/>
      <c r="K130" s="8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8"/>
      <c r="B131" s="9"/>
      <c r="C131" s="8"/>
      <c r="D131" s="9"/>
      <c r="E131" s="8"/>
      <c r="F131" s="9"/>
      <c r="G131" s="8"/>
      <c r="H131" s="9"/>
      <c r="I131" s="8"/>
      <c r="J131" s="9"/>
      <c r="K131" s="8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8"/>
      <c r="B132" s="9"/>
      <c r="C132" s="8"/>
      <c r="D132" s="9"/>
      <c r="E132" s="8"/>
      <c r="F132" s="9"/>
      <c r="G132" s="8"/>
      <c r="H132" s="9"/>
      <c r="I132" s="8"/>
      <c r="J132" s="9"/>
      <c r="K132" s="8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8"/>
      <c r="B133" s="9"/>
      <c r="C133" s="8"/>
      <c r="D133" s="9"/>
      <c r="E133" s="8"/>
      <c r="F133" s="9"/>
      <c r="G133" s="8"/>
      <c r="H133" s="9"/>
      <c r="I133" s="8"/>
      <c r="J133" s="9"/>
      <c r="K133" s="8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8"/>
      <c r="B134" s="9"/>
      <c r="C134" s="8"/>
      <c r="D134" s="9"/>
      <c r="E134" s="8"/>
      <c r="F134" s="9"/>
      <c r="G134" s="8"/>
      <c r="H134" s="9"/>
      <c r="I134" s="8"/>
      <c r="J134" s="9"/>
      <c r="K134" s="8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8"/>
      <c r="B135" s="9"/>
      <c r="C135" s="8"/>
      <c r="D135" s="9"/>
      <c r="E135" s="8"/>
      <c r="F135" s="9"/>
      <c r="G135" s="8"/>
      <c r="H135" s="9"/>
      <c r="I135" s="8"/>
      <c r="J135" s="9"/>
      <c r="K135" s="8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8"/>
      <c r="B136" s="9"/>
      <c r="C136" s="8"/>
      <c r="D136" s="9"/>
      <c r="E136" s="8"/>
      <c r="F136" s="9"/>
      <c r="G136" s="8"/>
      <c r="H136" s="9"/>
      <c r="I136" s="8"/>
      <c r="J136" s="9"/>
      <c r="K136" s="8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8"/>
      <c r="B137" s="9"/>
      <c r="C137" s="8"/>
      <c r="D137" s="9"/>
      <c r="E137" s="8"/>
      <c r="F137" s="9"/>
      <c r="G137" s="8"/>
      <c r="H137" s="9"/>
      <c r="I137" s="8"/>
      <c r="J137" s="9"/>
      <c r="K137" s="8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8"/>
      <c r="B138" s="9"/>
      <c r="C138" s="8"/>
      <c r="D138" s="9"/>
      <c r="E138" s="8"/>
      <c r="F138" s="9"/>
      <c r="G138" s="8"/>
      <c r="H138" s="9"/>
      <c r="I138" s="8"/>
      <c r="J138" s="9"/>
      <c r="K138" s="8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8"/>
      <c r="B139" s="9"/>
      <c r="C139" s="8"/>
      <c r="D139" s="9"/>
      <c r="E139" s="8"/>
      <c r="F139" s="9"/>
      <c r="G139" s="8"/>
      <c r="H139" s="9"/>
      <c r="I139" s="8"/>
      <c r="J139" s="9"/>
      <c r="K139" s="8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8"/>
      <c r="B140" s="9"/>
      <c r="C140" s="8"/>
      <c r="D140" s="9"/>
      <c r="E140" s="8"/>
      <c r="F140" s="9"/>
      <c r="G140" s="8"/>
      <c r="H140" s="9"/>
      <c r="I140" s="8"/>
      <c r="J140" s="9"/>
      <c r="K140" s="8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8"/>
      <c r="B141" s="9"/>
      <c r="C141" s="8"/>
      <c r="D141" s="9"/>
      <c r="E141" s="8"/>
      <c r="F141" s="9"/>
      <c r="G141" s="8"/>
      <c r="H141" s="9"/>
      <c r="I141" s="8"/>
      <c r="J141" s="9"/>
      <c r="K141" s="8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8"/>
      <c r="B142" s="9"/>
      <c r="C142" s="8"/>
      <c r="D142" s="9"/>
      <c r="E142" s="8"/>
      <c r="F142" s="9"/>
      <c r="G142" s="8"/>
      <c r="H142" s="9"/>
      <c r="I142" s="8"/>
      <c r="J142" s="9"/>
      <c r="K142" s="8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8"/>
      <c r="B143" s="9"/>
      <c r="C143" s="8"/>
      <c r="D143" s="9"/>
      <c r="E143" s="8"/>
      <c r="F143" s="9"/>
      <c r="G143" s="8"/>
      <c r="H143" s="9"/>
      <c r="I143" s="8"/>
      <c r="J143" s="9"/>
      <c r="K143" s="8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8"/>
      <c r="B144" s="9"/>
      <c r="C144" s="8"/>
      <c r="D144" s="9"/>
      <c r="E144" s="8"/>
      <c r="F144" s="9"/>
      <c r="G144" s="8"/>
      <c r="H144" s="9"/>
      <c r="I144" s="8"/>
      <c r="J144" s="9"/>
      <c r="K144" s="8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8"/>
      <c r="B145" s="9"/>
      <c r="C145" s="8"/>
      <c r="D145" s="9"/>
      <c r="E145" s="8"/>
      <c r="F145" s="9"/>
      <c r="G145" s="8"/>
      <c r="H145" s="9"/>
      <c r="I145" s="8"/>
      <c r="J145" s="9"/>
      <c r="K145" s="8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8"/>
      <c r="B146" s="9"/>
      <c r="C146" s="8"/>
      <c r="D146" s="9"/>
      <c r="E146" s="8"/>
      <c r="F146" s="9"/>
      <c r="G146" s="8"/>
      <c r="H146" s="9"/>
      <c r="I146" s="8"/>
      <c r="J146" s="9"/>
      <c r="K146" s="8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8"/>
      <c r="B147" s="9"/>
      <c r="C147" s="8"/>
      <c r="D147" s="9"/>
      <c r="E147" s="8"/>
      <c r="F147" s="9"/>
      <c r="G147" s="8"/>
      <c r="H147" s="9"/>
      <c r="I147" s="8"/>
      <c r="J147" s="9"/>
      <c r="K147" s="8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8"/>
      <c r="B148" s="9"/>
      <c r="C148" s="8"/>
      <c r="D148" s="9"/>
      <c r="E148" s="8"/>
      <c r="F148" s="9"/>
      <c r="G148" s="8"/>
      <c r="H148" s="9"/>
      <c r="I148" s="8"/>
      <c r="J148" s="9"/>
      <c r="K148" s="8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8"/>
      <c r="B149" s="9"/>
      <c r="C149" s="8"/>
      <c r="D149" s="9"/>
      <c r="E149" s="8"/>
      <c r="F149" s="9"/>
      <c r="G149" s="8"/>
      <c r="H149" s="9"/>
      <c r="I149" s="8"/>
      <c r="J149" s="9"/>
      <c r="K149" s="8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8"/>
      <c r="B150" s="9"/>
      <c r="C150" s="8"/>
      <c r="D150" s="9"/>
      <c r="E150" s="8"/>
      <c r="F150" s="9"/>
      <c r="G150" s="8"/>
      <c r="H150" s="9"/>
      <c r="I150" s="8"/>
      <c r="J150" s="9"/>
      <c r="K150" s="8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8"/>
      <c r="B151" s="9"/>
      <c r="C151" s="8"/>
      <c r="D151" s="9"/>
      <c r="E151" s="8"/>
      <c r="F151" s="9"/>
      <c r="G151" s="8"/>
      <c r="H151" s="9"/>
      <c r="I151" s="8"/>
      <c r="J151" s="9"/>
      <c r="K151" s="8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8"/>
      <c r="B152" s="9"/>
      <c r="C152" s="8"/>
      <c r="D152" s="9"/>
      <c r="E152" s="8"/>
      <c r="F152" s="9"/>
      <c r="G152" s="8"/>
      <c r="H152" s="9"/>
      <c r="I152" s="8"/>
      <c r="J152" s="9"/>
      <c r="K152" s="8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8"/>
      <c r="B153" s="9"/>
      <c r="C153" s="8"/>
      <c r="D153" s="9"/>
      <c r="E153" s="8"/>
      <c r="F153" s="9"/>
      <c r="G153" s="8"/>
      <c r="H153" s="9"/>
      <c r="I153" s="8"/>
      <c r="J153" s="9"/>
      <c r="K153" s="8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8"/>
      <c r="B154" s="9"/>
      <c r="C154" s="8"/>
      <c r="D154" s="9"/>
      <c r="E154" s="8"/>
      <c r="F154" s="9"/>
      <c r="G154" s="8"/>
      <c r="H154" s="9"/>
      <c r="I154" s="8"/>
      <c r="J154" s="9"/>
      <c r="K154" s="8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8"/>
      <c r="B155" s="9"/>
      <c r="C155" s="8"/>
      <c r="D155" s="9"/>
      <c r="E155" s="8"/>
      <c r="F155" s="9"/>
      <c r="G155" s="8"/>
      <c r="H155" s="9"/>
      <c r="I155" s="8"/>
      <c r="J155" s="9"/>
      <c r="K155" s="8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8"/>
      <c r="B156" s="9"/>
      <c r="C156" s="8"/>
      <c r="D156" s="9"/>
      <c r="E156" s="8"/>
      <c r="F156" s="9"/>
      <c r="G156" s="8"/>
      <c r="H156" s="9"/>
      <c r="I156" s="8"/>
      <c r="J156" s="9"/>
      <c r="K156" s="8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8"/>
      <c r="B157" s="9"/>
      <c r="C157" s="8"/>
      <c r="D157" s="9"/>
      <c r="E157" s="8"/>
      <c r="F157" s="9"/>
      <c r="G157" s="8"/>
      <c r="H157" s="9"/>
      <c r="I157" s="8"/>
      <c r="J157" s="9"/>
      <c r="K157" s="8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8"/>
      <c r="B158" s="9"/>
      <c r="C158" s="8"/>
      <c r="D158" s="9"/>
      <c r="E158" s="8"/>
      <c r="F158" s="9"/>
      <c r="G158" s="8"/>
      <c r="H158" s="9"/>
      <c r="I158" s="8"/>
      <c r="J158" s="9"/>
      <c r="K158" s="8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8"/>
      <c r="B159" s="9"/>
      <c r="C159" s="8"/>
      <c r="D159" s="9"/>
      <c r="E159" s="8"/>
      <c r="F159" s="9"/>
      <c r="G159" s="8"/>
      <c r="H159" s="9"/>
      <c r="I159" s="8"/>
      <c r="J159" s="9"/>
      <c r="K159" s="8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8"/>
      <c r="B160" s="9"/>
      <c r="C160" s="8"/>
      <c r="D160" s="9"/>
      <c r="E160" s="8"/>
      <c r="F160" s="9"/>
      <c r="G160" s="8"/>
      <c r="H160" s="9"/>
      <c r="I160" s="8"/>
      <c r="J160" s="9"/>
      <c r="K160" s="8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8"/>
      <c r="B161" s="9"/>
      <c r="C161" s="8"/>
      <c r="D161" s="9"/>
      <c r="E161" s="8"/>
      <c r="F161" s="9"/>
      <c r="G161" s="8"/>
      <c r="H161" s="9"/>
      <c r="I161" s="8"/>
      <c r="J161" s="9"/>
      <c r="K161" s="8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8"/>
      <c r="B162" s="9"/>
      <c r="C162" s="8"/>
      <c r="D162" s="9"/>
      <c r="E162" s="8"/>
      <c r="F162" s="9"/>
      <c r="G162" s="8"/>
      <c r="H162" s="9"/>
      <c r="I162" s="8"/>
      <c r="J162" s="9"/>
      <c r="K162" s="8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8"/>
      <c r="B163" s="9"/>
      <c r="C163" s="8"/>
      <c r="D163" s="9"/>
      <c r="E163" s="8"/>
      <c r="F163" s="9"/>
      <c r="G163" s="8"/>
      <c r="H163" s="9"/>
      <c r="I163" s="8"/>
      <c r="J163" s="9"/>
      <c r="K163" s="8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8"/>
      <c r="B164" s="9"/>
      <c r="C164" s="8"/>
      <c r="D164" s="9"/>
      <c r="E164" s="8"/>
      <c r="F164" s="9"/>
      <c r="G164" s="8"/>
      <c r="H164" s="9"/>
      <c r="I164" s="8"/>
      <c r="J164" s="9"/>
      <c r="K164" s="8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8"/>
      <c r="B165" s="9"/>
      <c r="C165" s="8"/>
      <c r="D165" s="9"/>
      <c r="E165" s="8"/>
      <c r="F165" s="9"/>
      <c r="G165" s="8"/>
      <c r="H165" s="9"/>
      <c r="I165" s="8"/>
      <c r="J165" s="9"/>
      <c r="K165" s="8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8"/>
      <c r="B166" s="9"/>
      <c r="C166" s="8"/>
      <c r="D166" s="9"/>
      <c r="E166" s="8"/>
      <c r="F166" s="9"/>
      <c r="G166" s="8"/>
      <c r="H166" s="9"/>
      <c r="I166" s="8"/>
      <c r="J166" s="9"/>
      <c r="K166" s="8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8"/>
      <c r="B167" s="9"/>
      <c r="C167" s="8"/>
      <c r="D167" s="9"/>
      <c r="E167" s="8"/>
      <c r="F167" s="9"/>
      <c r="G167" s="8"/>
      <c r="H167" s="9"/>
      <c r="I167" s="8"/>
      <c r="J167" s="9"/>
      <c r="K167" s="8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8"/>
      <c r="B168" s="9"/>
      <c r="C168" s="8"/>
      <c r="D168" s="9"/>
      <c r="E168" s="8"/>
      <c r="F168" s="9"/>
      <c r="G168" s="8"/>
      <c r="H168" s="9"/>
      <c r="I168" s="8"/>
      <c r="J168" s="9"/>
      <c r="K168" s="8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8"/>
      <c r="B169" s="9"/>
      <c r="C169" s="8"/>
      <c r="D169" s="9"/>
      <c r="E169" s="8"/>
      <c r="F169" s="9"/>
      <c r="G169" s="8"/>
      <c r="H169" s="9"/>
      <c r="I169" s="8"/>
      <c r="J169" s="9"/>
      <c r="K169" s="8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8"/>
      <c r="B170" s="9"/>
      <c r="C170" s="8"/>
      <c r="D170" s="9"/>
      <c r="E170" s="8"/>
      <c r="F170" s="9"/>
      <c r="G170" s="8"/>
      <c r="H170" s="9"/>
      <c r="I170" s="8"/>
      <c r="J170" s="9"/>
      <c r="K170" s="8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8"/>
      <c r="B171" s="9"/>
      <c r="C171" s="8"/>
      <c r="D171" s="9"/>
      <c r="E171" s="8"/>
      <c r="F171" s="9"/>
      <c r="G171" s="8"/>
      <c r="H171" s="9"/>
      <c r="I171" s="8"/>
      <c r="J171" s="9"/>
      <c r="K171" s="8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8"/>
      <c r="B172" s="9"/>
      <c r="C172" s="8"/>
      <c r="D172" s="9"/>
      <c r="E172" s="8"/>
      <c r="F172" s="9"/>
      <c r="G172" s="8"/>
      <c r="H172" s="9"/>
      <c r="I172" s="8"/>
      <c r="J172" s="9"/>
      <c r="K172" s="8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8"/>
      <c r="B173" s="9"/>
      <c r="C173" s="8"/>
      <c r="D173" s="9"/>
      <c r="E173" s="8"/>
      <c r="F173" s="9"/>
      <c r="G173" s="8"/>
      <c r="H173" s="9"/>
      <c r="I173" s="8"/>
      <c r="J173" s="9"/>
      <c r="K173" s="8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8"/>
      <c r="B174" s="9"/>
      <c r="C174" s="8"/>
      <c r="D174" s="9"/>
      <c r="E174" s="8"/>
      <c r="F174" s="9"/>
      <c r="G174" s="8"/>
      <c r="H174" s="9"/>
      <c r="I174" s="8"/>
      <c r="J174" s="9"/>
      <c r="K174" s="8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8"/>
      <c r="B175" s="9"/>
      <c r="C175" s="8"/>
      <c r="D175" s="9"/>
      <c r="E175" s="8"/>
      <c r="F175" s="9"/>
      <c r="G175" s="8"/>
      <c r="H175" s="9"/>
      <c r="I175" s="8"/>
      <c r="J175" s="9"/>
      <c r="K175" s="8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8"/>
      <c r="B176" s="9"/>
      <c r="C176" s="8"/>
      <c r="D176" s="9"/>
      <c r="E176" s="8"/>
      <c r="F176" s="9"/>
      <c r="G176" s="8"/>
      <c r="H176" s="9"/>
      <c r="I176" s="8"/>
      <c r="J176" s="9"/>
      <c r="K176" s="8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8"/>
      <c r="B177" s="9"/>
      <c r="C177" s="8"/>
      <c r="D177" s="9"/>
      <c r="E177" s="8"/>
      <c r="F177" s="9"/>
      <c r="G177" s="8"/>
      <c r="H177" s="9"/>
      <c r="I177" s="8"/>
      <c r="J177" s="9"/>
      <c r="K177" s="8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8"/>
      <c r="B178" s="9"/>
      <c r="C178" s="8"/>
      <c r="D178" s="9"/>
      <c r="E178" s="8"/>
      <c r="F178" s="9"/>
      <c r="G178" s="8"/>
      <c r="H178" s="9"/>
      <c r="I178" s="8"/>
      <c r="J178" s="9"/>
      <c r="K178" s="8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8"/>
      <c r="B179" s="9"/>
      <c r="C179" s="8"/>
      <c r="D179" s="9"/>
      <c r="E179" s="8"/>
      <c r="F179" s="9"/>
      <c r="G179" s="8"/>
      <c r="H179" s="9"/>
      <c r="I179" s="8"/>
      <c r="J179" s="9"/>
      <c r="K179" s="8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8"/>
      <c r="B180" s="9"/>
      <c r="C180" s="8"/>
      <c r="D180" s="9"/>
      <c r="E180" s="8"/>
      <c r="F180" s="9"/>
      <c r="G180" s="8"/>
      <c r="H180" s="9"/>
      <c r="I180" s="8"/>
      <c r="J180" s="9"/>
      <c r="K180" s="8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8"/>
      <c r="B181" s="9"/>
      <c r="C181" s="8"/>
      <c r="D181" s="9"/>
      <c r="E181" s="8"/>
      <c r="F181" s="9"/>
      <c r="G181" s="8"/>
      <c r="H181" s="9"/>
      <c r="I181" s="8"/>
      <c r="J181" s="9"/>
      <c r="K181" s="8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8"/>
      <c r="B182" s="9"/>
      <c r="C182" s="8"/>
      <c r="D182" s="9"/>
      <c r="E182" s="8"/>
      <c r="F182" s="9"/>
      <c r="G182" s="8"/>
      <c r="H182" s="9"/>
      <c r="I182" s="8"/>
      <c r="J182" s="9"/>
      <c r="K182" s="8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8"/>
      <c r="B183" s="9"/>
      <c r="C183" s="8"/>
      <c r="D183" s="9"/>
      <c r="E183" s="8"/>
      <c r="F183" s="9"/>
      <c r="G183" s="8"/>
      <c r="H183" s="9"/>
      <c r="I183" s="8"/>
      <c r="J183" s="9"/>
      <c r="K183" s="8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8"/>
      <c r="B184" s="9"/>
      <c r="C184" s="8"/>
      <c r="D184" s="9"/>
      <c r="E184" s="8"/>
      <c r="F184" s="9"/>
      <c r="G184" s="8"/>
      <c r="H184" s="9"/>
      <c r="I184" s="8"/>
      <c r="J184" s="9"/>
      <c r="K184" s="8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8"/>
      <c r="B185" s="9"/>
      <c r="C185" s="8"/>
      <c r="D185" s="9"/>
      <c r="E185" s="8"/>
      <c r="F185" s="9"/>
      <c r="G185" s="8"/>
      <c r="H185" s="9"/>
      <c r="I185" s="8"/>
      <c r="J185" s="9"/>
      <c r="K185" s="8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8"/>
      <c r="B186" s="9"/>
      <c r="C186" s="8"/>
      <c r="D186" s="9"/>
      <c r="E186" s="8"/>
      <c r="F186" s="9"/>
      <c r="G186" s="8"/>
      <c r="H186" s="9"/>
      <c r="I186" s="8"/>
      <c r="J186" s="9"/>
      <c r="K186" s="8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8"/>
      <c r="B187" s="9"/>
      <c r="C187" s="8"/>
      <c r="D187" s="9"/>
      <c r="E187" s="8"/>
      <c r="F187" s="9"/>
      <c r="G187" s="8"/>
      <c r="H187" s="9"/>
      <c r="I187" s="8"/>
      <c r="J187" s="9"/>
      <c r="K187" s="8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8"/>
      <c r="B188" s="9"/>
      <c r="C188" s="8"/>
      <c r="D188" s="9"/>
      <c r="E188" s="8"/>
      <c r="F188" s="9"/>
      <c r="G188" s="8"/>
      <c r="H188" s="9"/>
      <c r="I188" s="8"/>
      <c r="J188" s="9"/>
      <c r="K188" s="8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8"/>
      <c r="B189" s="9"/>
      <c r="C189" s="8"/>
      <c r="D189" s="9"/>
      <c r="E189" s="8"/>
      <c r="F189" s="9"/>
      <c r="G189" s="8"/>
      <c r="H189" s="9"/>
      <c r="I189" s="8"/>
      <c r="J189" s="9"/>
      <c r="K189" s="8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8"/>
      <c r="B190" s="9"/>
      <c r="C190" s="8"/>
      <c r="D190" s="9"/>
      <c r="E190" s="8"/>
      <c r="F190" s="9"/>
      <c r="G190" s="8"/>
      <c r="H190" s="9"/>
      <c r="I190" s="8"/>
      <c r="J190" s="9"/>
      <c r="K190" s="8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8"/>
      <c r="B191" s="9"/>
      <c r="C191" s="8"/>
      <c r="D191" s="9"/>
      <c r="E191" s="8"/>
      <c r="F191" s="9"/>
      <c r="G191" s="8"/>
      <c r="H191" s="9"/>
      <c r="I191" s="8"/>
      <c r="J191" s="9"/>
      <c r="K191" s="8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8"/>
      <c r="B192" s="9"/>
      <c r="C192" s="8"/>
      <c r="D192" s="9"/>
      <c r="E192" s="8"/>
      <c r="F192" s="9"/>
      <c r="G192" s="8"/>
      <c r="H192" s="9"/>
      <c r="I192" s="8"/>
      <c r="J192" s="9"/>
      <c r="K192" s="8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8"/>
      <c r="B193" s="9"/>
      <c r="C193" s="8"/>
      <c r="D193" s="9"/>
      <c r="E193" s="8"/>
      <c r="F193" s="9"/>
      <c r="G193" s="8"/>
      <c r="H193" s="9"/>
      <c r="I193" s="8"/>
      <c r="J193" s="9"/>
      <c r="K193" s="8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8"/>
      <c r="B194" s="9"/>
      <c r="C194" s="8"/>
      <c r="D194" s="9"/>
      <c r="E194" s="8"/>
      <c r="F194" s="9"/>
      <c r="G194" s="8"/>
      <c r="H194" s="9"/>
      <c r="I194" s="8"/>
      <c r="J194" s="9"/>
      <c r="K194" s="8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8"/>
      <c r="B195" s="9"/>
      <c r="C195" s="8"/>
      <c r="D195" s="9"/>
      <c r="E195" s="8"/>
      <c r="F195" s="9"/>
      <c r="G195" s="8"/>
      <c r="H195" s="9"/>
      <c r="I195" s="8"/>
      <c r="J195" s="9"/>
      <c r="K195" s="8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8"/>
      <c r="B196" s="9"/>
      <c r="C196" s="8"/>
      <c r="D196" s="9"/>
      <c r="E196" s="8"/>
      <c r="F196" s="9"/>
      <c r="G196" s="8"/>
      <c r="H196" s="9"/>
      <c r="I196" s="8"/>
      <c r="J196" s="9"/>
      <c r="K196" s="8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8"/>
      <c r="B197" s="9"/>
      <c r="C197" s="8"/>
      <c r="D197" s="9"/>
      <c r="E197" s="8"/>
      <c r="F197" s="9"/>
      <c r="G197" s="8"/>
      <c r="H197" s="9"/>
      <c r="I197" s="8"/>
      <c r="J197" s="9"/>
      <c r="K197" s="8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8"/>
      <c r="B198" s="9"/>
      <c r="C198" s="8"/>
      <c r="D198" s="9"/>
      <c r="E198" s="8"/>
      <c r="F198" s="9"/>
      <c r="G198" s="8"/>
      <c r="H198" s="9"/>
      <c r="I198" s="8"/>
      <c r="J198" s="9"/>
      <c r="K198" s="8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8"/>
      <c r="B199" s="9"/>
      <c r="C199" s="8"/>
      <c r="D199" s="9"/>
      <c r="E199" s="8"/>
      <c r="F199" s="9"/>
      <c r="G199" s="8"/>
      <c r="H199" s="9"/>
      <c r="I199" s="8"/>
      <c r="J199" s="9"/>
      <c r="K199" s="8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8"/>
      <c r="B200" s="9"/>
      <c r="C200" s="8"/>
      <c r="D200" s="9"/>
      <c r="E200" s="8"/>
      <c r="F200" s="9"/>
      <c r="G200" s="8"/>
      <c r="H200" s="9"/>
      <c r="I200" s="8"/>
      <c r="J200" s="9"/>
      <c r="K200" s="8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8"/>
      <c r="B201" s="9"/>
      <c r="C201" s="8"/>
      <c r="D201" s="9"/>
      <c r="E201" s="8"/>
      <c r="F201" s="9"/>
      <c r="G201" s="8"/>
      <c r="H201" s="9"/>
      <c r="I201" s="8"/>
      <c r="J201" s="9"/>
      <c r="K201" s="8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8"/>
      <c r="B202" s="9"/>
      <c r="C202" s="8"/>
      <c r="D202" s="9"/>
      <c r="E202" s="8"/>
      <c r="F202" s="9"/>
      <c r="G202" s="8"/>
      <c r="H202" s="9"/>
      <c r="I202" s="8"/>
      <c r="J202" s="9"/>
      <c r="K202" s="8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8"/>
      <c r="B203" s="9"/>
      <c r="C203" s="8"/>
      <c r="D203" s="9"/>
      <c r="E203" s="8"/>
      <c r="F203" s="9"/>
      <c r="G203" s="8"/>
      <c r="H203" s="9"/>
      <c r="I203" s="8"/>
      <c r="J203" s="9"/>
      <c r="K203" s="8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8"/>
      <c r="B204" s="9"/>
      <c r="C204" s="8"/>
      <c r="D204" s="9"/>
      <c r="E204" s="8"/>
      <c r="F204" s="9"/>
      <c r="G204" s="8"/>
      <c r="H204" s="9"/>
      <c r="I204" s="8"/>
      <c r="J204" s="9"/>
      <c r="K204" s="8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8"/>
      <c r="B205" s="9"/>
      <c r="C205" s="8"/>
      <c r="D205" s="9"/>
      <c r="E205" s="8"/>
      <c r="F205" s="9"/>
      <c r="G205" s="8"/>
      <c r="H205" s="9"/>
      <c r="I205" s="8"/>
      <c r="J205" s="9"/>
      <c r="K205" s="8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8"/>
      <c r="B206" s="9"/>
      <c r="C206" s="8"/>
      <c r="D206" s="9"/>
      <c r="E206" s="8"/>
      <c r="F206" s="9"/>
      <c r="G206" s="8"/>
      <c r="H206" s="9"/>
      <c r="I206" s="8"/>
      <c r="J206" s="9"/>
      <c r="K206" s="8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8"/>
      <c r="B207" s="9"/>
      <c r="C207" s="8"/>
      <c r="D207" s="9"/>
      <c r="E207" s="8"/>
      <c r="F207" s="9"/>
      <c r="G207" s="8"/>
      <c r="H207" s="9"/>
      <c r="I207" s="8"/>
      <c r="J207" s="9"/>
      <c r="K207" s="8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8"/>
      <c r="B208" s="9"/>
      <c r="C208" s="8"/>
      <c r="D208" s="9"/>
      <c r="E208" s="8"/>
      <c r="F208" s="9"/>
      <c r="G208" s="8"/>
      <c r="H208" s="9"/>
      <c r="I208" s="8"/>
      <c r="J208" s="9"/>
      <c r="K208" s="8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8"/>
      <c r="B209" s="9"/>
      <c r="C209" s="8"/>
      <c r="D209" s="9"/>
      <c r="E209" s="8"/>
      <c r="F209" s="9"/>
      <c r="G209" s="8"/>
      <c r="H209" s="9"/>
      <c r="I209" s="8"/>
      <c r="J209" s="9"/>
      <c r="K209" s="8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8"/>
      <c r="B210" s="9"/>
      <c r="C210" s="8"/>
      <c r="D210" s="9"/>
      <c r="E210" s="8"/>
      <c r="F210" s="9"/>
      <c r="G210" s="8"/>
      <c r="H210" s="9"/>
      <c r="I210" s="8"/>
      <c r="J210" s="9"/>
      <c r="K210" s="8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8"/>
      <c r="B211" s="9"/>
      <c r="C211" s="8"/>
      <c r="D211" s="9"/>
      <c r="E211" s="8"/>
      <c r="F211" s="9"/>
      <c r="G211" s="8"/>
      <c r="H211" s="9"/>
      <c r="I211" s="8"/>
      <c r="J211" s="9"/>
      <c r="K211" s="8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8"/>
      <c r="B212" s="9"/>
      <c r="C212" s="8"/>
      <c r="D212" s="9"/>
      <c r="E212" s="8"/>
      <c r="F212" s="9"/>
      <c r="G212" s="8"/>
      <c r="H212" s="9"/>
      <c r="I212" s="8"/>
      <c r="J212" s="9"/>
      <c r="K212" s="8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8"/>
      <c r="B213" s="9"/>
      <c r="C213" s="8"/>
      <c r="D213" s="9"/>
      <c r="E213" s="8"/>
      <c r="F213" s="9"/>
      <c r="G213" s="8"/>
      <c r="H213" s="9"/>
      <c r="I213" s="8"/>
      <c r="J213" s="9"/>
      <c r="K213" s="8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8"/>
      <c r="B214" s="9"/>
      <c r="C214" s="8"/>
      <c r="D214" s="9"/>
      <c r="E214" s="8"/>
      <c r="F214" s="9"/>
      <c r="G214" s="8"/>
      <c r="H214" s="9"/>
      <c r="I214" s="8"/>
      <c r="J214" s="9"/>
      <c r="K214" s="8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8"/>
      <c r="B215" s="9"/>
      <c r="C215" s="8"/>
      <c r="D215" s="9"/>
      <c r="E215" s="8"/>
      <c r="F215" s="9"/>
      <c r="G215" s="8"/>
      <c r="H215" s="9"/>
      <c r="I215" s="8"/>
      <c r="J215" s="9"/>
      <c r="K215" s="8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8"/>
      <c r="B216" s="9"/>
      <c r="C216" s="8"/>
      <c r="D216" s="9"/>
      <c r="E216" s="8"/>
      <c r="F216" s="9"/>
      <c r="G216" s="8"/>
      <c r="H216" s="9"/>
      <c r="I216" s="8"/>
      <c r="J216" s="9"/>
      <c r="K216" s="8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8"/>
      <c r="B217" s="9"/>
      <c r="C217" s="8"/>
      <c r="D217" s="9"/>
      <c r="E217" s="8"/>
      <c r="F217" s="9"/>
      <c r="G217" s="8"/>
      <c r="H217" s="9"/>
      <c r="I217" s="8"/>
      <c r="J217" s="9"/>
      <c r="K217" s="8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8"/>
      <c r="B218" s="9"/>
      <c r="C218" s="8"/>
      <c r="D218" s="9"/>
      <c r="E218" s="8"/>
      <c r="F218" s="9"/>
      <c r="G218" s="8"/>
      <c r="H218" s="9"/>
      <c r="I218" s="8"/>
      <c r="J218" s="9"/>
      <c r="K218" s="8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8"/>
      <c r="B219" s="9"/>
      <c r="C219" s="8"/>
      <c r="D219" s="9"/>
      <c r="E219" s="8"/>
      <c r="F219" s="9"/>
      <c r="G219" s="8"/>
      <c r="H219" s="9"/>
      <c r="I219" s="8"/>
      <c r="J219" s="9"/>
      <c r="K219" s="8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8"/>
      <c r="B220" s="9"/>
      <c r="C220" s="8"/>
      <c r="D220" s="9"/>
      <c r="E220" s="8"/>
      <c r="F220" s="9"/>
      <c r="G220" s="8"/>
      <c r="H220" s="9"/>
      <c r="I220" s="8"/>
      <c r="J220" s="9"/>
      <c r="K220" s="8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8"/>
      <c r="B221" s="9"/>
      <c r="C221" s="8"/>
      <c r="D221" s="9"/>
      <c r="E221" s="8"/>
      <c r="F221" s="9"/>
      <c r="G221" s="8"/>
      <c r="H221" s="9"/>
      <c r="I221" s="8"/>
      <c r="J221" s="9"/>
      <c r="K221" s="8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8"/>
      <c r="B222" s="9"/>
      <c r="C222" s="8"/>
      <c r="D222" s="9"/>
      <c r="E222" s="8"/>
      <c r="F222" s="9"/>
      <c r="G222" s="8"/>
      <c r="H222" s="9"/>
      <c r="I222" s="8"/>
      <c r="J222" s="9"/>
      <c r="K222" s="8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8"/>
      <c r="B223" s="9"/>
      <c r="C223" s="8"/>
      <c r="D223" s="9"/>
      <c r="E223" s="8"/>
      <c r="F223" s="9"/>
      <c r="G223" s="8"/>
      <c r="H223" s="9"/>
      <c r="I223" s="8"/>
      <c r="J223" s="9"/>
      <c r="K223" s="8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8"/>
      <c r="B224" s="9"/>
      <c r="C224" s="8"/>
      <c r="D224" s="9"/>
      <c r="E224" s="8"/>
      <c r="F224" s="9"/>
      <c r="G224" s="8"/>
      <c r="H224" s="9"/>
      <c r="I224" s="8"/>
      <c r="J224" s="9"/>
      <c r="K224" s="8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8"/>
      <c r="B225" s="9"/>
      <c r="C225" s="8"/>
      <c r="D225" s="9"/>
      <c r="E225" s="8"/>
      <c r="F225" s="9"/>
      <c r="G225" s="8"/>
      <c r="H225" s="9"/>
      <c r="I225" s="8"/>
      <c r="J225" s="9"/>
      <c r="K225" s="8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8"/>
      <c r="B226" s="9"/>
      <c r="C226" s="8"/>
      <c r="D226" s="9"/>
      <c r="E226" s="8"/>
      <c r="F226" s="9"/>
      <c r="G226" s="8"/>
      <c r="H226" s="9"/>
      <c r="I226" s="8"/>
      <c r="J226" s="9"/>
      <c r="K226" s="8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8"/>
      <c r="B227" s="9"/>
      <c r="C227" s="8"/>
      <c r="D227" s="9"/>
      <c r="E227" s="8"/>
      <c r="F227" s="9"/>
      <c r="G227" s="8"/>
      <c r="H227" s="9"/>
      <c r="I227" s="8"/>
      <c r="J227" s="9"/>
      <c r="K227" s="8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8"/>
      <c r="B228" s="9"/>
      <c r="C228" s="8"/>
      <c r="D228" s="9"/>
      <c r="E228" s="8"/>
      <c r="F228" s="9"/>
      <c r="G228" s="8"/>
      <c r="H228" s="9"/>
      <c r="I228" s="8"/>
      <c r="J228" s="9"/>
      <c r="K228" s="8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8"/>
      <c r="B229" s="9"/>
      <c r="C229" s="8"/>
      <c r="D229" s="9"/>
      <c r="E229" s="8"/>
      <c r="F229" s="9"/>
      <c r="G229" s="8"/>
      <c r="H229" s="9"/>
      <c r="I229" s="8"/>
      <c r="J229" s="9"/>
      <c r="K229" s="8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8"/>
      <c r="B230" s="9"/>
      <c r="C230" s="8"/>
      <c r="D230" s="9"/>
      <c r="E230" s="8"/>
      <c r="F230" s="9"/>
      <c r="G230" s="8"/>
      <c r="H230" s="9"/>
      <c r="I230" s="8"/>
      <c r="J230" s="9"/>
      <c r="K230" s="8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8"/>
      <c r="B231" s="9"/>
      <c r="C231" s="8"/>
      <c r="D231" s="9"/>
      <c r="E231" s="8"/>
      <c r="F231" s="9"/>
      <c r="G231" s="8"/>
      <c r="H231" s="9"/>
      <c r="I231" s="8"/>
      <c r="J231" s="9"/>
      <c r="K231" s="8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8"/>
      <c r="B232" s="9"/>
      <c r="C232" s="8"/>
      <c r="D232" s="9"/>
      <c r="E232" s="8"/>
      <c r="F232" s="9"/>
      <c r="G232" s="8"/>
      <c r="H232" s="9"/>
      <c r="I232" s="8"/>
      <c r="J232" s="9"/>
      <c r="K232" s="8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8"/>
      <c r="B233" s="9"/>
      <c r="C233" s="8"/>
      <c r="D233" s="9"/>
      <c r="E233" s="8"/>
      <c r="F233" s="9"/>
      <c r="G233" s="8"/>
      <c r="H233" s="9"/>
      <c r="I233" s="8"/>
      <c r="J233" s="9"/>
      <c r="K233" s="8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8"/>
      <c r="B234" s="9"/>
      <c r="C234" s="8"/>
      <c r="D234" s="9"/>
      <c r="E234" s="8"/>
      <c r="F234" s="9"/>
      <c r="G234" s="8"/>
      <c r="H234" s="9"/>
      <c r="I234" s="8"/>
      <c r="J234" s="9"/>
      <c r="K234" s="8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8"/>
      <c r="B235" s="9"/>
      <c r="C235" s="8"/>
      <c r="D235" s="9"/>
      <c r="E235" s="8"/>
      <c r="F235" s="9"/>
      <c r="G235" s="8"/>
      <c r="H235" s="9"/>
      <c r="I235" s="8"/>
      <c r="J235" s="9"/>
      <c r="K235" s="8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8"/>
      <c r="B236" s="9"/>
      <c r="C236" s="8"/>
      <c r="D236" s="9"/>
      <c r="E236" s="8"/>
      <c r="F236" s="9"/>
      <c r="G236" s="8"/>
      <c r="H236" s="9"/>
      <c r="I236" s="8"/>
      <c r="J236" s="9"/>
      <c r="K236" s="8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8"/>
      <c r="B237" s="9"/>
      <c r="C237" s="8"/>
      <c r="D237" s="9"/>
      <c r="E237" s="8"/>
      <c r="F237" s="9"/>
      <c r="G237" s="8"/>
      <c r="H237" s="9"/>
      <c r="I237" s="8"/>
      <c r="J237" s="9"/>
      <c r="K237" s="8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8"/>
      <c r="B238" s="9"/>
      <c r="C238" s="8"/>
      <c r="D238" s="9"/>
      <c r="E238" s="8"/>
      <c r="F238" s="9"/>
      <c r="G238" s="8"/>
      <c r="H238" s="9"/>
      <c r="I238" s="8"/>
      <c r="J238" s="9"/>
      <c r="K238" s="8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8"/>
      <c r="B239" s="9"/>
      <c r="C239" s="8"/>
      <c r="D239" s="9"/>
      <c r="E239" s="8"/>
      <c r="F239" s="9"/>
      <c r="G239" s="8"/>
      <c r="H239" s="9"/>
      <c r="I239" s="8"/>
      <c r="J239" s="9"/>
      <c r="K239" s="8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8"/>
      <c r="B240" s="9"/>
      <c r="C240" s="8"/>
      <c r="D240" s="9"/>
      <c r="E240" s="8"/>
      <c r="F240" s="9"/>
      <c r="G240" s="8"/>
      <c r="H240" s="9"/>
      <c r="I240" s="8"/>
      <c r="J240" s="9"/>
      <c r="K240" s="8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8"/>
      <c r="B241" s="9"/>
      <c r="C241" s="8"/>
      <c r="D241" s="9"/>
      <c r="E241" s="8"/>
      <c r="F241" s="9"/>
      <c r="G241" s="8"/>
      <c r="H241" s="9"/>
      <c r="I241" s="8"/>
      <c r="J241" s="9"/>
      <c r="K241" s="8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8"/>
      <c r="B242" s="9"/>
      <c r="C242" s="8"/>
      <c r="D242" s="9"/>
      <c r="E242" s="8"/>
      <c r="F242" s="9"/>
      <c r="G242" s="8"/>
      <c r="H242" s="9"/>
      <c r="I242" s="8"/>
      <c r="J242" s="9"/>
      <c r="K242" s="8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8"/>
      <c r="B243" s="9"/>
      <c r="C243" s="8"/>
      <c r="D243" s="9"/>
      <c r="E243" s="8"/>
      <c r="F243" s="9"/>
      <c r="G243" s="8"/>
      <c r="H243" s="9"/>
      <c r="I243" s="8"/>
      <c r="J243" s="9"/>
      <c r="K243" s="8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8"/>
      <c r="B244" s="9"/>
      <c r="C244" s="8"/>
      <c r="D244" s="9"/>
      <c r="E244" s="8"/>
      <c r="F244" s="9"/>
      <c r="G244" s="8"/>
      <c r="H244" s="9"/>
      <c r="I244" s="8"/>
      <c r="J244" s="9"/>
      <c r="K244" s="8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8"/>
      <c r="B245" s="9"/>
      <c r="C245" s="8"/>
      <c r="D245" s="9"/>
      <c r="E245" s="8"/>
      <c r="F245" s="9"/>
      <c r="G245" s="8"/>
      <c r="H245" s="9"/>
      <c r="I245" s="8"/>
      <c r="J245" s="9"/>
      <c r="K245" s="8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8"/>
      <c r="B246" s="9"/>
      <c r="C246" s="8"/>
      <c r="D246" s="9"/>
      <c r="E246" s="8"/>
      <c r="F246" s="9"/>
      <c r="G246" s="8"/>
      <c r="H246" s="9"/>
      <c r="I246" s="8"/>
      <c r="J246" s="9"/>
      <c r="K246" s="8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8"/>
      <c r="B247" s="9"/>
      <c r="C247" s="8"/>
      <c r="D247" s="9"/>
      <c r="E247" s="8"/>
      <c r="F247" s="9"/>
      <c r="G247" s="8"/>
      <c r="H247" s="9"/>
      <c r="I247" s="8"/>
      <c r="J247" s="9"/>
      <c r="K247" s="8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8"/>
      <c r="B248" s="9"/>
      <c r="C248" s="8"/>
      <c r="D248" s="9"/>
      <c r="E248" s="8"/>
      <c r="F248" s="9"/>
      <c r="G248" s="8"/>
      <c r="H248" s="9"/>
      <c r="I248" s="8"/>
      <c r="J248" s="9"/>
      <c r="K248" s="8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8"/>
      <c r="B249" s="9"/>
      <c r="C249" s="8"/>
      <c r="D249" s="9"/>
      <c r="E249" s="8"/>
      <c r="F249" s="9"/>
      <c r="G249" s="8"/>
      <c r="H249" s="9"/>
      <c r="I249" s="8"/>
      <c r="J249" s="9"/>
      <c r="K249" s="8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8"/>
      <c r="B250" s="9"/>
      <c r="C250" s="8"/>
      <c r="D250" s="9"/>
      <c r="E250" s="8"/>
      <c r="F250" s="9"/>
      <c r="G250" s="8"/>
      <c r="H250" s="9"/>
      <c r="I250" s="8"/>
      <c r="J250" s="9"/>
      <c r="K250" s="8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8"/>
      <c r="B251" s="9"/>
      <c r="C251" s="8"/>
      <c r="D251" s="9"/>
      <c r="E251" s="8"/>
      <c r="F251" s="9"/>
      <c r="G251" s="8"/>
      <c r="H251" s="9"/>
      <c r="I251" s="8"/>
      <c r="J251" s="9"/>
      <c r="K251" s="8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8"/>
      <c r="B252" s="9"/>
      <c r="C252" s="8"/>
      <c r="D252" s="9"/>
      <c r="E252" s="8"/>
      <c r="F252" s="9"/>
      <c r="G252" s="8"/>
      <c r="H252" s="9"/>
      <c r="I252" s="8"/>
      <c r="J252" s="9"/>
      <c r="K252" s="8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8"/>
      <c r="B253" s="9"/>
      <c r="C253" s="8"/>
      <c r="D253" s="9"/>
      <c r="E253" s="8"/>
      <c r="F253" s="9"/>
      <c r="G253" s="8"/>
      <c r="H253" s="9"/>
      <c r="I253" s="8"/>
      <c r="J253" s="9"/>
      <c r="K253" s="8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8"/>
      <c r="B254" s="9"/>
      <c r="C254" s="8"/>
      <c r="D254" s="9"/>
      <c r="E254" s="8"/>
      <c r="F254" s="9"/>
      <c r="G254" s="8"/>
      <c r="H254" s="9"/>
      <c r="I254" s="8"/>
      <c r="J254" s="9"/>
      <c r="K254" s="8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8"/>
      <c r="B255" s="9"/>
      <c r="C255" s="8"/>
      <c r="D255" s="9"/>
      <c r="E255" s="8"/>
      <c r="F255" s="9"/>
      <c r="G255" s="8"/>
      <c r="H255" s="9"/>
      <c r="I255" s="8"/>
      <c r="J255" s="9"/>
      <c r="K255" s="8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8"/>
      <c r="B256" s="9"/>
      <c r="C256" s="8"/>
      <c r="D256" s="9"/>
      <c r="E256" s="8"/>
      <c r="F256" s="9"/>
      <c r="G256" s="8"/>
      <c r="H256" s="9"/>
      <c r="I256" s="8"/>
      <c r="J256" s="9"/>
      <c r="K256" s="8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8"/>
      <c r="B257" s="9"/>
      <c r="C257" s="8"/>
      <c r="D257" s="9"/>
      <c r="E257" s="8"/>
      <c r="F257" s="9"/>
      <c r="G257" s="8"/>
      <c r="H257" s="9"/>
      <c r="I257" s="8"/>
      <c r="J257" s="9"/>
      <c r="K257" s="8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8"/>
      <c r="B258" s="9"/>
      <c r="C258" s="8"/>
      <c r="D258" s="9"/>
      <c r="E258" s="8"/>
      <c r="F258" s="9"/>
      <c r="G258" s="8"/>
      <c r="H258" s="9"/>
      <c r="I258" s="8"/>
      <c r="J258" s="9"/>
      <c r="K258" s="8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8"/>
      <c r="B259" s="9"/>
      <c r="C259" s="8"/>
      <c r="D259" s="9"/>
      <c r="E259" s="8"/>
      <c r="F259" s="9"/>
      <c r="G259" s="8"/>
      <c r="H259" s="9"/>
      <c r="I259" s="8"/>
      <c r="J259" s="9"/>
      <c r="K259" s="8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8"/>
      <c r="B260" s="9"/>
      <c r="C260" s="8"/>
      <c r="D260" s="9"/>
      <c r="E260" s="8"/>
      <c r="F260" s="9"/>
      <c r="G260" s="8"/>
      <c r="H260" s="9"/>
      <c r="I260" s="8"/>
      <c r="J260" s="9"/>
      <c r="K260" s="8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8"/>
      <c r="B261" s="9"/>
      <c r="C261" s="8"/>
      <c r="D261" s="9"/>
      <c r="E261" s="8"/>
      <c r="F261" s="9"/>
      <c r="G261" s="8"/>
      <c r="H261" s="9"/>
      <c r="I261" s="8"/>
      <c r="J261" s="9"/>
      <c r="K261" s="8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8"/>
      <c r="B262" s="9"/>
      <c r="C262" s="8"/>
      <c r="D262" s="9"/>
      <c r="E262" s="8"/>
      <c r="F262" s="9"/>
      <c r="G262" s="8"/>
      <c r="H262" s="9"/>
      <c r="I262" s="8"/>
      <c r="J262" s="9"/>
      <c r="K262" s="8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8"/>
      <c r="B263" s="9"/>
      <c r="C263" s="8"/>
      <c r="D263" s="9"/>
      <c r="E263" s="8"/>
      <c r="F263" s="9"/>
      <c r="G263" s="8"/>
      <c r="H263" s="9"/>
      <c r="I263" s="8"/>
      <c r="J263" s="9"/>
      <c r="K263" s="8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8"/>
      <c r="B264" s="9"/>
      <c r="C264" s="8"/>
      <c r="D264" s="9"/>
      <c r="E264" s="8"/>
      <c r="F264" s="9"/>
      <c r="G264" s="8"/>
      <c r="H264" s="9"/>
      <c r="I264" s="8"/>
      <c r="J264" s="9"/>
      <c r="K264" s="8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8"/>
      <c r="B265" s="9"/>
      <c r="C265" s="8"/>
      <c r="D265" s="9"/>
      <c r="E265" s="8"/>
      <c r="F265" s="9"/>
      <c r="G265" s="8"/>
      <c r="H265" s="9"/>
      <c r="I265" s="8"/>
      <c r="J265" s="9"/>
      <c r="K265" s="8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8"/>
      <c r="B266" s="9"/>
      <c r="C266" s="8"/>
      <c r="D266" s="9"/>
      <c r="E266" s="8"/>
      <c r="F266" s="9"/>
      <c r="G266" s="8"/>
      <c r="H266" s="9"/>
      <c r="I266" s="8"/>
      <c r="J266" s="9"/>
      <c r="K266" s="8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8"/>
      <c r="B267" s="9"/>
      <c r="C267" s="8"/>
      <c r="D267" s="9"/>
      <c r="E267" s="8"/>
      <c r="F267" s="9"/>
      <c r="G267" s="8"/>
      <c r="H267" s="9"/>
      <c r="I267" s="8"/>
      <c r="J267" s="9"/>
      <c r="K267" s="8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8"/>
      <c r="B268" s="9"/>
      <c r="C268" s="8"/>
      <c r="D268" s="9"/>
      <c r="E268" s="8"/>
      <c r="F268" s="9"/>
      <c r="G268" s="8"/>
      <c r="H268" s="9"/>
      <c r="I268" s="8"/>
      <c r="J268" s="9"/>
      <c r="K268" s="8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8"/>
      <c r="B269" s="9"/>
      <c r="C269" s="8"/>
      <c r="D269" s="9"/>
      <c r="E269" s="8"/>
      <c r="F269" s="9"/>
      <c r="G269" s="8"/>
      <c r="H269" s="9"/>
      <c r="I269" s="8"/>
      <c r="J269" s="9"/>
      <c r="K269" s="8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8"/>
      <c r="B270" s="9"/>
      <c r="C270" s="8"/>
      <c r="D270" s="9"/>
      <c r="E270" s="8"/>
      <c r="F270" s="9"/>
      <c r="G270" s="8"/>
      <c r="H270" s="9"/>
      <c r="I270" s="8"/>
      <c r="J270" s="9"/>
      <c r="K270" s="8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8"/>
      <c r="B271" s="9"/>
      <c r="C271" s="8"/>
      <c r="D271" s="9"/>
      <c r="E271" s="8"/>
      <c r="F271" s="9"/>
      <c r="G271" s="8"/>
      <c r="H271" s="9"/>
      <c r="I271" s="8"/>
      <c r="J271" s="9"/>
      <c r="K271" s="8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8"/>
      <c r="B272" s="9"/>
      <c r="C272" s="8"/>
      <c r="D272" s="9"/>
      <c r="E272" s="8"/>
      <c r="F272" s="9"/>
      <c r="G272" s="8"/>
      <c r="H272" s="9"/>
      <c r="I272" s="8"/>
      <c r="J272" s="9"/>
      <c r="K272" s="8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8"/>
      <c r="B273" s="9"/>
      <c r="C273" s="8"/>
      <c r="D273" s="9"/>
      <c r="E273" s="8"/>
      <c r="F273" s="9"/>
      <c r="G273" s="8"/>
      <c r="H273" s="9"/>
      <c r="I273" s="8"/>
      <c r="J273" s="9"/>
      <c r="K273" s="8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8"/>
      <c r="B274" s="9"/>
      <c r="C274" s="8"/>
      <c r="D274" s="9"/>
      <c r="E274" s="8"/>
      <c r="F274" s="9"/>
      <c r="G274" s="8"/>
      <c r="H274" s="9"/>
      <c r="I274" s="8"/>
      <c r="J274" s="9"/>
      <c r="K274" s="8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8"/>
      <c r="B275" s="9"/>
      <c r="C275" s="8"/>
      <c r="D275" s="9"/>
      <c r="E275" s="8"/>
      <c r="F275" s="9"/>
      <c r="G275" s="8"/>
      <c r="H275" s="9"/>
      <c r="I275" s="8"/>
      <c r="J275" s="9"/>
      <c r="K275" s="8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8"/>
      <c r="B276" s="9"/>
      <c r="C276" s="8"/>
      <c r="D276" s="9"/>
      <c r="E276" s="8"/>
      <c r="F276" s="9"/>
      <c r="G276" s="8"/>
      <c r="H276" s="9"/>
      <c r="I276" s="8"/>
      <c r="J276" s="9"/>
      <c r="K276" s="8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8"/>
      <c r="B277" s="9"/>
      <c r="C277" s="8"/>
      <c r="D277" s="9"/>
      <c r="E277" s="8"/>
      <c r="F277" s="9"/>
      <c r="G277" s="8"/>
      <c r="H277" s="9"/>
      <c r="I277" s="8"/>
      <c r="J277" s="9"/>
      <c r="K277" s="8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8"/>
      <c r="B278" s="9"/>
      <c r="C278" s="8"/>
      <c r="D278" s="9"/>
      <c r="E278" s="8"/>
      <c r="F278" s="9"/>
      <c r="G278" s="8"/>
      <c r="H278" s="9"/>
      <c r="I278" s="8"/>
      <c r="J278" s="9"/>
      <c r="K278" s="8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8"/>
      <c r="B279" s="9"/>
      <c r="C279" s="8"/>
      <c r="D279" s="9"/>
      <c r="E279" s="8"/>
      <c r="F279" s="9"/>
      <c r="G279" s="8"/>
      <c r="H279" s="9"/>
      <c r="I279" s="8"/>
      <c r="J279" s="9"/>
      <c r="K279" s="8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8"/>
      <c r="B280" s="9"/>
      <c r="C280" s="8"/>
      <c r="D280" s="9"/>
      <c r="E280" s="8"/>
      <c r="F280" s="9"/>
      <c r="G280" s="8"/>
      <c r="H280" s="9"/>
      <c r="I280" s="8"/>
      <c r="J280" s="9"/>
      <c r="K280" s="8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8"/>
      <c r="B281" s="9"/>
      <c r="C281" s="8"/>
      <c r="D281" s="9"/>
      <c r="E281" s="8"/>
      <c r="F281" s="9"/>
      <c r="G281" s="8"/>
      <c r="H281" s="9"/>
      <c r="I281" s="8"/>
      <c r="J281" s="9"/>
      <c r="K281" s="8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8"/>
      <c r="B282" s="9"/>
      <c r="C282" s="8"/>
      <c r="D282" s="9"/>
      <c r="E282" s="8"/>
      <c r="F282" s="9"/>
      <c r="G282" s="8"/>
      <c r="H282" s="9"/>
      <c r="I282" s="8"/>
      <c r="J282" s="9"/>
      <c r="K282" s="8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8"/>
      <c r="B283" s="9"/>
      <c r="C283" s="8"/>
      <c r="D283" s="9"/>
      <c r="E283" s="8"/>
      <c r="F283" s="9"/>
      <c r="G283" s="8"/>
      <c r="H283" s="9"/>
      <c r="I283" s="8"/>
      <c r="J283" s="9"/>
      <c r="K283" s="8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8"/>
      <c r="B284" s="9"/>
      <c r="C284" s="8"/>
      <c r="D284" s="9"/>
      <c r="E284" s="8"/>
      <c r="F284" s="9"/>
      <c r="G284" s="8"/>
      <c r="H284" s="9"/>
      <c r="I284" s="8"/>
      <c r="J284" s="9"/>
      <c r="K284" s="8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8"/>
      <c r="B285" s="9"/>
      <c r="C285" s="8"/>
      <c r="D285" s="9"/>
      <c r="E285" s="8"/>
      <c r="F285" s="9"/>
      <c r="G285" s="8"/>
      <c r="H285" s="9"/>
      <c r="I285" s="8"/>
      <c r="J285" s="9"/>
      <c r="K285" s="8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8"/>
      <c r="B286" s="9"/>
      <c r="C286" s="8"/>
      <c r="D286" s="9"/>
      <c r="E286" s="8"/>
      <c r="F286" s="9"/>
      <c r="G286" s="8"/>
      <c r="H286" s="9"/>
      <c r="I286" s="8"/>
      <c r="J286" s="9"/>
      <c r="K286" s="8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8"/>
      <c r="B287" s="9"/>
      <c r="C287" s="8"/>
      <c r="D287" s="9"/>
      <c r="E287" s="8"/>
      <c r="F287" s="9"/>
      <c r="G287" s="8"/>
      <c r="H287" s="9"/>
      <c r="I287" s="8"/>
      <c r="J287" s="9"/>
      <c r="K287" s="8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8"/>
      <c r="B288" s="9"/>
      <c r="C288" s="8"/>
      <c r="D288" s="9"/>
      <c r="E288" s="8"/>
      <c r="F288" s="9"/>
      <c r="G288" s="8"/>
      <c r="H288" s="9"/>
      <c r="I288" s="8"/>
      <c r="J288" s="9"/>
      <c r="K288" s="8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8"/>
      <c r="B289" s="9"/>
      <c r="C289" s="8"/>
      <c r="D289" s="9"/>
      <c r="E289" s="8"/>
      <c r="F289" s="9"/>
      <c r="G289" s="8"/>
      <c r="H289" s="9"/>
      <c r="I289" s="8"/>
      <c r="J289" s="9"/>
      <c r="K289" s="8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8"/>
      <c r="B290" s="9"/>
      <c r="C290" s="8"/>
      <c r="D290" s="9"/>
      <c r="E290" s="8"/>
      <c r="F290" s="9"/>
      <c r="G290" s="8"/>
      <c r="H290" s="9"/>
      <c r="I290" s="8"/>
      <c r="J290" s="9"/>
      <c r="K290" s="8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8"/>
      <c r="B291" s="9"/>
      <c r="C291" s="8"/>
      <c r="D291" s="9"/>
      <c r="E291" s="8"/>
      <c r="F291" s="9"/>
      <c r="G291" s="8"/>
      <c r="H291" s="9"/>
      <c r="I291" s="8"/>
      <c r="J291" s="9"/>
      <c r="K291" s="8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8"/>
      <c r="B292" s="9"/>
      <c r="C292" s="8"/>
      <c r="D292" s="9"/>
      <c r="E292" s="8"/>
      <c r="F292" s="9"/>
      <c r="G292" s="8"/>
      <c r="H292" s="9"/>
      <c r="I292" s="8"/>
      <c r="J292" s="9"/>
      <c r="K292" s="8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8"/>
      <c r="B293" s="9"/>
      <c r="C293" s="8"/>
      <c r="D293" s="9"/>
      <c r="E293" s="8"/>
      <c r="F293" s="9"/>
      <c r="G293" s="8"/>
      <c r="H293" s="9"/>
      <c r="I293" s="8"/>
      <c r="J293" s="9"/>
      <c r="K293" s="8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8"/>
      <c r="B294" s="9"/>
      <c r="C294" s="8"/>
      <c r="D294" s="9"/>
      <c r="E294" s="8"/>
      <c r="F294" s="9"/>
      <c r="G294" s="8"/>
      <c r="H294" s="9"/>
      <c r="I294" s="8"/>
      <c r="J294" s="9"/>
      <c r="K294" s="8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8"/>
      <c r="B295" s="9"/>
      <c r="C295" s="8"/>
      <c r="D295" s="9"/>
      <c r="E295" s="8"/>
      <c r="F295" s="9"/>
      <c r="G295" s="8"/>
      <c r="H295" s="9"/>
      <c r="I295" s="8"/>
      <c r="J295" s="9"/>
      <c r="K295" s="8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8"/>
      <c r="B296" s="9"/>
      <c r="C296" s="8"/>
      <c r="D296" s="9"/>
      <c r="E296" s="8"/>
      <c r="F296" s="9"/>
      <c r="G296" s="8"/>
      <c r="H296" s="9"/>
      <c r="I296" s="8"/>
      <c r="J296" s="9"/>
      <c r="K296" s="8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8"/>
      <c r="B297" s="9"/>
      <c r="C297" s="8"/>
      <c r="D297" s="9"/>
      <c r="E297" s="8"/>
      <c r="F297" s="9"/>
      <c r="G297" s="8"/>
      <c r="H297" s="9"/>
      <c r="I297" s="8"/>
      <c r="J297" s="9"/>
      <c r="K297" s="8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8"/>
      <c r="B298" s="9"/>
      <c r="C298" s="8"/>
      <c r="D298" s="9"/>
      <c r="E298" s="8"/>
      <c r="F298" s="9"/>
      <c r="G298" s="8"/>
      <c r="H298" s="9"/>
      <c r="I298" s="8"/>
      <c r="J298" s="9"/>
      <c r="K298" s="8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8"/>
      <c r="B299" s="9"/>
      <c r="C299" s="8"/>
      <c r="D299" s="9"/>
      <c r="E299" s="8"/>
      <c r="F299" s="9"/>
      <c r="G299" s="8"/>
      <c r="H299" s="9"/>
      <c r="I299" s="8"/>
      <c r="J299" s="9"/>
      <c r="K299" s="8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8"/>
      <c r="B300" s="9"/>
      <c r="C300" s="8"/>
      <c r="D300" s="9"/>
      <c r="E300" s="8"/>
      <c r="F300" s="9"/>
      <c r="G300" s="8"/>
      <c r="H300" s="9"/>
      <c r="I300" s="8"/>
      <c r="J300" s="9"/>
      <c r="K300" s="8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8"/>
      <c r="B301" s="9"/>
      <c r="C301" s="8"/>
      <c r="D301" s="9"/>
      <c r="E301" s="8"/>
      <c r="F301" s="9"/>
      <c r="G301" s="8"/>
      <c r="H301" s="9"/>
      <c r="I301" s="8"/>
      <c r="J301" s="9"/>
      <c r="K301" s="8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8"/>
      <c r="B302" s="9"/>
      <c r="C302" s="8"/>
      <c r="D302" s="9"/>
      <c r="E302" s="8"/>
      <c r="F302" s="9"/>
      <c r="G302" s="8"/>
      <c r="H302" s="9"/>
      <c r="I302" s="8"/>
      <c r="J302" s="9"/>
      <c r="K302" s="8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8"/>
      <c r="B303" s="9"/>
      <c r="C303" s="8"/>
      <c r="D303" s="9"/>
      <c r="E303" s="8"/>
      <c r="F303" s="9"/>
      <c r="G303" s="8"/>
      <c r="H303" s="9"/>
      <c r="I303" s="8"/>
      <c r="J303" s="9"/>
      <c r="K303" s="8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8"/>
      <c r="B304" s="9"/>
      <c r="C304" s="8"/>
      <c r="D304" s="9"/>
      <c r="E304" s="8"/>
      <c r="F304" s="9"/>
      <c r="G304" s="8"/>
      <c r="H304" s="9"/>
      <c r="I304" s="8"/>
      <c r="J304" s="9"/>
      <c r="K304" s="8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8"/>
      <c r="B305" s="9"/>
      <c r="C305" s="8"/>
      <c r="D305" s="9"/>
      <c r="E305" s="8"/>
      <c r="F305" s="9"/>
      <c r="G305" s="8"/>
      <c r="H305" s="9"/>
      <c r="I305" s="8"/>
      <c r="J305" s="9"/>
      <c r="K305" s="8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8"/>
      <c r="B306" s="9"/>
      <c r="C306" s="8"/>
      <c r="D306" s="9"/>
      <c r="E306" s="8"/>
      <c r="F306" s="9"/>
      <c r="G306" s="8"/>
      <c r="H306" s="9"/>
      <c r="I306" s="8"/>
      <c r="J306" s="9"/>
      <c r="K306" s="8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8"/>
      <c r="B307" s="9"/>
      <c r="C307" s="8"/>
      <c r="D307" s="9"/>
      <c r="E307" s="8"/>
      <c r="F307" s="9"/>
      <c r="G307" s="8"/>
      <c r="H307" s="9"/>
      <c r="I307" s="8"/>
      <c r="J307" s="9"/>
      <c r="K307" s="8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8"/>
      <c r="B308" s="9"/>
      <c r="C308" s="8"/>
      <c r="D308" s="9"/>
      <c r="E308" s="8"/>
      <c r="F308" s="9"/>
      <c r="G308" s="8"/>
      <c r="H308" s="9"/>
      <c r="I308" s="8"/>
      <c r="J308" s="9"/>
      <c r="K308" s="8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8"/>
      <c r="B309" s="9"/>
      <c r="C309" s="8"/>
      <c r="D309" s="9"/>
      <c r="E309" s="8"/>
      <c r="F309" s="9"/>
      <c r="G309" s="8"/>
      <c r="H309" s="9"/>
      <c r="I309" s="8"/>
      <c r="J309" s="9"/>
      <c r="K309" s="8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8"/>
      <c r="B310" s="9"/>
      <c r="C310" s="8"/>
      <c r="D310" s="9"/>
      <c r="E310" s="8"/>
      <c r="F310" s="9"/>
      <c r="G310" s="8"/>
      <c r="H310" s="9"/>
      <c r="I310" s="8"/>
      <c r="J310" s="9"/>
      <c r="K310" s="8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8"/>
      <c r="B311" s="9"/>
      <c r="C311" s="8"/>
      <c r="D311" s="9"/>
      <c r="E311" s="8"/>
      <c r="F311" s="9"/>
      <c r="G311" s="8"/>
      <c r="H311" s="9"/>
      <c r="I311" s="8"/>
      <c r="J311" s="9"/>
      <c r="K311" s="8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8"/>
      <c r="B312" s="9"/>
      <c r="C312" s="8"/>
      <c r="D312" s="9"/>
      <c r="E312" s="8"/>
      <c r="F312" s="9"/>
      <c r="G312" s="8"/>
      <c r="H312" s="9"/>
      <c r="I312" s="8"/>
      <c r="J312" s="9"/>
      <c r="K312" s="8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8"/>
      <c r="B313" s="9"/>
      <c r="C313" s="8"/>
      <c r="D313" s="9"/>
      <c r="E313" s="8"/>
      <c r="F313" s="9"/>
      <c r="G313" s="8"/>
      <c r="H313" s="9"/>
      <c r="I313" s="8"/>
      <c r="J313" s="9"/>
      <c r="K313" s="8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8"/>
      <c r="B314" s="9"/>
      <c r="C314" s="8"/>
      <c r="D314" s="9"/>
      <c r="E314" s="8"/>
      <c r="F314" s="9"/>
      <c r="G314" s="8"/>
      <c r="H314" s="9"/>
      <c r="I314" s="8"/>
      <c r="J314" s="9"/>
      <c r="K314" s="8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8"/>
      <c r="B315" s="9"/>
      <c r="C315" s="8"/>
      <c r="D315" s="9"/>
      <c r="E315" s="8"/>
      <c r="F315" s="9"/>
      <c r="G315" s="8"/>
      <c r="H315" s="9"/>
      <c r="I315" s="8"/>
      <c r="J315" s="9"/>
      <c r="K315" s="8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8"/>
      <c r="B316" s="9"/>
      <c r="C316" s="8"/>
      <c r="D316" s="9"/>
      <c r="E316" s="8"/>
      <c r="F316" s="9"/>
      <c r="G316" s="8"/>
      <c r="H316" s="9"/>
      <c r="I316" s="8"/>
      <c r="J316" s="9"/>
      <c r="K316" s="8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8"/>
      <c r="B317" s="9"/>
      <c r="C317" s="8"/>
      <c r="D317" s="9"/>
      <c r="E317" s="8"/>
      <c r="F317" s="9"/>
      <c r="G317" s="8"/>
      <c r="H317" s="9"/>
      <c r="I317" s="8"/>
      <c r="J317" s="9"/>
      <c r="K317" s="8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8"/>
      <c r="B318" s="9"/>
      <c r="C318" s="8"/>
      <c r="D318" s="9"/>
      <c r="E318" s="8"/>
      <c r="F318" s="9"/>
      <c r="G318" s="8"/>
      <c r="H318" s="9"/>
      <c r="I318" s="8"/>
      <c r="J318" s="9"/>
      <c r="K318" s="8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8"/>
      <c r="B319" s="9"/>
      <c r="C319" s="8"/>
      <c r="D319" s="9"/>
      <c r="E319" s="8"/>
      <c r="F319" s="9"/>
      <c r="G319" s="8"/>
      <c r="H319" s="9"/>
      <c r="I319" s="8"/>
      <c r="J319" s="9"/>
      <c r="K319" s="8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8"/>
      <c r="B320" s="9"/>
      <c r="C320" s="8"/>
      <c r="D320" s="9"/>
      <c r="E320" s="8"/>
      <c r="F320" s="9"/>
      <c r="G320" s="8"/>
      <c r="H320" s="9"/>
      <c r="I320" s="8"/>
      <c r="J320" s="9"/>
      <c r="K320" s="8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8"/>
      <c r="B321" s="9"/>
      <c r="C321" s="8"/>
      <c r="D321" s="9"/>
      <c r="E321" s="8"/>
      <c r="F321" s="9"/>
      <c r="G321" s="8"/>
      <c r="H321" s="9"/>
      <c r="I321" s="8"/>
      <c r="J321" s="9"/>
      <c r="K321" s="8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8"/>
      <c r="B322" s="9"/>
      <c r="C322" s="8"/>
      <c r="D322" s="9"/>
      <c r="E322" s="8"/>
      <c r="F322" s="9"/>
      <c r="G322" s="8"/>
      <c r="H322" s="9"/>
      <c r="I322" s="8"/>
      <c r="J322" s="9"/>
      <c r="K322" s="8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8"/>
      <c r="B323" s="9"/>
      <c r="C323" s="8"/>
      <c r="D323" s="9"/>
      <c r="E323" s="8"/>
      <c r="F323" s="9"/>
      <c r="G323" s="8"/>
      <c r="H323" s="9"/>
      <c r="I323" s="8"/>
      <c r="J323" s="9"/>
      <c r="K323" s="8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8"/>
      <c r="B324" s="9"/>
      <c r="C324" s="8"/>
      <c r="D324" s="9"/>
      <c r="E324" s="8"/>
      <c r="F324" s="9"/>
      <c r="G324" s="8"/>
      <c r="H324" s="9"/>
      <c r="I324" s="8"/>
      <c r="J324" s="9"/>
      <c r="K324" s="8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8"/>
      <c r="B325" s="9"/>
      <c r="C325" s="8"/>
      <c r="D325" s="9"/>
      <c r="E325" s="8"/>
      <c r="F325" s="9"/>
      <c r="G325" s="8"/>
      <c r="H325" s="9"/>
      <c r="I325" s="8"/>
      <c r="J325" s="9"/>
      <c r="K325" s="8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8"/>
      <c r="B326" s="9"/>
      <c r="C326" s="8"/>
      <c r="D326" s="9"/>
      <c r="E326" s="8"/>
      <c r="F326" s="9"/>
      <c r="G326" s="8"/>
      <c r="H326" s="9"/>
      <c r="I326" s="8"/>
      <c r="J326" s="9"/>
      <c r="K326" s="8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8"/>
      <c r="B327" s="9"/>
      <c r="C327" s="8"/>
      <c r="D327" s="9"/>
      <c r="E327" s="8"/>
      <c r="F327" s="9"/>
      <c r="G327" s="8"/>
      <c r="H327" s="9"/>
      <c r="I327" s="8"/>
      <c r="J327" s="9"/>
      <c r="K327" s="8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8"/>
      <c r="B328" s="9"/>
      <c r="C328" s="8"/>
      <c r="D328" s="9"/>
      <c r="E328" s="8"/>
      <c r="F328" s="9"/>
      <c r="G328" s="8"/>
      <c r="H328" s="9"/>
      <c r="I328" s="8"/>
      <c r="J328" s="9"/>
      <c r="K328" s="8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8"/>
      <c r="B329" s="9"/>
      <c r="C329" s="8"/>
      <c r="D329" s="9"/>
      <c r="E329" s="8"/>
      <c r="F329" s="9"/>
      <c r="G329" s="8"/>
      <c r="H329" s="9"/>
      <c r="I329" s="8"/>
      <c r="J329" s="9"/>
      <c r="K329" s="8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8"/>
      <c r="B330" s="9"/>
      <c r="C330" s="8"/>
      <c r="D330" s="9"/>
      <c r="E330" s="8"/>
      <c r="F330" s="9"/>
      <c r="G330" s="8"/>
      <c r="H330" s="9"/>
      <c r="I330" s="8"/>
      <c r="J330" s="9"/>
      <c r="K330" s="8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8"/>
      <c r="B331" s="9"/>
      <c r="C331" s="8"/>
      <c r="D331" s="9"/>
      <c r="E331" s="8"/>
      <c r="F331" s="9"/>
      <c r="G331" s="8"/>
      <c r="H331" s="9"/>
      <c r="I331" s="8"/>
      <c r="J331" s="9"/>
      <c r="K331" s="8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8"/>
      <c r="B332" s="9"/>
      <c r="C332" s="8"/>
      <c r="D332" s="9"/>
      <c r="E332" s="8"/>
      <c r="F332" s="9"/>
      <c r="G332" s="8"/>
      <c r="H332" s="9"/>
      <c r="I332" s="8"/>
      <c r="J332" s="9"/>
      <c r="K332" s="8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8"/>
      <c r="B333" s="9"/>
      <c r="C333" s="8"/>
      <c r="D333" s="9"/>
      <c r="E333" s="8"/>
      <c r="F333" s="9"/>
      <c r="G333" s="8"/>
      <c r="H333" s="9"/>
      <c r="I333" s="8"/>
      <c r="J333" s="9"/>
      <c r="K333" s="8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8"/>
      <c r="B334" s="9"/>
      <c r="C334" s="8"/>
      <c r="D334" s="9"/>
      <c r="E334" s="8"/>
      <c r="F334" s="9"/>
      <c r="G334" s="8"/>
      <c r="H334" s="9"/>
      <c r="I334" s="8"/>
      <c r="J334" s="9"/>
      <c r="K334" s="8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8"/>
      <c r="B335" s="9"/>
      <c r="C335" s="8"/>
      <c r="D335" s="9"/>
      <c r="E335" s="8"/>
      <c r="F335" s="9"/>
      <c r="G335" s="8"/>
      <c r="H335" s="9"/>
      <c r="I335" s="8"/>
      <c r="J335" s="9"/>
      <c r="K335" s="8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8"/>
      <c r="B336" s="9"/>
      <c r="C336" s="8"/>
      <c r="D336" s="9"/>
      <c r="E336" s="8"/>
      <c r="F336" s="9"/>
      <c r="G336" s="8"/>
      <c r="H336" s="9"/>
      <c r="I336" s="8"/>
      <c r="J336" s="9"/>
      <c r="K336" s="8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8"/>
      <c r="B337" s="9"/>
      <c r="C337" s="8"/>
      <c r="D337" s="9"/>
      <c r="E337" s="8"/>
      <c r="F337" s="9"/>
      <c r="G337" s="8"/>
      <c r="H337" s="9"/>
      <c r="I337" s="8"/>
      <c r="J337" s="9"/>
      <c r="K337" s="8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8"/>
      <c r="B338" s="9"/>
      <c r="C338" s="8"/>
      <c r="D338" s="9"/>
      <c r="E338" s="8"/>
      <c r="F338" s="9"/>
      <c r="G338" s="8"/>
      <c r="H338" s="9"/>
      <c r="I338" s="8"/>
      <c r="J338" s="9"/>
      <c r="K338" s="8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8"/>
      <c r="B339" s="9"/>
      <c r="C339" s="8"/>
      <c r="D339" s="9"/>
      <c r="E339" s="8"/>
      <c r="F339" s="9"/>
      <c r="G339" s="8"/>
      <c r="H339" s="9"/>
      <c r="I339" s="8"/>
      <c r="J339" s="9"/>
      <c r="K339" s="8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8"/>
      <c r="B340" s="9"/>
      <c r="C340" s="8"/>
      <c r="D340" s="9"/>
      <c r="E340" s="8"/>
      <c r="F340" s="9"/>
      <c r="G340" s="8"/>
      <c r="H340" s="9"/>
      <c r="I340" s="8"/>
      <c r="J340" s="9"/>
      <c r="K340" s="8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8"/>
      <c r="B341" s="9"/>
      <c r="C341" s="8"/>
      <c r="D341" s="9"/>
      <c r="E341" s="8"/>
      <c r="F341" s="9"/>
      <c r="G341" s="8"/>
      <c r="H341" s="9"/>
      <c r="I341" s="8"/>
      <c r="J341" s="9"/>
      <c r="K341" s="8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8"/>
      <c r="B342" s="9"/>
      <c r="C342" s="8"/>
      <c r="D342" s="9"/>
      <c r="E342" s="8"/>
      <c r="F342" s="9"/>
      <c r="G342" s="8"/>
      <c r="H342" s="9"/>
      <c r="I342" s="8"/>
      <c r="J342" s="9"/>
      <c r="K342" s="8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8"/>
      <c r="B343" s="9"/>
      <c r="C343" s="8"/>
      <c r="D343" s="9"/>
      <c r="E343" s="8"/>
      <c r="F343" s="9"/>
      <c r="G343" s="8"/>
      <c r="H343" s="9"/>
      <c r="I343" s="8"/>
      <c r="J343" s="9"/>
      <c r="K343" s="8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8"/>
      <c r="B344" s="9"/>
      <c r="C344" s="8"/>
      <c r="D344" s="9"/>
      <c r="E344" s="8"/>
      <c r="F344" s="9"/>
      <c r="G344" s="8"/>
      <c r="H344" s="9"/>
      <c r="I344" s="8"/>
      <c r="J344" s="9"/>
      <c r="K344" s="8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8"/>
      <c r="B345" s="9"/>
      <c r="C345" s="8"/>
      <c r="D345" s="9"/>
      <c r="E345" s="8"/>
      <c r="F345" s="9"/>
      <c r="G345" s="8"/>
      <c r="H345" s="9"/>
      <c r="I345" s="8"/>
      <c r="J345" s="9"/>
      <c r="K345" s="8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8"/>
      <c r="B346" s="9"/>
      <c r="C346" s="8"/>
      <c r="D346" s="9"/>
      <c r="E346" s="8"/>
      <c r="F346" s="9"/>
      <c r="G346" s="8"/>
      <c r="H346" s="9"/>
      <c r="I346" s="8"/>
      <c r="J346" s="9"/>
      <c r="K346" s="8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8"/>
      <c r="B347" s="9"/>
      <c r="C347" s="8"/>
      <c r="D347" s="9"/>
      <c r="E347" s="8"/>
      <c r="F347" s="9"/>
      <c r="G347" s="8"/>
      <c r="H347" s="9"/>
      <c r="I347" s="8"/>
      <c r="J347" s="9"/>
      <c r="K347" s="8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8"/>
      <c r="B348" s="9"/>
      <c r="C348" s="8"/>
      <c r="D348" s="9"/>
      <c r="E348" s="8"/>
      <c r="F348" s="9"/>
      <c r="G348" s="8"/>
      <c r="H348" s="9"/>
      <c r="I348" s="8"/>
      <c r="J348" s="9"/>
      <c r="K348" s="8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8"/>
      <c r="B349" s="9"/>
      <c r="C349" s="8"/>
      <c r="D349" s="9"/>
      <c r="E349" s="8"/>
      <c r="F349" s="9"/>
      <c r="G349" s="8"/>
      <c r="H349" s="9"/>
      <c r="I349" s="8"/>
      <c r="J349" s="9"/>
      <c r="K349" s="8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8"/>
      <c r="B350" s="9"/>
      <c r="C350" s="8"/>
      <c r="D350" s="9"/>
      <c r="E350" s="8"/>
      <c r="F350" s="9"/>
      <c r="G350" s="8"/>
      <c r="H350" s="9"/>
      <c r="I350" s="8"/>
      <c r="J350" s="9"/>
      <c r="K350" s="8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8"/>
      <c r="B351" s="9"/>
      <c r="C351" s="8"/>
      <c r="D351" s="9"/>
      <c r="E351" s="8"/>
      <c r="F351" s="9"/>
      <c r="G351" s="8"/>
      <c r="H351" s="9"/>
      <c r="I351" s="8"/>
      <c r="J351" s="9"/>
      <c r="K351" s="8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8"/>
      <c r="B352" s="9"/>
      <c r="C352" s="8"/>
      <c r="D352" s="9"/>
      <c r="E352" s="8"/>
      <c r="F352" s="9"/>
      <c r="G352" s="8"/>
      <c r="H352" s="9"/>
      <c r="I352" s="8"/>
      <c r="J352" s="9"/>
      <c r="K352" s="8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8"/>
      <c r="B353" s="9"/>
      <c r="C353" s="8"/>
      <c r="D353" s="9"/>
      <c r="E353" s="8"/>
      <c r="F353" s="9"/>
      <c r="G353" s="8"/>
      <c r="H353" s="9"/>
      <c r="I353" s="8"/>
      <c r="J353" s="9"/>
      <c r="K353" s="8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8"/>
      <c r="B354" s="9"/>
      <c r="C354" s="8"/>
      <c r="D354" s="9"/>
      <c r="E354" s="8"/>
      <c r="F354" s="9"/>
      <c r="G354" s="8"/>
      <c r="H354" s="9"/>
      <c r="I354" s="8"/>
      <c r="J354" s="9"/>
      <c r="K354" s="8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8"/>
      <c r="B355" s="9"/>
      <c r="C355" s="8"/>
      <c r="D355" s="9"/>
      <c r="E355" s="8"/>
      <c r="F355" s="9"/>
      <c r="G355" s="8"/>
      <c r="H355" s="9"/>
      <c r="I355" s="8"/>
      <c r="J355" s="9"/>
      <c r="K355" s="8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8"/>
      <c r="B356" s="9"/>
      <c r="C356" s="8"/>
      <c r="D356" s="9"/>
      <c r="E356" s="8"/>
      <c r="F356" s="9"/>
      <c r="G356" s="8"/>
      <c r="H356" s="9"/>
      <c r="I356" s="8"/>
      <c r="J356" s="9"/>
      <c r="K356" s="8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8"/>
      <c r="B357" s="9"/>
      <c r="C357" s="8"/>
      <c r="D357" s="9"/>
      <c r="E357" s="8"/>
      <c r="F357" s="9"/>
      <c r="G357" s="8"/>
      <c r="H357" s="9"/>
      <c r="I357" s="8"/>
      <c r="J357" s="9"/>
      <c r="K357" s="8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8"/>
      <c r="B358" s="9"/>
      <c r="C358" s="8"/>
      <c r="D358" s="9"/>
      <c r="E358" s="8"/>
      <c r="F358" s="9"/>
      <c r="G358" s="8"/>
      <c r="H358" s="9"/>
      <c r="I358" s="8"/>
      <c r="J358" s="9"/>
      <c r="K358" s="8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8"/>
      <c r="B359" s="9"/>
      <c r="C359" s="8"/>
      <c r="D359" s="9"/>
      <c r="E359" s="8"/>
      <c r="F359" s="9"/>
      <c r="G359" s="8"/>
      <c r="H359" s="9"/>
      <c r="I359" s="8"/>
      <c r="J359" s="9"/>
      <c r="K359" s="8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8"/>
      <c r="B360" s="9"/>
      <c r="C360" s="8"/>
      <c r="D360" s="9"/>
      <c r="E360" s="8"/>
      <c r="F360" s="9"/>
      <c r="G360" s="8"/>
      <c r="H360" s="9"/>
      <c r="I360" s="8"/>
      <c r="J360" s="9"/>
      <c r="K360" s="8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8"/>
      <c r="B361" s="9"/>
      <c r="C361" s="8"/>
      <c r="D361" s="9"/>
      <c r="E361" s="8"/>
      <c r="F361" s="9"/>
      <c r="G361" s="8"/>
      <c r="H361" s="9"/>
      <c r="I361" s="8"/>
      <c r="J361" s="9"/>
      <c r="K361" s="8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8"/>
      <c r="B362" s="9"/>
      <c r="C362" s="8"/>
      <c r="D362" s="9"/>
      <c r="E362" s="8"/>
      <c r="F362" s="9"/>
      <c r="G362" s="8"/>
      <c r="H362" s="9"/>
      <c r="I362" s="8"/>
      <c r="J362" s="9"/>
      <c r="K362" s="8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8"/>
      <c r="B363" s="9"/>
      <c r="C363" s="8"/>
      <c r="D363" s="9"/>
      <c r="E363" s="8"/>
      <c r="F363" s="9"/>
      <c r="G363" s="8"/>
      <c r="H363" s="9"/>
      <c r="I363" s="8"/>
      <c r="J363" s="9"/>
      <c r="K363" s="8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8"/>
      <c r="B364" s="9"/>
      <c r="C364" s="8"/>
      <c r="D364" s="9"/>
      <c r="E364" s="8"/>
      <c r="F364" s="9"/>
      <c r="G364" s="8"/>
      <c r="H364" s="9"/>
      <c r="I364" s="8"/>
      <c r="J364" s="9"/>
      <c r="K364" s="8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8"/>
      <c r="B365" s="9"/>
      <c r="C365" s="8"/>
      <c r="D365" s="9"/>
      <c r="E365" s="8"/>
      <c r="F365" s="9"/>
      <c r="G365" s="8"/>
      <c r="H365" s="9"/>
      <c r="I365" s="8"/>
      <c r="J365" s="9"/>
      <c r="K365" s="8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8"/>
      <c r="B366" s="9"/>
      <c r="C366" s="8"/>
      <c r="D366" s="9"/>
      <c r="E366" s="8"/>
      <c r="F366" s="9"/>
      <c r="G366" s="8"/>
      <c r="H366" s="9"/>
      <c r="I366" s="8"/>
      <c r="J366" s="9"/>
      <c r="K366" s="8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8"/>
      <c r="B367" s="9"/>
      <c r="C367" s="8"/>
      <c r="D367" s="9"/>
      <c r="E367" s="8"/>
      <c r="F367" s="9"/>
      <c r="G367" s="8"/>
      <c r="H367" s="9"/>
      <c r="I367" s="8"/>
      <c r="J367" s="9"/>
      <c r="K367" s="8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8"/>
      <c r="B368" s="9"/>
      <c r="C368" s="8"/>
      <c r="D368" s="9"/>
      <c r="E368" s="8"/>
      <c r="F368" s="9"/>
      <c r="G368" s="8"/>
      <c r="H368" s="9"/>
      <c r="I368" s="8"/>
      <c r="J368" s="9"/>
      <c r="K368" s="8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8"/>
      <c r="B369" s="9"/>
      <c r="C369" s="8"/>
      <c r="D369" s="9"/>
      <c r="E369" s="8"/>
      <c r="F369" s="9"/>
      <c r="G369" s="8"/>
      <c r="H369" s="9"/>
      <c r="I369" s="8"/>
      <c r="J369" s="9"/>
      <c r="K369" s="8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8"/>
      <c r="B370" s="9"/>
      <c r="C370" s="8"/>
      <c r="D370" s="9"/>
      <c r="E370" s="8"/>
      <c r="F370" s="9"/>
      <c r="G370" s="8"/>
      <c r="H370" s="9"/>
      <c r="I370" s="8"/>
      <c r="J370" s="9"/>
      <c r="K370" s="8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8"/>
      <c r="B371" s="9"/>
      <c r="C371" s="8"/>
      <c r="D371" s="9"/>
      <c r="E371" s="8"/>
      <c r="F371" s="9"/>
      <c r="G371" s="8"/>
      <c r="H371" s="9"/>
      <c r="I371" s="8"/>
      <c r="J371" s="9"/>
      <c r="K371" s="8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8"/>
      <c r="B372" s="9"/>
      <c r="C372" s="8"/>
      <c r="D372" s="9"/>
      <c r="E372" s="8"/>
      <c r="F372" s="9"/>
      <c r="G372" s="8"/>
      <c r="H372" s="9"/>
      <c r="I372" s="8"/>
      <c r="J372" s="9"/>
      <c r="K372" s="8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8"/>
      <c r="B373" s="9"/>
      <c r="C373" s="8"/>
      <c r="D373" s="9"/>
      <c r="E373" s="8"/>
      <c r="F373" s="9"/>
      <c r="G373" s="8"/>
      <c r="H373" s="9"/>
      <c r="I373" s="8"/>
      <c r="J373" s="9"/>
      <c r="K373" s="8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8"/>
      <c r="B374" s="9"/>
      <c r="C374" s="8"/>
      <c r="D374" s="9"/>
      <c r="E374" s="8"/>
      <c r="F374" s="9"/>
      <c r="G374" s="8"/>
      <c r="H374" s="9"/>
      <c r="I374" s="8"/>
      <c r="J374" s="9"/>
      <c r="K374" s="8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8"/>
      <c r="B375" s="9"/>
      <c r="C375" s="8"/>
      <c r="D375" s="9"/>
      <c r="E375" s="8"/>
      <c r="F375" s="9"/>
      <c r="G375" s="8"/>
      <c r="H375" s="9"/>
      <c r="I375" s="8"/>
      <c r="J375" s="9"/>
      <c r="K375" s="8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8"/>
      <c r="B376" s="9"/>
      <c r="C376" s="8"/>
      <c r="D376" s="9"/>
      <c r="E376" s="8"/>
      <c r="F376" s="9"/>
      <c r="G376" s="8"/>
      <c r="H376" s="9"/>
      <c r="I376" s="8"/>
      <c r="J376" s="9"/>
      <c r="K376" s="8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8"/>
      <c r="B377" s="9"/>
      <c r="C377" s="8"/>
      <c r="D377" s="9"/>
      <c r="E377" s="8"/>
      <c r="F377" s="9"/>
      <c r="G377" s="8"/>
      <c r="H377" s="9"/>
      <c r="I377" s="8"/>
      <c r="J377" s="9"/>
      <c r="K377" s="8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8"/>
      <c r="B378" s="9"/>
      <c r="C378" s="8"/>
      <c r="D378" s="9"/>
      <c r="E378" s="8"/>
      <c r="F378" s="9"/>
      <c r="G378" s="8"/>
      <c r="H378" s="9"/>
      <c r="I378" s="8"/>
      <c r="J378" s="9"/>
      <c r="K378" s="8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8"/>
      <c r="B379" s="9"/>
      <c r="C379" s="8"/>
      <c r="D379" s="9"/>
      <c r="E379" s="8"/>
      <c r="F379" s="9"/>
      <c r="G379" s="8"/>
      <c r="H379" s="9"/>
      <c r="I379" s="8"/>
      <c r="J379" s="9"/>
      <c r="K379" s="8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8"/>
      <c r="B380" s="9"/>
      <c r="C380" s="8"/>
      <c r="D380" s="9"/>
      <c r="E380" s="8"/>
      <c r="F380" s="9"/>
      <c r="G380" s="8"/>
      <c r="H380" s="9"/>
      <c r="I380" s="8"/>
      <c r="J380" s="9"/>
      <c r="K380" s="8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8"/>
      <c r="B381" s="9"/>
      <c r="C381" s="8"/>
      <c r="D381" s="9"/>
      <c r="E381" s="8"/>
      <c r="F381" s="9"/>
      <c r="G381" s="8"/>
      <c r="H381" s="9"/>
      <c r="I381" s="8"/>
      <c r="J381" s="9"/>
      <c r="K381" s="8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8"/>
      <c r="B382" s="9"/>
      <c r="C382" s="8"/>
      <c r="D382" s="9"/>
      <c r="E382" s="8"/>
      <c r="F382" s="9"/>
      <c r="G382" s="8"/>
      <c r="H382" s="9"/>
      <c r="I382" s="8"/>
      <c r="J382" s="9"/>
      <c r="K382" s="8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8"/>
      <c r="B383" s="9"/>
      <c r="C383" s="8"/>
      <c r="D383" s="9"/>
      <c r="E383" s="8"/>
      <c r="F383" s="9"/>
      <c r="G383" s="8"/>
      <c r="H383" s="9"/>
      <c r="I383" s="8"/>
      <c r="J383" s="9"/>
      <c r="K383" s="8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8"/>
      <c r="B384" s="9"/>
      <c r="C384" s="8"/>
      <c r="D384" s="9"/>
      <c r="E384" s="8"/>
      <c r="F384" s="9"/>
      <c r="G384" s="8"/>
      <c r="H384" s="9"/>
      <c r="I384" s="8"/>
      <c r="J384" s="9"/>
      <c r="K384" s="8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8"/>
      <c r="B385" s="9"/>
      <c r="C385" s="8"/>
      <c r="D385" s="9"/>
      <c r="E385" s="8"/>
      <c r="F385" s="9"/>
      <c r="G385" s="8"/>
      <c r="H385" s="9"/>
      <c r="I385" s="8"/>
      <c r="J385" s="9"/>
      <c r="K385" s="8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8"/>
      <c r="B386" s="9"/>
      <c r="C386" s="8"/>
      <c r="D386" s="9"/>
      <c r="E386" s="8"/>
      <c r="F386" s="9"/>
      <c r="G386" s="8"/>
      <c r="H386" s="9"/>
      <c r="I386" s="8"/>
      <c r="J386" s="9"/>
      <c r="K386" s="8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8"/>
      <c r="B387" s="9"/>
      <c r="C387" s="8"/>
      <c r="D387" s="9"/>
      <c r="E387" s="8"/>
      <c r="F387" s="9"/>
      <c r="G387" s="8"/>
      <c r="H387" s="9"/>
      <c r="I387" s="8"/>
      <c r="J387" s="9"/>
      <c r="K387" s="8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8"/>
      <c r="B388" s="9"/>
      <c r="C388" s="8"/>
      <c r="D388" s="9"/>
      <c r="E388" s="8"/>
      <c r="F388" s="9"/>
      <c r="G388" s="8"/>
      <c r="H388" s="9"/>
      <c r="I388" s="8"/>
      <c r="J388" s="9"/>
      <c r="K388" s="8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8"/>
      <c r="B389" s="9"/>
      <c r="C389" s="8"/>
      <c r="D389" s="9"/>
      <c r="E389" s="8"/>
      <c r="F389" s="9"/>
      <c r="G389" s="8"/>
      <c r="H389" s="9"/>
      <c r="I389" s="8"/>
      <c r="J389" s="9"/>
      <c r="K389" s="8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8"/>
      <c r="B390" s="9"/>
      <c r="C390" s="8"/>
      <c r="D390" s="9"/>
      <c r="E390" s="8"/>
      <c r="F390" s="9"/>
      <c r="G390" s="8"/>
      <c r="H390" s="9"/>
      <c r="I390" s="8"/>
      <c r="J390" s="9"/>
      <c r="K390" s="8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8"/>
      <c r="B391" s="9"/>
      <c r="C391" s="8"/>
      <c r="D391" s="9"/>
      <c r="E391" s="8"/>
      <c r="F391" s="9"/>
      <c r="G391" s="8"/>
      <c r="H391" s="9"/>
      <c r="I391" s="8"/>
      <c r="J391" s="9"/>
      <c r="K391" s="8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8"/>
      <c r="B392" s="9"/>
      <c r="C392" s="8"/>
      <c r="D392" s="9"/>
      <c r="E392" s="8"/>
      <c r="F392" s="9"/>
      <c r="G392" s="8"/>
      <c r="H392" s="9"/>
      <c r="I392" s="8"/>
      <c r="J392" s="9"/>
      <c r="K392" s="8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8"/>
      <c r="B393" s="9"/>
      <c r="C393" s="8"/>
      <c r="D393" s="9"/>
      <c r="E393" s="8"/>
      <c r="F393" s="9"/>
      <c r="G393" s="8"/>
      <c r="H393" s="9"/>
      <c r="I393" s="8"/>
      <c r="J393" s="9"/>
      <c r="K393" s="8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8"/>
      <c r="B394" s="9"/>
      <c r="C394" s="8"/>
      <c r="D394" s="9"/>
      <c r="E394" s="8"/>
      <c r="F394" s="9"/>
      <c r="G394" s="8"/>
      <c r="H394" s="9"/>
      <c r="I394" s="8"/>
      <c r="J394" s="9"/>
      <c r="K394" s="8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8"/>
      <c r="B395" s="9"/>
      <c r="C395" s="8"/>
      <c r="D395" s="9"/>
      <c r="E395" s="8"/>
      <c r="F395" s="9"/>
      <c r="G395" s="8"/>
      <c r="H395" s="9"/>
      <c r="I395" s="8"/>
      <c r="J395" s="9"/>
      <c r="K395" s="8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8"/>
      <c r="B396" s="9"/>
      <c r="C396" s="8"/>
      <c r="D396" s="9"/>
      <c r="E396" s="8"/>
      <c r="F396" s="9"/>
      <c r="G396" s="8"/>
      <c r="H396" s="9"/>
      <c r="I396" s="8"/>
      <c r="J396" s="9"/>
      <c r="K396" s="8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8"/>
      <c r="B397" s="9"/>
      <c r="C397" s="8"/>
      <c r="D397" s="9"/>
      <c r="E397" s="8"/>
      <c r="F397" s="9"/>
      <c r="G397" s="8"/>
      <c r="H397" s="9"/>
      <c r="I397" s="8"/>
      <c r="J397" s="9"/>
      <c r="K397" s="8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8"/>
      <c r="B398" s="9"/>
      <c r="C398" s="8"/>
      <c r="D398" s="9"/>
      <c r="E398" s="8"/>
      <c r="F398" s="9"/>
      <c r="G398" s="8"/>
      <c r="H398" s="9"/>
      <c r="I398" s="8"/>
      <c r="J398" s="9"/>
      <c r="K398" s="8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8"/>
      <c r="B399" s="9"/>
      <c r="C399" s="8"/>
      <c r="D399" s="9"/>
      <c r="E399" s="8"/>
      <c r="F399" s="9"/>
      <c r="G399" s="8"/>
      <c r="H399" s="9"/>
      <c r="I399" s="8"/>
      <c r="J399" s="9"/>
      <c r="K399" s="8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8"/>
      <c r="B400" s="9"/>
      <c r="C400" s="8"/>
      <c r="D400" s="9"/>
      <c r="E400" s="8"/>
      <c r="F400" s="9"/>
      <c r="G400" s="8"/>
      <c r="H400" s="9"/>
      <c r="I400" s="8"/>
      <c r="J400" s="9"/>
      <c r="K400" s="8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8"/>
      <c r="B401" s="9"/>
      <c r="C401" s="8"/>
      <c r="D401" s="9"/>
      <c r="E401" s="8"/>
      <c r="F401" s="9"/>
      <c r="G401" s="8"/>
      <c r="H401" s="9"/>
      <c r="I401" s="8"/>
      <c r="J401" s="9"/>
      <c r="K401" s="8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8"/>
      <c r="B402" s="9"/>
      <c r="C402" s="8"/>
      <c r="D402" s="9"/>
      <c r="E402" s="8"/>
      <c r="F402" s="9"/>
      <c r="G402" s="8"/>
      <c r="H402" s="9"/>
      <c r="I402" s="8"/>
      <c r="J402" s="9"/>
      <c r="K402" s="8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8"/>
      <c r="B403" s="9"/>
      <c r="C403" s="8"/>
      <c r="D403" s="9"/>
      <c r="E403" s="8"/>
      <c r="F403" s="9"/>
      <c r="G403" s="8"/>
      <c r="H403" s="9"/>
      <c r="I403" s="8"/>
      <c r="J403" s="9"/>
      <c r="K403" s="8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8"/>
      <c r="B404" s="9"/>
      <c r="C404" s="8"/>
      <c r="D404" s="9"/>
      <c r="E404" s="8"/>
      <c r="F404" s="9"/>
      <c r="G404" s="8"/>
      <c r="H404" s="9"/>
      <c r="I404" s="8"/>
      <c r="J404" s="9"/>
      <c r="K404" s="8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8"/>
      <c r="B405" s="9"/>
      <c r="C405" s="8"/>
      <c r="D405" s="9"/>
      <c r="E405" s="8"/>
      <c r="F405" s="9"/>
      <c r="G405" s="8"/>
      <c r="H405" s="9"/>
      <c r="I405" s="8"/>
      <c r="J405" s="9"/>
      <c r="K405" s="8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8"/>
      <c r="B406" s="9"/>
      <c r="C406" s="8"/>
      <c r="D406" s="9"/>
      <c r="E406" s="8"/>
      <c r="F406" s="9"/>
      <c r="G406" s="8"/>
      <c r="H406" s="9"/>
      <c r="I406" s="8"/>
      <c r="J406" s="9"/>
      <c r="K406" s="8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8"/>
      <c r="B407" s="9"/>
      <c r="C407" s="8"/>
      <c r="D407" s="9"/>
      <c r="E407" s="8"/>
      <c r="F407" s="9"/>
      <c r="G407" s="8"/>
      <c r="H407" s="9"/>
      <c r="I407" s="8"/>
      <c r="J407" s="9"/>
      <c r="K407" s="8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8"/>
      <c r="B408" s="9"/>
      <c r="C408" s="8"/>
      <c r="D408" s="9"/>
      <c r="E408" s="8"/>
      <c r="F408" s="9"/>
      <c r="G408" s="8"/>
      <c r="H408" s="9"/>
      <c r="I408" s="8"/>
      <c r="J408" s="9"/>
      <c r="K408" s="8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8"/>
      <c r="B409" s="9"/>
      <c r="C409" s="8"/>
      <c r="D409" s="9"/>
      <c r="E409" s="8"/>
      <c r="F409" s="9"/>
      <c r="G409" s="8"/>
      <c r="H409" s="9"/>
      <c r="I409" s="8"/>
      <c r="J409" s="9"/>
      <c r="K409" s="8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8"/>
      <c r="B410" s="9"/>
      <c r="C410" s="8"/>
      <c r="D410" s="9"/>
      <c r="E410" s="8"/>
      <c r="F410" s="9"/>
      <c r="G410" s="8"/>
      <c r="H410" s="9"/>
      <c r="I410" s="8"/>
      <c r="J410" s="9"/>
      <c r="K410" s="8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8"/>
      <c r="B411" s="9"/>
      <c r="C411" s="8"/>
      <c r="D411" s="9"/>
      <c r="E411" s="8"/>
      <c r="F411" s="9"/>
      <c r="G411" s="8"/>
      <c r="H411" s="9"/>
      <c r="I411" s="8"/>
      <c r="J411" s="9"/>
      <c r="K411" s="8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8"/>
      <c r="B412" s="9"/>
      <c r="C412" s="8"/>
      <c r="D412" s="9"/>
      <c r="E412" s="8"/>
      <c r="F412" s="9"/>
      <c r="G412" s="8"/>
      <c r="H412" s="9"/>
      <c r="I412" s="8"/>
      <c r="J412" s="9"/>
      <c r="K412" s="8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8"/>
      <c r="B413" s="9"/>
      <c r="C413" s="8"/>
      <c r="D413" s="9"/>
      <c r="E413" s="8"/>
      <c r="F413" s="9"/>
      <c r="G413" s="8"/>
      <c r="H413" s="9"/>
      <c r="I413" s="8"/>
      <c r="J413" s="9"/>
      <c r="K413" s="8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8"/>
      <c r="B414" s="9"/>
      <c r="C414" s="8"/>
      <c r="D414" s="9"/>
      <c r="E414" s="8"/>
      <c r="F414" s="9"/>
      <c r="G414" s="8"/>
      <c r="H414" s="9"/>
      <c r="I414" s="8"/>
      <c r="J414" s="9"/>
      <c r="K414" s="8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8"/>
      <c r="B415" s="9"/>
      <c r="C415" s="8"/>
      <c r="D415" s="9"/>
      <c r="E415" s="8"/>
      <c r="F415" s="9"/>
      <c r="G415" s="8"/>
      <c r="H415" s="9"/>
      <c r="I415" s="8"/>
      <c r="J415" s="9"/>
      <c r="K415" s="8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8"/>
      <c r="B416" s="9"/>
      <c r="C416" s="8"/>
      <c r="D416" s="9"/>
      <c r="E416" s="8"/>
      <c r="F416" s="9"/>
      <c r="G416" s="8"/>
      <c r="H416" s="9"/>
      <c r="I416" s="8"/>
      <c r="J416" s="9"/>
      <c r="K416" s="8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8"/>
      <c r="B417" s="9"/>
      <c r="C417" s="8"/>
      <c r="D417" s="9"/>
      <c r="E417" s="8"/>
      <c r="F417" s="9"/>
      <c r="G417" s="8"/>
      <c r="H417" s="9"/>
      <c r="I417" s="8"/>
      <c r="J417" s="9"/>
      <c r="K417" s="8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8"/>
      <c r="B418" s="9"/>
      <c r="C418" s="8"/>
      <c r="D418" s="9"/>
      <c r="E418" s="8"/>
      <c r="F418" s="9"/>
      <c r="G418" s="8"/>
      <c r="H418" s="9"/>
      <c r="I418" s="8"/>
      <c r="J418" s="9"/>
      <c r="K418" s="8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8"/>
      <c r="B419" s="9"/>
      <c r="C419" s="8"/>
      <c r="D419" s="9"/>
      <c r="E419" s="8"/>
      <c r="F419" s="9"/>
      <c r="G419" s="8"/>
      <c r="H419" s="9"/>
      <c r="I419" s="8"/>
      <c r="J419" s="9"/>
      <c r="K419" s="8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8"/>
      <c r="B420" s="9"/>
      <c r="C420" s="8"/>
      <c r="D420" s="9"/>
      <c r="E420" s="8"/>
      <c r="F420" s="9"/>
      <c r="G420" s="8"/>
      <c r="H420" s="9"/>
      <c r="I420" s="8"/>
      <c r="J420" s="9"/>
      <c r="K420" s="8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8"/>
      <c r="B421" s="9"/>
      <c r="C421" s="8"/>
      <c r="D421" s="9"/>
      <c r="E421" s="8"/>
      <c r="F421" s="9"/>
      <c r="G421" s="8"/>
      <c r="H421" s="9"/>
      <c r="I421" s="8"/>
      <c r="J421" s="9"/>
      <c r="K421" s="8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8"/>
      <c r="B422" s="9"/>
      <c r="C422" s="8"/>
      <c r="D422" s="9"/>
      <c r="E422" s="8"/>
      <c r="F422" s="9"/>
      <c r="G422" s="8"/>
      <c r="H422" s="9"/>
      <c r="I422" s="8"/>
      <c r="J422" s="9"/>
      <c r="K422" s="8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8"/>
      <c r="B423" s="9"/>
      <c r="C423" s="8"/>
      <c r="D423" s="9"/>
      <c r="E423" s="8"/>
      <c r="F423" s="9"/>
      <c r="G423" s="8"/>
      <c r="H423" s="9"/>
      <c r="I423" s="8"/>
      <c r="J423" s="9"/>
      <c r="K423" s="8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8"/>
      <c r="B424" s="9"/>
      <c r="C424" s="8"/>
      <c r="D424" s="9"/>
      <c r="E424" s="8"/>
      <c r="F424" s="9"/>
      <c r="G424" s="8"/>
      <c r="H424" s="9"/>
      <c r="I424" s="8"/>
      <c r="J424" s="9"/>
      <c r="K424" s="8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8"/>
      <c r="B425" s="9"/>
      <c r="C425" s="8"/>
      <c r="D425" s="9"/>
      <c r="E425" s="8"/>
      <c r="F425" s="9"/>
      <c r="G425" s="8"/>
      <c r="H425" s="9"/>
      <c r="I425" s="8"/>
      <c r="J425" s="9"/>
      <c r="K425" s="8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8"/>
      <c r="B426" s="9"/>
      <c r="C426" s="8"/>
      <c r="D426" s="9"/>
      <c r="E426" s="8"/>
      <c r="F426" s="9"/>
      <c r="G426" s="8"/>
      <c r="H426" s="9"/>
      <c r="I426" s="8"/>
      <c r="J426" s="9"/>
      <c r="K426" s="8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8"/>
      <c r="B427" s="9"/>
      <c r="C427" s="8"/>
      <c r="D427" s="9"/>
      <c r="E427" s="8"/>
      <c r="F427" s="9"/>
      <c r="G427" s="8"/>
      <c r="H427" s="9"/>
      <c r="I427" s="8"/>
      <c r="J427" s="9"/>
      <c r="K427" s="8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8"/>
      <c r="B428" s="9"/>
      <c r="C428" s="8"/>
      <c r="D428" s="9"/>
      <c r="E428" s="8"/>
      <c r="F428" s="9"/>
      <c r="G428" s="8"/>
      <c r="H428" s="9"/>
      <c r="I428" s="8"/>
      <c r="J428" s="9"/>
      <c r="K428" s="8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8"/>
      <c r="B429" s="9"/>
      <c r="C429" s="8"/>
      <c r="D429" s="9"/>
      <c r="E429" s="8"/>
      <c r="F429" s="9"/>
      <c r="G429" s="8"/>
      <c r="H429" s="9"/>
      <c r="I429" s="8"/>
      <c r="J429" s="9"/>
      <c r="K429" s="8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8"/>
      <c r="B430" s="9"/>
      <c r="C430" s="8"/>
      <c r="D430" s="9"/>
      <c r="E430" s="8"/>
      <c r="F430" s="9"/>
      <c r="G430" s="8"/>
      <c r="H430" s="9"/>
      <c r="I430" s="8"/>
      <c r="J430" s="9"/>
      <c r="K430" s="8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8"/>
      <c r="B431" s="9"/>
      <c r="C431" s="8"/>
      <c r="D431" s="9"/>
      <c r="E431" s="8"/>
      <c r="F431" s="9"/>
      <c r="G431" s="8"/>
      <c r="H431" s="9"/>
      <c r="I431" s="8"/>
      <c r="J431" s="9"/>
      <c r="K431" s="8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8"/>
      <c r="B432" s="9"/>
      <c r="C432" s="8"/>
      <c r="D432" s="9"/>
      <c r="E432" s="8"/>
      <c r="F432" s="9"/>
      <c r="G432" s="8"/>
      <c r="H432" s="9"/>
      <c r="I432" s="8"/>
      <c r="J432" s="9"/>
      <c r="K432" s="8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8"/>
      <c r="B433" s="9"/>
      <c r="C433" s="8"/>
      <c r="D433" s="9"/>
      <c r="E433" s="8"/>
      <c r="F433" s="9"/>
      <c r="G433" s="8"/>
      <c r="H433" s="9"/>
      <c r="I433" s="8"/>
      <c r="J433" s="9"/>
      <c r="K433" s="8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8"/>
      <c r="B434" s="9"/>
      <c r="C434" s="8"/>
      <c r="D434" s="9"/>
      <c r="E434" s="8"/>
      <c r="F434" s="9"/>
      <c r="G434" s="8"/>
      <c r="H434" s="9"/>
      <c r="I434" s="8"/>
      <c r="J434" s="9"/>
      <c r="K434" s="8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8"/>
      <c r="B435" s="9"/>
      <c r="C435" s="8"/>
      <c r="D435" s="9"/>
      <c r="E435" s="8"/>
      <c r="F435" s="9"/>
      <c r="G435" s="8"/>
      <c r="H435" s="9"/>
      <c r="I435" s="8"/>
      <c r="J435" s="9"/>
      <c r="K435" s="8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8"/>
      <c r="B436" s="9"/>
      <c r="C436" s="8"/>
      <c r="D436" s="9"/>
      <c r="E436" s="8"/>
      <c r="F436" s="9"/>
      <c r="G436" s="8"/>
      <c r="H436" s="9"/>
      <c r="I436" s="8"/>
      <c r="J436" s="9"/>
      <c r="K436" s="8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8"/>
      <c r="B437" s="9"/>
      <c r="C437" s="8"/>
      <c r="D437" s="9"/>
      <c r="E437" s="8"/>
      <c r="F437" s="9"/>
      <c r="G437" s="8"/>
      <c r="H437" s="9"/>
      <c r="I437" s="8"/>
      <c r="J437" s="9"/>
      <c r="K437" s="8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8"/>
      <c r="B438" s="9"/>
      <c r="C438" s="8"/>
      <c r="D438" s="9"/>
      <c r="E438" s="8"/>
      <c r="F438" s="9"/>
      <c r="G438" s="8"/>
      <c r="H438" s="9"/>
      <c r="I438" s="8"/>
      <c r="J438" s="9"/>
      <c r="K438" s="8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8"/>
      <c r="B439" s="9"/>
      <c r="C439" s="8"/>
      <c r="D439" s="9"/>
      <c r="E439" s="8"/>
      <c r="F439" s="9"/>
      <c r="G439" s="8"/>
      <c r="H439" s="9"/>
      <c r="I439" s="8"/>
      <c r="J439" s="9"/>
      <c r="K439" s="8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8"/>
      <c r="B440" s="9"/>
      <c r="C440" s="8"/>
      <c r="D440" s="9"/>
      <c r="E440" s="8"/>
      <c r="F440" s="9"/>
      <c r="G440" s="8"/>
      <c r="H440" s="9"/>
      <c r="I440" s="8"/>
      <c r="J440" s="9"/>
      <c r="K440" s="8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8"/>
      <c r="B441" s="9"/>
      <c r="C441" s="8"/>
      <c r="D441" s="9"/>
      <c r="E441" s="8"/>
      <c r="F441" s="9"/>
      <c r="G441" s="8"/>
      <c r="H441" s="9"/>
      <c r="I441" s="8"/>
      <c r="J441" s="9"/>
      <c r="K441" s="8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8"/>
      <c r="B442" s="9"/>
      <c r="C442" s="8"/>
      <c r="D442" s="9"/>
      <c r="E442" s="8"/>
      <c r="F442" s="9"/>
      <c r="G442" s="8"/>
      <c r="H442" s="9"/>
      <c r="I442" s="8"/>
      <c r="J442" s="9"/>
      <c r="K442" s="8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8"/>
      <c r="B443" s="9"/>
      <c r="C443" s="8"/>
      <c r="D443" s="9"/>
      <c r="E443" s="8"/>
      <c r="F443" s="9"/>
      <c r="G443" s="8"/>
      <c r="H443" s="9"/>
      <c r="I443" s="8"/>
      <c r="J443" s="9"/>
      <c r="K443" s="8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8"/>
      <c r="B444" s="9"/>
      <c r="C444" s="8"/>
      <c r="D444" s="9"/>
      <c r="E444" s="8"/>
      <c r="F444" s="9"/>
      <c r="G444" s="8"/>
      <c r="H444" s="9"/>
      <c r="I444" s="8"/>
      <c r="J444" s="9"/>
      <c r="K444" s="8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8"/>
      <c r="B445" s="9"/>
      <c r="C445" s="8"/>
      <c r="D445" s="9"/>
      <c r="E445" s="8"/>
      <c r="F445" s="9"/>
      <c r="G445" s="8"/>
      <c r="H445" s="9"/>
      <c r="I445" s="8"/>
      <c r="J445" s="9"/>
      <c r="K445" s="8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8"/>
      <c r="B446" s="9"/>
      <c r="C446" s="8"/>
      <c r="D446" s="9"/>
      <c r="E446" s="8"/>
      <c r="F446" s="9"/>
      <c r="G446" s="8"/>
      <c r="H446" s="9"/>
      <c r="I446" s="8"/>
      <c r="J446" s="9"/>
      <c r="K446" s="8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8"/>
      <c r="B447" s="9"/>
      <c r="C447" s="8"/>
      <c r="D447" s="9"/>
      <c r="E447" s="8"/>
      <c r="F447" s="9"/>
      <c r="G447" s="8"/>
      <c r="H447" s="9"/>
      <c r="I447" s="8"/>
      <c r="J447" s="9"/>
      <c r="K447" s="8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8"/>
      <c r="B448" s="9"/>
      <c r="C448" s="8"/>
      <c r="D448" s="9"/>
      <c r="E448" s="8"/>
      <c r="F448" s="9"/>
      <c r="G448" s="8"/>
      <c r="H448" s="9"/>
      <c r="I448" s="8"/>
      <c r="J448" s="9"/>
      <c r="K448" s="8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8"/>
      <c r="B449" s="9"/>
      <c r="C449" s="8"/>
      <c r="D449" s="9"/>
      <c r="E449" s="8"/>
      <c r="F449" s="9"/>
      <c r="G449" s="8"/>
      <c r="H449" s="9"/>
      <c r="I449" s="8"/>
      <c r="J449" s="9"/>
      <c r="K449" s="8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8"/>
      <c r="B450" s="9"/>
      <c r="C450" s="8"/>
      <c r="D450" s="9"/>
      <c r="E450" s="8"/>
      <c r="F450" s="9"/>
      <c r="G450" s="8"/>
      <c r="H450" s="9"/>
      <c r="I450" s="8"/>
      <c r="J450" s="9"/>
      <c r="K450" s="8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8"/>
      <c r="B451" s="9"/>
      <c r="C451" s="8"/>
      <c r="D451" s="9"/>
      <c r="E451" s="8"/>
      <c r="F451" s="9"/>
      <c r="G451" s="8"/>
      <c r="H451" s="9"/>
      <c r="I451" s="8"/>
      <c r="J451" s="9"/>
      <c r="K451" s="8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8"/>
      <c r="B452" s="9"/>
      <c r="C452" s="8"/>
      <c r="D452" s="9"/>
      <c r="E452" s="8"/>
      <c r="F452" s="9"/>
      <c r="G452" s="8"/>
      <c r="H452" s="9"/>
      <c r="I452" s="8"/>
      <c r="J452" s="9"/>
      <c r="K452" s="8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8"/>
      <c r="B453" s="9"/>
      <c r="C453" s="8"/>
      <c r="D453" s="9"/>
      <c r="E453" s="8"/>
      <c r="F453" s="9"/>
      <c r="G453" s="8"/>
      <c r="H453" s="9"/>
      <c r="I453" s="8"/>
      <c r="J453" s="9"/>
      <c r="K453" s="8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8"/>
      <c r="B454" s="9"/>
      <c r="C454" s="8"/>
      <c r="D454" s="9"/>
      <c r="E454" s="8"/>
      <c r="F454" s="9"/>
      <c r="G454" s="8"/>
      <c r="H454" s="9"/>
      <c r="I454" s="8"/>
      <c r="J454" s="9"/>
      <c r="K454" s="8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8"/>
      <c r="B455" s="9"/>
      <c r="C455" s="8"/>
      <c r="D455" s="9"/>
      <c r="E455" s="8"/>
      <c r="F455" s="9"/>
      <c r="G455" s="8"/>
      <c r="H455" s="9"/>
      <c r="I455" s="8"/>
      <c r="J455" s="9"/>
      <c r="K455" s="8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8"/>
      <c r="B456" s="9"/>
      <c r="C456" s="8"/>
      <c r="D456" s="9"/>
      <c r="E456" s="8"/>
      <c r="F456" s="9"/>
      <c r="G456" s="8"/>
      <c r="H456" s="9"/>
      <c r="I456" s="8"/>
      <c r="J456" s="9"/>
      <c r="K456" s="8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8"/>
      <c r="B457" s="9"/>
      <c r="C457" s="8"/>
      <c r="D457" s="9"/>
      <c r="E457" s="8"/>
      <c r="F457" s="9"/>
      <c r="G457" s="8"/>
      <c r="H457" s="9"/>
      <c r="I457" s="8"/>
      <c r="J457" s="9"/>
      <c r="K457" s="8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8"/>
      <c r="B458" s="9"/>
      <c r="C458" s="8"/>
      <c r="D458" s="9"/>
      <c r="E458" s="8"/>
      <c r="F458" s="9"/>
      <c r="G458" s="8"/>
      <c r="H458" s="9"/>
      <c r="I458" s="8"/>
      <c r="J458" s="9"/>
      <c r="K458" s="8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8"/>
      <c r="B459" s="9"/>
      <c r="C459" s="8"/>
      <c r="D459" s="9"/>
      <c r="E459" s="8"/>
      <c r="F459" s="9"/>
      <c r="G459" s="8"/>
      <c r="H459" s="9"/>
      <c r="I459" s="8"/>
      <c r="J459" s="9"/>
      <c r="K459" s="8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8"/>
      <c r="B460" s="9"/>
      <c r="C460" s="8"/>
      <c r="D460" s="9"/>
      <c r="E460" s="8"/>
      <c r="F460" s="9"/>
      <c r="G460" s="8"/>
      <c r="H460" s="9"/>
      <c r="I460" s="8"/>
      <c r="J460" s="9"/>
      <c r="K460" s="8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8"/>
      <c r="B461" s="9"/>
      <c r="C461" s="8"/>
      <c r="D461" s="9"/>
      <c r="E461" s="8"/>
      <c r="F461" s="9"/>
      <c r="G461" s="8"/>
      <c r="H461" s="9"/>
      <c r="I461" s="8"/>
      <c r="J461" s="9"/>
      <c r="K461" s="8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8"/>
      <c r="B462" s="9"/>
      <c r="C462" s="8"/>
      <c r="D462" s="9"/>
      <c r="E462" s="8"/>
      <c r="F462" s="9"/>
      <c r="G462" s="8"/>
      <c r="H462" s="9"/>
      <c r="I462" s="8"/>
      <c r="J462" s="9"/>
      <c r="K462" s="8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8"/>
      <c r="B463" s="9"/>
      <c r="C463" s="8"/>
      <c r="D463" s="9"/>
      <c r="E463" s="8"/>
      <c r="F463" s="9"/>
      <c r="G463" s="8"/>
      <c r="H463" s="9"/>
      <c r="I463" s="8"/>
      <c r="J463" s="9"/>
      <c r="K463" s="8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8"/>
      <c r="B464" s="9"/>
      <c r="C464" s="8"/>
      <c r="D464" s="9"/>
      <c r="E464" s="8"/>
      <c r="F464" s="9"/>
      <c r="G464" s="8"/>
      <c r="H464" s="9"/>
      <c r="I464" s="8"/>
      <c r="J464" s="9"/>
      <c r="K464" s="8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8"/>
      <c r="B465" s="9"/>
      <c r="C465" s="8"/>
      <c r="D465" s="9"/>
      <c r="E465" s="8"/>
      <c r="F465" s="9"/>
      <c r="G465" s="8"/>
      <c r="H465" s="9"/>
      <c r="I465" s="8"/>
      <c r="J465" s="9"/>
      <c r="K465" s="8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8"/>
      <c r="B466" s="9"/>
      <c r="C466" s="8"/>
      <c r="D466" s="9"/>
      <c r="E466" s="8"/>
      <c r="F466" s="9"/>
      <c r="G466" s="8"/>
      <c r="H466" s="9"/>
      <c r="I466" s="8"/>
      <c r="J466" s="9"/>
      <c r="K466" s="8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8"/>
      <c r="B467" s="9"/>
      <c r="C467" s="8"/>
      <c r="D467" s="9"/>
      <c r="E467" s="8"/>
      <c r="F467" s="9"/>
      <c r="G467" s="8"/>
      <c r="H467" s="9"/>
      <c r="I467" s="8"/>
      <c r="J467" s="9"/>
      <c r="K467" s="8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8"/>
      <c r="B468" s="9"/>
      <c r="C468" s="8"/>
      <c r="D468" s="9"/>
      <c r="E468" s="8"/>
      <c r="F468" s="9"/>
      <c r="G468" s="8"/>
      <c r="H468" s="9"/>
      <c r="I468" s="8"/>
      <c r="J468" s="9"/>
      <c r="K468" s="8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8"/>
      <c r="B469" s="9"/>
      <c r="C469" s="8"/>
      <c r="D469" s="9"/>
      <c r="E469" s="8"/>
      <c r="F469" s="9"/>
      <c r="G469" s="8"/>
      <c r="H469" s="9"/>
      <c r="I469" s="8"/>
      <c r="J469" s="9"/>
      <c r="K469" s="8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8"/>
      <c r="B470" s="9"/>
      <c r="C470" s="8"/>
      <c r="D470" s="9"/>
      <c r="E470" s="8"/>
      <c r="F470" s="9"/>
      <c r="G470" s="8"/>
      <c r="H470" s="9"/>
      <c r="I470" s="8"/>
      <c r="J470" s="9"/>
      <c r="K470" s="8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8"/>
      <c r="B471" s="9"/>
      <c r="C471" s="8"/>
      <c r="D471" s="9"/>
      <c r="E471" s="8"/>
      <c r="F471" s="9"/>
      <c r="G471" s="8"/>
      <c r="H471" s="9"/>
      <c r="I471" s="8"/>
      <c r="J471" s="9"/>
      <c r="K471" s="8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8"/>
      <c r="B472" s="9"/>
      <c r="C472" s="8"/>
      <c r="D472" s="9"/>
      <c r="E472" s="8"/>
      <c r="F472" s="9"/>
      <c r="G472" s="8"/>
      <c r="H472" s="9"/>
      <c r="I472" s="8"/>
      <c r="J472" s="9"/>
      <c r="K472" s="8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8"/>
      <c r="B473" s="9"/>
      <c r="C473" s="8"/>
      <c r="D473" s="9"/>
      <c r="E473" s="8"/>
      <c r="F473" s="9"/>
      <c r="G473" s="8"/>
      <c r="H473" s="9"/>
      <c r="I473" s="8"/>
      <c r="J473" s="9"/>
      <c r="K473" s="8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8"/>
      <c r="B474" s="9"/>
      <c r="C474" s="8"/>
      <c r="D474" s="9"/>
      <c r="E474" s="8"/>
      <c r="F474" s="9"/>
      <c r="G474" s="8"/>
      <c r="H474" s="9"/>
      <c r="I474" s="8"/>
      <c r="J474" s="9"/>
      <c r="K474" s="8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8"/>
      <c r="B475" s="9"/>
      <c r="C475" s="8"/>
      <c r="D475" s="9"/>
      <c r="E475" s="8"/>
      <c r="F475" s="9"/>
      <c r="G475" s="8"/>
      <c r="H475" s="9"/>
      <c r="I475" s="8"/>
      <c r="J475" s="9"/>
      <c r="K475" s="8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8"/>
      <c r="B476" s="9"/>
      <c r="C476" s="8"/>
      <c r="D476" s="9"/>
      <c r="E476" s="8"/>
      <c r="F476" s="9"/>
      <c r="G476" s="8"/>
      <c r="H476" s="9"/>
      <c r="I476" s="8"/>
      <c r="J476" s="9"/>
      <c r="K476" s="8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8"/>
      <c r="B477" s="9"/>
      <c r="C477" s="8"/>
      <c r="D477" s="9"/>
      <c r="E477" s="8"/>
      <c r="F477" s="9"/>
      <c r="G477" s="8"/>
      <c r="H477" s="9"/>
      <c r="I477" s="8"/>
      <c r="J477" s="9"/>
      <c r="K477" s="8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8"/>
      <c r="B478" s="9"/>
      <c r="C478" s="8"/>
      <c r="D478" s="9"/>
      <c r="E478" s="8"/>
      <c r="F478" s="9"/>
      <c r="G478" s="8"/>
      <c r="H478" s="9"/>
      <c r="I478" s="8"/>
      <c r="J478" s="9"/>
      <c r="K478" s="8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8"/>
      <c r="B479" s="9"/>
      <c r="C479" s="8"/>
      <c r="D479" s="9"/>
      <c r="E479" s="8"/>
      <c r="F479" s="9"/>
      <c r="G479" s="8"/>
      <c r="H479" s="9"/>
      <c r="I479" s="8"/>
      <c r="J479" s="9"/>
      <c r="K479" s="8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8"/>
      <c r="B480" s="9"/>
      <c r="C480" s="8"/>
      <c r="D480" s="9"/>
      <c r="E480" s="8"/>
      <c r="F480" s="9"/>
      <c r="G480" s="8"/>
      <c r="H480" s="9"/>
      <c r="I480" s="8"/>
      <c r="J480" s="9"/>
      <c r="K480" s="8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8"/>
      <c r="B481" s="9"/>
      <c r="C481" s="8"/>
      <c r="D481" s="9"/>
      <c r="E481" s="8"/>
      <c r="F481" s="9"/>
      <c r="G481" s="8"/>
      <c r="H481" s="9"/>
      <c r="I481" s="8"/>
      <c r="J481" s="9"/>
      <c r="K481" s="8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8"/>
      <c r="B482" s="9"/>
      <c r="C482" s="8"/>
      <c r="D482" s="9"/>
      <c r="E482" s="8"/>
      <c r="F482" s="9"/>
      <c r="G482" s="8"/>
      <c r="H482" s="9"/>
      <c r="I482" s="8"/>
      <c r="J482" s="9"/>
      <c r="K482" s="8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8"/>
      <c r="B483" s="9"/>
      <c r="C483" s="8"/>
      <c r="D483" s="9"/>
      <c r="E483" s="8"/>
      <c r="F483" s="9"/>
      <c r="G483" s="8"/>
      <c r="H483" s="9"/>
      <c r="I483" s="8"/>
      <c r="J483" s="9"/>
      <c r="K483" s="8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8"/>
      <c r="B484" s="9"/>
      <c r="C484" s="8"/>
      <c r="D484" s="9"/>
      <c r="E484" s="8"/>
      <c r="F484" s="9"/>
      <c r="G484" s="8"/>
      <c r="H484" s="9"/>
      <c r="I484" s="8"/>
      <c r="J484" s="9"/>
      <c r="K484" s="8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8"/>
      <c r="B485" s="9"/>
      <c r="C485" s="8"/>
      <c r="D485" s="9"/>
      <c r="E485" s="8"/>
      <c r="F485" s="9"/>
      <c r="G485" s="8"/>
      <c r="H485" s="9"/>
      <c r="I485" s="8"/>
      <c r="J485" s="9"/>
      <c r="K485" s="8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8"/>
      <c r="B486" s="9"/>
      <c r="C486" s="8"/>
      <c r="D486" s="9"/>
      <c r="E486" s="8"/>
      <c r="F486" s="9"/>
      <c r="G486" s="8"/>
      <c r="H486" s="9"/>
      <c r="I486" s="8"/>
      <c r="J486" s="9"/>
      <c r="K486" s="8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8"/>
      <c r="B487" s="9"/>
      <c r="C487" s="8"/>
      <c r="D487" s="9"/>
      <c r="E487" s="8"/>
      <c r="F487" s="9"/>
      <c r="G487" s="8"/>
      <c r="H487" s="9"/>
      <c r="I487" s="8"/>
      <c r="J487" s="9"/>
      <c r="K487" s="8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8"/>
      <c r="B488" s="9"/>
      <c r="C488" s="8"/>
      <c r="D488" s="9"/>
      <c r="E488" s="8"/>
      <c r="F488" s="9"/>
      <c r="G488" s="8"/>
      <c r="H488" s="9"/>
      <c r="I488" s="8"/>
      <c r="J488" s="9"/>
      <c r="K488" s="8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8"/>
      <c r="B489" s="9"/>
      <c r="C489" s="8"/>
      <c r="D489" s="9"/>
      <c r="E489" s="8"/>
      <c r="F489" s="9"/>
      <c r="G489" s="8"/>
      <c r="H489" s="9"/>
      <c r="I489" s="8"/>
      <c r="J489" s="9"/>
      <c r="K489" s="8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8"/>
      <c r="B490" s="9"/>
      <c r="C490" s="8"/>
      <c r="D490" s="9"/>
      <c r="E490" s="8"/>
      <c r="F490" s="9"/>
      <c r="G490" s="8"/>
      <c r="H490" s="9"/>
      <c r="I490" s="8"/>
      <c r="J490" s="9"/>
      <c r="K490" s="8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8"/>
      <c r="B491" s="9"/>
      <c r="C491" s="8"/>
      <c r="D491" s="9"/>
      <c r="E491" s="8"/>
      <c r="F491" s="9"/>
      <c r="G491" s="8"/>
      <c r="H491" s="9"/>
      <c r="I491" s="8"/>
      <c r="J491" s="9"/>
      <c r="K491" s="8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8"/>
      <c r="B492" s="9"/>
      <c r="C492" s="8"/>
      <c r="D492" s="9"/>
      <c r="E492" s="8"/>
      <c r="F492" s="9"/>
      <c r="G492" s="8"/>
      <c r="H492" s="9"/>
      <c r="I492" s="8"/>
      <c r="J492" s="9"/>
      <c r="K492" s="8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8"/>
      <c r="B493" s="9"/>
      <c r="C493" s="8"/>
      <c r="D493" s="9"/>
      <c r="E493" s="8"/>
      <c r="F493" s="9"/>
      <c r="G493" s="8"/>
      <c r="H493" s="9"/>
      <c r="I493" s="8"/>
      <c r="J493" s="9"/>
      <c r="K493" s="8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8"/>
      <c r="B494" s="9"/>
      <c r="C494" s="8"/>
      <c r="D494" s="9"/>
      <c r="E494" s="8"/>
      <c r="F494" s="9"/>
      <c r="G494" s="8"/>
      <c r="H494" s="9"/>
      <c r="I494" s="8"/>
      <c r="J494" s="9"/>
      <c r="K494" s="8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8"/>
      <c r="B495" s="9"/>
      <c r="C495" s="8"/>
      <c r="D495" s="9"/>
      <c r="E495" s="8"/>
      <c r="F495" s="9"/>
      <c r="G495" s="8"/>
      <c r="H495" s="9"/>
      <c r="I495" s="8"/>
      <c r="J495" s="9"/>
      <c r="K495" s="8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8"/>
      <c r="B496" s="9"/>
      <c r="C496" s="8"/>
      <c r="D496" s="9"/>
      <c r="E496" s="8"/>
      <c r="F496" s="9"/>
      <c r="G496" s="8"/>
      <c r="H496" s="9"/>
      <c r="I496" s="8"/>
      <c r="J496" s="9"/>
      <c r="K496" s="8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8"/>
      <c r="B497" s="9"/>
      <c r="C497" s="8"/>
      <c r="D497" s="9"/>
      <c r="E497" s="8"/>
      <c r="F497" s="9"/>
      <c r="G497" s="8"/>
      <c r="H497" s="9"/>
      <c r="I497" s="8"/>
      <c r="J497" s="9"/>
      <c r="K497" s="8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8"/>
      <c r="B498" s="9"/>
      <c r="C498" s="8"/>
      <c r="D498" s="9"/>
      <c r="E498" s="8"/>
      <c r="F498" s="9"/>
      <c r="G498" s="8"/>
      <c r="H498" s="9"/>
      <c r="I498" s="8"/>
      <c r="J498" s="9"/>
      <c r="K498" s="8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8"/>
      <c r="B499" s="9"/>
      <c r="C499" s="8"/>
      <c r="D499" s="9"/>
      <c r="E499" s="8"/>
      <c r="F499" s="9"/>
      <c r="G499" s="8"/>
      <c r="H499" s="9"/>
      <c r="I499" s="8"/>
      <c r="J499" s="9"/>
      <c r="K499" s="8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8"/>
      <c r="B500" s="9"/>
      <c r="C500" s="8"/>
      <c r="D500" s="9"/>
      <c r="E500" s="8"/>
      <c r="F500" s="9"/>
      <c r="G500" s="8"/>
      <c r="H500" s="9"/>
      <c r="I500" s="8"/>
      <c r="J500" s="9"/>
      <c r="K500" s="8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8"/>
      <c r="B501" s="9"/>
      <c r="C501" s="8"/>
      <c r="D501" s="9"/>
      <c r="E501" s="8"/>
      <c r="F501" s="9"/>
      <c r="G501" s="8"/>
      <c r="H501" s="9"/>
      <c r="I501" s="8"/>
      <c r="J501" s="9"/>
      <c r="K501" s="8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8"/>
      <c r="B502" s="9"/>
      <c r="C502" s="8"/>
      <c r="D502" s="9"/>
      <c r="E502" s="8"/>
      <c r="F502" s="9"/>
      <c r="G502" s="8"/>
      <c r="H502" s="9"/>
      <c r="I502" s="8"/>
      <c r="J502" s="9"/>
      <c r="K502" s="8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8"/>
      <c r="B503" s="9"/>
      <c r="C503" s="8"/>
      <c r="D503" s="9"/>
      <c r="E503" s="8"/>
      <c r="F503" s="9"/>
      <c r="G503" s="8"/>
      <c r="H503" s="9"/>
      <c r="I503" s="8"/>
      <c r="J503" s="9"/>
      <c r="K503" s="8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8"/>
      <c r="B504" s="9"/>
      <c r="C504" s="8"/>
      <c r="D504" s="9"/>
      <c r="E504" s="8"/>
      <c r="F504" s="9"/>
      <c r="G504" s="8"/>
      <c r="H504" s="9"/>
      <c r="I504" s="8"/>
      <c r="J504" s="9"/>
      <c r="K504" s="8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8"/>
      <c r="B505" s="9"/>
      <c r="C505" s="8"/>
      <c r="D505" s="9"/>
      <c r="E505" s="8"/>
      <c r="F505" s="9"/>
      <c r="G505" s="8"/>
      <c r="H505" s="9"/>
      <c r="I505" s="8"/>
      <c r="J505" s="9"/>
      <c r="K505" s="8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8"/>
      <c r="B506" s="9"/>
      <c r="C506" s="8"/>
      <c r="D506" s="9"/>
      <c r="E506" s="8"/>
      <c r="F506" s="9"/>
      <c r="G506" s="8"/>
      <c r="H506" s="9"/>
      <c r="I506" s="8"/>
      <c r="J506" s="9"/>
      <c r="K506" s="8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8"/>
      <c r="B507" s="9"/>
      <c r="C507" s="8"/>
      <c r="D507" s="9"/>
      <c r="E507" s="8"/>
      <c r="F507" s="9"/>
      <c r="G507" s="8"/>
      <c r="H507" s="9"/>
      <c r="I507" s="8"/>
      <c r="J507" s="9"/>
      <c r="K507" s="8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8"/>
      <c r="B508" s="9"/>
      <c r="C508" s="8"/>
      <c r="D508" s="9"/>
      <c r="E508" s="8"/>
      <c r="F508" s="9"/>
      <c r="G508" s="8"/>
      <c r="H508" s="9"/>
      <c r="I508" s="8"/>
      <c r="J508" s="9"/>
      <c r="K508" s="8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8"/>
      <c r="B509" s="9"/>
      <c r="C509" s="8"/>
      <c r="D509" s="9"/>
      <c r="E509" s="8"/>
      <c r="F509" s="9"/>
      <c r="G509" s="8"/>
      <c r="H509" s="9"/>
      <c r="I509" s="8"/>
      <c r="J509" s="9"/>
      <c r="K509" s="8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8"/>
      <c r="B510" s="9"/>
      <c r="C510" s="8"/>
      <c r="D510" s="9"/>
      <c r="E510" s="8"/>
      <c r="F510" s="9"/>
      <c r="G510" s="8"/>
      <c r="H510" s="9"/>
      <c r="I510" s="8"/>
      <c r="J510" s="9"/>
      <c r="K510" s="8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8"/>
      <c r="B511" s="9"/>
      <c r="C511" s="8"/>
      <c r="D511" s="9"/>
      <c r="E511" s="8"/>
      <c r="F511" s="9"/>
      <c r="G511" s="8"/>
      <c r="H511" s="9"/>
      <c r="I511" s="8"/>
      <c r="J511" s="9"/>
      <c r="K511" s="8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8"/>
      <c r="B512" s="9"/>
      <c r="C512" s="8"/>
      <c r="D512" s="9"/>
      <c r="E512" s="8"/>
      <c r="F512" s="9"/>
      <c r="G512" s="8"/>
      <c r="H512" s="9"/>
      <c r="I512" s="8"/>
      <c r="J512" s="9"/>
      <c r="K512" s="8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8"/>
      <c r="B513" s="9"/>
      <c r="C513" s="8"/>
      <c r="D513" s="9"/>
      <c r="E513" s="8"/>
      <c r="F513" s="9"/>
      <c r="G513" s="8"/>
      <c r="H513" s="9"/>
      <c r="I513" s="8"/>
      <c r="J513" s="9"/>
      <c r="K513" s="8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8"/>
      <c r="B514" s="9"/>
      <c r="C514" s="8"/>
      <c r="D514" s="9"/>
      <c r="E514" s="8"/>
      <c r="F514" s="9"/>
      <c r="G514" s="8"/>
      <c r="H514" s="9"/>
      <c r="I514" s="8"/>
      <c r="J514" s="9"/>
      <c r="K514" s="8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8"/>
      <c r="B515" s="9"/>
      <c r="C515" s="8"/>
      <c r="D515" s="9"/>
      <c r="E515" s="8"/>
      <c r="F515" s="9"/>
      <c r="G515" s="8"/>
      <c r="H515" s="9"/>
      <c r="I515" s="8"/>
      <c r="J515" s="9"/>
      <c r="K515" s="8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8"/>
      <c r="B516" s="9"/>
      <c r="C516" s="8"/>
      <c r="D516" s="9"/>
      <c r="E516" s="8"/>
      <c r="F516" s="9"/>
      <c r="G516" s="8"/>
      <c r="H516" s="9"/>
      <c r="I516" s="8"/>
      <c r="J516" s="9"/>
      <c r="K516" s="8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8"/>
      <c r="B517" s="9"/>
      <c r="C517" s="8"/>
      <c r="D517" s="9"/>
      <c r="E517" s="8"/>
      <c r="F517" s="9"/>
      <c r="G517" s="8"/>
      <c r="H517" s="9"/>
      <c r="I517" s="8"/>
      <c r="J517" s="9"/>
      <c r="K517" s="8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8"/>
      <c r="B518" s="9"/>
      <c r="C518" s="8"/>
      <c r="D518" s="9"/>
      <c r="E518" s="8"/>
      <c r="F518" s="9"/>
      <c r="G518" s="8"/>
      <c r="H518" s="9"/>
      <c r="I518" s="8"/>
      <c r="J518" s="9"/>
      <c r="K518" s="8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8"/>
      <c r="B519" s="9"/>
      <c r="C519" s="8"/>
      <c r="D519" s="9"/>
      <c r="E519" s="8"/>
      <c r="F519" s="9"/>
      <c r="G519" s="8"/>
      <c r="H519" s="9"/>
      <c r="I519" s="8"/>
      <c r="J519" s="9"/>
      <c r="K519" s="8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8"/>
      <c r="B520" s="9"/>
      <c r="C520" s="8"/>
      <c r="D520" s="9"/>
      <c r="E520" s="8"/>
      <c r="F520" s="9"/>
      <c r="G520" s="8"/>
      <c r="H520" s="9"/>
      <c r="I520" s="8"/>
      <c r="J520" s="9"/>
      <c r="K520" s="8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8"/>
      <c r="B521" s="9"/>
      <c r="C521" s="8"/>
      <c r="D521" s="9"/>
      <c r="E521" s="8"/>
      <c r="F521" s="9"/>
      <c r="G521" s="8"/>
      <c r="H521" s="9"/>
      <c r="I521" s="8"/>
      <c r="J521" s="9"/>
      <c r="K521" s="8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8"/>
      <c r="B522" s="9"/>
      <c r="C522" s="8"/>
      <c r="D522" s="9"/>
      <c r="E522" s="8"/>
      <c r="F522" s="9"/>
      <c r="G522" s="8"/>
      <c r="H522" s="9"/>
      <c r="I522" s="8"/>
      <c r="J522" s="9"/>
      <c r="K522" s="8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8"/>
      <c r="B523" s="9"/>
      <c r="C523" s="8"/>
      <c r="D523" s="9"/>
      <c r="E523" s="8"/>
      <c r="F523" s="9"/>
      <c r="G523" s="8"/>
      <c r="H523" s="9"/>
      <c r="I523" s="8"/>
      <c r="J523" s="9"/>
      <c r="K523" s="8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8"/>
      <c r="B524" s="9"/>
      <c r="C524" s="8"/>
      <c r="D524" s="9"/>
      <c r="E524" s="8"/>
      <c r="F524" s="9"/>
      <c r="G524" s="8"/>
      <c r="H524" s="9"/>
      <c r="I524" s="8"/>
      <c r="J524" s="9"/>
      <c r="K524" s="8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8"/>
      <c r="B525" s="9"/>
      <c r="C525" s="8"/>
      <c r="D525" s="9"/>
      <c r="E525" s="8"/>
      <c r="F525" s="9"/>
      <c r="G525" s="8"/>
      <c r="H525" s="9"/>
      <c r="I525" s="8"/>
      <c r="J525" s="9"/>
      <c r="K525" s="8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8"/>
      <c r="B526" s="9"/>
      <c r="C526" s="8"/>
      <c r="D526" s="9"/>
      <c r="E526" s="8"/>
      <c r="F526" s="9"/>
      <c r="G526" s="8"/>
      <c r="H526" s="9"/>
      <c r="I526" s="8"/>
      <c r="J526" s="9"/>
      <c r="K526" s="8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8"/>
      <c r="B527" s="9"/>
      <c r="C527" s="8"/>
      <c r="D527" s="9"/>
      <c r="E527" s="8"/>
      <c r="F527" s="9"/>
      <c r="G527" s="8"/>
      <c r="H527" s="9"/>
      <c r="I527" s="8"/>
      <c r="J527" s="9"/>
      <c r="K527" s="8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8"/>
      <c r="B528" s="9"/>
      <c r="C528" s="8"/>
      <c r="D528" s="9"/>
      <c r="E528" s="8"/>
      <c r="F528" s="9"/>
      <c r="G528" s="8"/>
      <c r="H528" s="9"/>
      <c r="I528" s="8"/>
      <c r="J528" s="9"/>
      <c r="K528" s="8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8"/>
      <c r="B529" s="9"/>
      <c r="C529" s="8"/>
      <c r="D529" s="9"/>
      <c r="E529" s="8"/>
      <c r="F529" s="9"/>
      <c r="G529" s="8"/>
      <c r="H529" s="9"/>
      <c r="I529" s="8"/>
      <c r="J529" s="9"/>
      <c r="K529" s="8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8"/>
      <c r="B530" s="9"/>
      <c r="C530" s="8"/>
      <c r="D530" s="9"/>
      <c r="E530" s="8"/>
      <c r="F530" s="9"/>
      <c r="G530" s="8"/>
      <c r="H530" s="9"/>
      <c r="I530" s="8"/>
      <c r="J530" s="9"/>
      <c r="K530" s="8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8"/>
      <c r="B531" s="9"/>
      <c r="C531" s="8"/>
      <c r="D531" s="9"/>
      <c r="E531" s="8"/>
      <c r="F531" s="9"/>
      <c r="G531" s="8"/>
      <c r="H531" s="9"/>
      <c r="I531" s="8"/>
      <c r="J531" s="9"/>
      <c r="K531" s="8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8"/>
      <c r="B532" s="9"/>
      <c r="C532" s="8"/>
      <c r="D532" s="9"/>
      <c r="E532" s="8"/>
      <c r="F532" s="9"/>
      <c r="G532" s="8"/>
      <c r="H532" s="9"/>
      <c r="I532" s="8"/>
      <c r="J532" s="9"/>
      <c r="K532" s="8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8"/>
      <c r="B533" s="9"/>
      <c r="C533" s="8"/>
      <c r="D533" s="9"/>
      <c r="E533" s="8"/>
      <c r="F533" s="9"/>
      <c r="G533" s="8"/>
      <c r="H533" s="9"/>
      <c r="I533" s="8"/>
      <c r="J533" s="9"/>
      <c r="K533" s="8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8"/>
      <c r="B534" s="9"/>
      <c r="C534" s="8"/>
      <c r="D534" s="9"/>
      <c r="E534" s="8"/>
      <c r="F534" s="9"/>
      <c r="G534" s="8"/>
      <c r="H534" s="9"/>
      <c r="I534" s="8"/>
      <c r="J534" s="9"/>
      <c r="K534" s="8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8"/>
      <c r="B535" s="9"/>
      <c r="C535" s="8"/>
      <c r="D535" s="9"/>
      <c r="E535" s="8"/>
      <c r="F535" s="9"/>
      <c r="G535" s="8"/>
      <c r="H535" s="9"/>
      <c r="I535" s="8"/>
      <c r="J535" s="9"/>
      <c r="K535" s="8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8"/>
      <c r="B536" s="9"/>
      <c r="C536" s="8"/>
      <c r="D536" s="9"/>
      <c r="E536" s="8"/>
      <c r="F536" s="9"/>
      <c r="G536" s="8"/>
      <c r="H536" s="9"/>
      <c r="I536" s="8"/>
      <c r="J536" s="9"/>
      <c r="K536" s="8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8"/>
      <c r="B537" s="9"/>
      <c r="C537" s="8"/>
      <c r="D537" s="9"/>
      <c r="E537" s="8"/>
      <c r="F537" s="9"/>
      <c r="G537" s="8"/>
      <c r="H537" s="9"/>
      <c r="I537" s="8"/>
      <c r="J537" s="9"/>
      <c r="K537" s="8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8"/>
      <c r="B538" s="9"/>
      <c r="C538" s="8"/>
      <c r="D538" s="9"/>
      <c r="E538" s="8"/>
      <c r="F538" s="9"/>
      <c r="G538" s="8"/>
      <c r="H538" s="9"/>
      <c r="I538" s="8"/>
      <c r="J538" s="9"/>
      <c r="K538" s="8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8"/>
      <c r="B539" s="9"/>
      <c r="C539" s="8"/>
      <c r="D539" s="9"/>
      <c r="E539" s="8"/>
      <c r="F539" s="9"/>
      <c r="G539" s="8"/>
      <c r="H539" s="9"/>
      <c r="I539" s="8"/>
      <c r="J539" s="9"/>
      <c r="K539" s="8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8"/>
      <c r="B540" s="9"/>
      <c r="C540" s="8"/>
      <c r="D540" s="9"/>
      <c r="E540" s="8"/>
      <c r="F540" s="9"/>
      <c r="G540" s="8"/>
      <c r="H540" s="9"/>
      <c r="I540" s="8"/>
      <c r="J540" s="9"/>
      <c r="K540" s="8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8"/>
      <c r="B541" s="9"/>
      <c r="C541" s="8"/>
      <c r="D541" s="9"/>
      <c r="E541" s="8"/>
      <c r="F541" s="9"/>
      <c r="G541" s="8"/>
      <c r="H541" s="9"/>
      <c r="I541" s="8"/>
      <c r="J541" s="9"/>
      <c r="K541" s="8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8"/>
      <c r="B542" s="9"/>
      <c r="C542" s="8"/>
      <c r="D542" s="9"/>
      <c r="E542" s="8"/>
      <c r="F542" s="9"/>
      <c r="G542" s="8"/>
      <c r="H542" s="9"/>
      <c r="I542" s="8"/>
      <c r="J542" s="9"/>
      <c r="K542" s="8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8"/>
      <c r="B543" s="9"/>
      <c r="C543" s="8"/>
      <c r="D543" s="9"/>
      <c r="E543" s="8"/>
      <c r="F543" s="9"/>
      <c r="G543" s="8"/>
      <c r="H543" s="9"/>
      <c r="I543" s="8"/>
      <c r="J543" s="9"/>
      <c r="K543" s="8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8"/>
      <c r="B544" s="9"/>
      <c r="C544" s="8"/>
      <c r="D544" s="9"/>
      <c r="E544" s="8"/>
      <c r="F544" s="9"/>
      <c r="G544" s="8"/>
      <c r="H544" s="9"/>
      <c r="I544" s="8"/>
      <c r="J544" s="9"/>
      <c r="K544" s="8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8"/>
      <c r="B545" s="9"/>
      <c r="C545" s="8"/>
      <c r="D545" s="9"/>
      <c r="E545" s="8"/>
      <c r="F545" s="9"/>
      <c r="G545" s="8"/>
      <c r="H545" s="9"/>
      <c r="I545" s="8"/>
      <c r="J545" s="9"/>
      <c r="K545" s="8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8"/>
      <c r="B546" s="9"/>
      <c r="C546" s="8"/>
      <c r="D546" s="9"/>
      <c r="E546" s="8"/>
      <c r="F546" s="9"/>
      <c r="G546" s="8"/>
      <c r="H546" s="9"/>
      <c r="I546" s="8"/>
      <c r="J546" s="9"/>
      <c r="K546" s="8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8"/>
      <c r="B547" s="9"/>
      <c r="C547" s="8"/>
      <c r="D547" s="9"/>
      <c r="E547" s="8"/>
      <c r="F547" s="9"/>
      <c r="G547" s="8"/>
      <c r="H547" s="9"/>
      <c r="I547" s="8"/>
      <c r="J547" s="9"/>
      <c r="K547" s="8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8"/>
      <c r="B548" s="9"/>
      <c r="C548" s="8"/>
      <c r="D548" s="9"/>
      <c r="E548" s="8"/>
      <c r="F548" s="9"/>
      <c r="G548" s="8"/>
      <c r="H548" s="9"/>
      <c r="I548" s="8"/>
      <c r="J548" s="9"/>
      <c r="K548" s="8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8"/>
      <c r="B549" s="9"/>
      <c r="C549" s="8"/>
      <c r="D549" s="9"/>
      <c r="E549" s="8"/>
      <c r="F549" s="9"/>
      <c r="G549" s="8"/>
      <c r="H549" s="9"/>
      <c r="I549" s="8"/>
      <c r="J549" s="9"/>
      <c r="K549" s="8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8"/>
      <c r="B550" s="9"/>
      <c r="C550" s="8"/>
      <c r="D550" s="9"/>
      <c r="E550" s="8"/>
      <c r="F550" s="9"/>
      <c r="G550" s="8"/>
      <c r="H550" s="9"/>
      <c r="I550" s="8"/>
      <c r="J550" s="9"/>
      <c r="K550" s="8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8"/>
      <c r="B551" s="9"/>
      <c r="C551" s="8"/>
      <c r="D551" s="9"/>
      <c r="E551" s="8"/>
      <c r="F551" s="9"/>
      <c r="G551" s="8"/>
      <c r="H551" s="9"/>
      <c r="I551" s="8"/>
      <c r="J551" s="9"/>
      <c r="K551" s="8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8"/>
      <c r="B552" s="9"/>
      <c r="C552" s="8"/>
      <c r="D552" s="9"/>
      <c r="E552" s="8"/>
      <c r="F552" s="9"/>
      <c r="G552" s="8"/>
      <c r="H552" s="9"/>
      <c r="I552" s="8"/>
      <c r="J552" s="9"/>
      <c r="K552" s="8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8"/>
      <c r="B553" s="9"/>
      <c r="C553" s="8"/>
      <c r="D553" s="9"/>
      <c r="E553" s="8"/>
      <c r="F553" s="9"/>
      <c r="G553" s="8"/>
      <c r="H553" s="9"/>
      <c r="I553" s="8"/>
      <c r="J553" s="9"/>
      <c r="K553" s="8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8"/>
      <c r="B554" s="9"/>
      <c r="C554" s="8"/>
      <c r="D554" s="9"/>
      <c r="E554" s="8"/>
      <c r="F554" s="9"/>
      <c r="G554" s="8"/>
      <c r="H554" s="9"/>
      <c r="I554" s="8"/>
      <c r="J554" s="9"/>
      <c r="K554" s="8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8"/>
      <c r="B555" s="9"/>
      <c r="C555" s="8"/>
      <c r="D555" s="9"/>
      <c r="E555" s="8"/>
      <c r="F555" s="9"/>
      <c r="G555" s="8"/>
      <c r="H555" s="9"/>
      <c r="I555" s="8"/>
      <c r="J555" s="9"/>
      <c r="K555" s="8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8"/>
      <c r="B556" s="9"/>
      <c r="C556" s="8"/>
      <c r="D556" s="9"/>
      <c r="E556" s="8"/>
      <c r="F556" s="9"/>
      <c r="G556" s="8"/>
      <c r="H556" s="9"/>
      <c r="I556" s="8"/>
      <c r="J556" s="9"/>
      <c r="K556" s="8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8"/>
      <c r="B557" s="9"/>
      <c r="C557" s="8"/>
      <c r="D557" s="9"/>
      <c r="E557" s="8"/>
      <c r="F557" s="9"/>
      <c r="G557" s="8"/>
      <c r="H557" s="9"/>
      <c r="I557" s="8"/>
      <c r="J557" s="9"/>
      <c r="K557" s="8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8"/>
      <c r="B558" s="9"/>
      <c r="C558" s="8"/>
      <c r="D558" s="9"/>
      <c r="E558" s="8"/>
      <c r="F558" s="9"/>
      <c r="G558" s="8"/>
      <c r="H558" s="9"/>
      <c r="I558" s="8"/>
      <c r="J558" s="9"/>
      <c r="K558" s="8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8"/>
      <c r="B559" s="9"/>
      <c r="C559" s="8"/>
      <c r="D559" s="9"/>
      <c r="E559" s="8"/>
      <c r="F559" s="9"/>
      <c r="G559" s="8"/>
      <c r="H559" s="9"/>
      <c r="I559" s="8"/>
      <c r="J559" s="9"/>
      <c r="K559" s="8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8"/>
      <c r="B560" s="9"/>
      <c r="C560" s="8"/>
      <c r="D560" s="9"/>
      <c r="E560" s="8"/>
      <c r="F560" s="9"/>
      <c r="G560" s="8"/>
      <c r="H560" s="9"/>
      <c r="I560" s="8"/>
      <c r="J560" s="9"/>
      <c r="K560" s="8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8"/>
      <c r="B561" s="9"/>
      <c r="C561" s="8"/>
      <c r="D561" s="9"/>
      <c r="E561" s="8"/>
      <c r="F561" s="9"/>
      <c r="G561" s="8"/>
      <c r="H561" s="9"/>
      <c r="I561" s="8"/>
      <c r="J561" s="9"/>
      <c r="K561" s="8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8"/>
      <c r="B562" s="9"/>
      <c r="C562" s="8"/>
      <c r="D562" s="9"/>
      <c r="E562" s="8"/>
      <c r="F562" s="9"/>
      <c r="G562" s="8"/>
      <c r="H562" s="9"/>
      <c r="I562" s="8"/>
      <c r="J562" s="9"/>
      <c r="K562" s="8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8"/>
      <c r="B563" s="9"/>
      <c r="C563" s="8"/>
      <c r="D563" s="9"/>
      <c r="E563" s="8"/>
      <c r="F563" s="9"/>
      <c r="G563" s="8"/>
      <c r="H563" s="9"/>
      <c r="I563" s="8"/>
      <c r="J563" s="9"/>
      <c r="K563" s="8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8"/>
      <c r="B564" s="9"/>
      <c r="C564" s="8"/>
      <c r="D564" s="9"/>
      <c r="E564" s="8"/>
      <c r="F564" s="9"/>
      <c r="G564" s="8"/>
      <c r="H564" s="9"/>
      <c r="I564" s="8"/>
      <c r="J564" s="9"/>
      <c r="K564" s="8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8"/>
      <c r="B565" s="9"/>
      <c r="C565" s="8"/>
      <c r="D565" s="9"/>
      <c r="E565" s="8"/>
      <c r="F565" s="9"/>
      <c r="G565" s="8"/>
      <c r="H565" s="9"/>
      <c r="I565" s="8"/>
      <c r="J565" s="9"/>
      <c r="K565" s="8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8"/>
      <c r="B566" s="9"/>
      <c r="C566" s="8"/>
      <c r="D566" s="9"/>
      <c r="E566" s="8"/>
      <c r="F566" s="9"/>
      <c r="G566" s="8"/>
      <c r="H566" s="9"/>
      <c r="I566" s="8"/>
      <c r="J566" s="9"/>
      <c r="K566" s="8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8"/>
      <c r="B567" s="9"/>
      <c r="C567" s="8"/>
      <c r="D567" s="9"/>
      <c r="E567" s="8"/>
      <c r="F567" s="9"/>
      <c r="G567" s="8"/>
      <c r="H567" s="9"/>
      <c r="I567" s="8"/>
      <c r="J567" s="9"/>
      <c r="K567" s="8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8"/>
      <c r="B568" s="9"/>
      <c r="C568" s="8"/>
      <c r="D568" s="9"/>
      <c r="E568" s="8"/>
      <c r="F568" s="9"/>
      <c r="G568" s="8"/>
      <c r="H568" s="9"/>
      <c r="I568" s="8"/>
      <c r="J568" s="9"/>
      <c r="K568" s="8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8"/>
      <c r="B569" s="9"/>
      <c r="C569" s="8"/>
      <c r="D569" s="9"/>
      <c r="E569" s="8"/>
      <c r="F569" s="9"/>
      <c r="G569" s="8"/>
      <c r="H569" s="9"/>
      <c r="I569" s="8"/>
      <c r="J569" s="9"/>
      <c r="K569" s="8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8"/>
      <c r="B570" s="9"/>
      <c r="C570" s="8"/>
      <c r="D570" s="9"/>
      <c r="E570" s="8"/>
      <c r="F570" s="9"/>
      <c r="G570" s="8"/>
      <c r="H570" s="9"/>
      <c r="I570" s="8"/>
      <c r="J570" s="9"/>
      <c r="K570" s="8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8"/>
      <c r="B571" s="9"/>
      <c r="C571" s="8"/>
      <c r="D571" s="9"/>
      <c r="E571" s="8"/>
      <c r="F571" s="9"/>
      <c r="G571" s="8"/>
      <c r="H571" s="9"/>
      <c r="I571" s="8"/>
      <c r="J571" s="9"/>
      <c r="K571" s="8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8"/>
      <c r="B572" s="9"/>
      <c r="C572" s="8"/>
      <c r="D572" s="9"/>
      <c r="E572" s="8"/>
      <c r="F572" s="9"/>
      <c r="G572" s="8"/>
      <c r="H572" s="9"/>
      <c r="I572" s="8"/>
      <c r="J572" s="9"/>
      <c r="K572" s="8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8"/>
      <c r="B573" s="9"/>
      <c r="C573" s="8"/>
      <c r="D573" s="9"/>
      <c r="E573" s="8"/>
      <c r="F573" s="9"/>
      <c r="G573" s="8"/>
      <c r="H573" s="9"/>
      <c r="I573" s="8"/>
      <c r="J573" s="9"/>
      <c r="K573" s="8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8"/>
      <c r="B574" s="9"/>
      <c r="C574" s="8"/>
      <c r="D574" s="9"/>
      <c r="E574" s="8"/>
      <c r="F574" s="9"/>
      <c r="G574" s="8"/>
      <c r="H574" s="9"/>
      <c r="I574" s="8"/>
      <c r="J574" s="9"/>
      <c r="K574" s="8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8"/>
      <c r="B575" s="9"/>
      <c r="C575" s="8"/>
      <c r="D575" s="9"/>
      <c r="E575" s="8"/>
      <c r="F575" s="9"/>
      <c r="G575" s="8"/>
      <c r="H575" s="9"/>
      <c r="I575" s="8"/>
      <c r="J575" s="9"/>
      <c r="K575" s="8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8"/>
      <c r="B576" s="9"/>
      <c r="C576" s="8"/>
      <c r="D576" s="9"/>
      <c r="E576" s="8"/>
      <c r="F576" s="9"/>
      <c r="G576" s="8"/>
      <c r="H576" s="9"/>
      <c r="I576" s="8"/>
      <c r="J576" s="9"/>
      <c r="K576" s="8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8"/>
      <c r="B577" s="9"/>
      <c r="C577" s="8"/>
      <c r="D577" s="9"/>
      <c r="E577" s="8"/>
      <c r="F577" s="9"/>
      <c r="G577" s="8"/>
      <c r="H577" s="9"/>
      <c r="I577" s="8"/>
      <c r="J577" s="9"/>
      <c r="K577" s="8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8"/>
      <c r="B578" s="9"/>
      <c r="C578" s="8"/>
      <c r="D578" s="9"/>
      <c r="E578" s="8"/>
      <c r="F578" s="9"/>
      <c r="G578" s="8"/>
      <c r="H578" s="9"/>
      <c r="I578" s="8"/>
      <c r="J578" s="9"/>
      <c r="K578" s="8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8"/>
      <c r="B579" s="9"/>
      <c r="C579" s="8"/>
      <c r="D579" s="9"/>
      <c r="E579" s="8"/>
      <c r="F579" s="9"/>
      <c r="G579" s="8"/>
      <c r="H579" s="9"/>
      <c r="I579" s="8"/>
      <c r="J579" s="9"/>
      <c r="K579" s="8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8"/>
      <c r="B580" s="9"/>
      <c r="C580" s="8"/>
      <c r="D580" s="9"/>
      <c r="E580" s="8"/>
      <c r="F580" s="9"/>
      <c r="G580" s="8"/>
      <c r="H580" s="9"/>
      <c r="I580" s="8"/>
      <c r="J580" s="9"/>
      <c r="K580" s="8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8"/>
      <c r="B581" s="9"/>
      <c r="C581" s="8"/>
      <c r="D581" s="9"/>
      <c r="E581" s="8"/>
      <c r="F581" s="9"/>
      <c r="G581" s="8"/>
      <c r="H581" s="9"/>
      <c r="I581" s="8"/>
      <c r="J581" s="9"/>
      <c r="K581" s="8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8"/>
      <c r="B582" s="9"/>
      <c r="C582" s="8"/>
      <c r="D582" s="9"/>
      <c r="E582" s="8"/>
      <c r="F582" s="9"/>
      <c r="G582" s="8"/>
      <c r="H582" s="9"/>
      <c r="I582" s="8"/>
      <c r="J582" s="9"/>
      <c r="K582" s="8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8"/>
      <c r="B583" s="9"/>
      <c r="C583" s="8"/>
      <c r="D583" s="9"/>
      <c r="E583" s="8"/>
      <c r="F583" s="9"/>
      <c r="G583" s="8"/>
      <c r="H583" s="9"/>
      <c r="I583" s="8"/>
      <c r="J583" s="9"/>
      <c r="K583" s="8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8"/>
      <c r="B584" s="9"/>
      <c r="C584" s="8"/>
      <c r="D584" s="9"/>
      <c r="E584" s="8"/>
      <c r="F584" s="9"/>
      <c r="G584" s="8"/>
      <c r="H584" s="9"/>
      <c r="I584" s="8"/>
      <c r="J584" s="9"/>
      <c r="K584" s="8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8"/>
      <c r="B585" s="9"/>
      <c r="C585" s="8"/>
      <c r="D585" s="9"/>
      <c r="E585" s="8"/>
      <c r="F585" s="9"/>
      <c r="G585" s="8"/>
      <c r="H585" s="9"/>
      <c r="I585" s="8"/>
      <c r="J585" s="9"/>
      <c r="K585" s="8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8"/>
      <c r="B586" s="9"/>
      <c r="C586" s="8"/>
      <c r="D586" s="9"/>
      <c r="E586" s="8"/>
      <c r="F586" s="9"/>
      <c r="G586" s="8"/>
      <c r="H586" s="9"/>
      <c r="I586" s="8"/>
      <c r="J586" s="9"/>
      <c r="K586" s="8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8"/>
      <c r="B587" s="9"/>
      <c r="C587" s="8"/>
      <c r="D587" s="9"/>
      <c r="E587" s="8"/>
      <c r="F587" s="9"/>
      <c r="G587" s="8"/>
      <c r="H587" s="9"/>
      <c r="I587" s="8"/>
      <c r="J587" s="9"/>
      <c r="K587" s="8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8"/>
      <c r="B588" s="9"/>
      <c r="C588" s="8"/>
      <c r="D588" s="9"/>
      <c r="E588" s="8"/>
      <c r="F588" s="9"/>
      <c r="G588" s="8"/>
      <c r="H588" s="9"/>
      <c r="I588" s="8"/>
      <c r="J588" s="9"/>
      <c r="K588" s="8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8"/>
      <c r="B589" s="9"/>
      <c r="C589" s="8"/>
      <c r="D589" s="9"/>
      <c r="E589" s="8"/>
      <c r="F589" s="9"/>
      <c r="G589" s="8"/>
      <c r="H589" s="9"/>
      <c r="I589" s="8"/>
      <c r="J589" s="9"/>
      <c r="K589" s="8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8"/>
      <c r="B590" s="9"/>
      <c r="C590" s="8"/>
      <c r="D590" s="9"/>
      <c r="E590" s="8"/>
      <c r="F590" s="9"/>
      <c r="G590" s="8"/>
      <c r="H590" s="9"/>
      <c r="I590" s="8"/>
      <c r="J590" s="9"/>
      <c r="K590" s="8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8"/>
      <c r="B591" s="9"/>
      <c r="C591" s="8"/>
      <c r="D591" s="9"/>
      <c r="E591" s="8"/>
      <c r="F591" s="9"/>
      <c r="G591" s="8"/>
      <c r="H591" s="9"/>
      <c r="I591" s="8"/>
      <c r="J591" s="9"/>
      <c r="K591" s="8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8"/>
      <c r="B592" s="9"/>
      <c r="C592" s="8"/>
      <c r="D592" s="9"/>
      <c r="E592" s="8"/>
      <c r="F592" s="9"/>
      <c r="G592" s="8"/>
      <c r="H592" s="9"/>
      <c r="I592" s="8"/>
      <c r="J592" s="9"/>
      <c r="K592" s="8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8"/>
      <c r="B593" s="9"/>
      <c r="C593" s="8"/>
      <c r="D593" s="9"/>
      <c r="E593" s="8"/>
      <c r="F593" s="9"/>
      <c r="G593" s="8"/>
      <c r="H593" s="9"/>
      <c r="I593" s="8"/>
      <c r="J593" s="9"/>
      <c r="K593" s="8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8"/>
      <c r="B594" s="9"/>
      <c r="C594" s="8"/>
      <c r="D594" s="9"/>
      <c r="E594" s="8"/>
      <c r="F594" s="9"/>
      <c r="G594" s="8"/>
      <c r="H594" s="9"/>
      <c r="I594" s="8"/>
      <c r="J594" s="9"/>
      <c r="K594" s="8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8"/>
      <c r="B595" s="9"/>
      <c r="C595" s="8"/>
      <c r="D595" s="9"/>
      <c r="E595" s="8"/>
      <c r="F595" s="9"/>
      <c r="G595" s="8"/>
      <c r="H595" s="9"/>
      <c r="I595" s="8"/>
      <c r="J595" s="9"/>
      <c r="K595" s="8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8"/>
      <c r="B596" s="9"/>
      <c r="C596" s="8"/>
      <c r="D596" s="9"/>
      <c r="E596" s="8"/>
      <c r="F596" s="9"/>
      <c r="G596" s="8"/>
      <c r="H596" s="9"/>
      <c r="I596" s="8"/>
      <c r="J596" s="9"/>
      <c r="K596" s="8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8"/>
      <c r="B597" s="9"/>
      <c r="C597" s="8"/>
      <c r="D597" s="9"/>
      <c r="E597" s="8"/>
      <c r="F597" s="9"/>
      <c r="G597" s="8"/>
      <c r="H597" s="9"/>
      <c r="I597" s="8"/>
      <c r="J597" s="9"/>
      <c r="K597" s="8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8"/>
      <c r="B598" s="9"/>
      <c r="C598" s="8"/>
      <c r="D598" s="9"/>
      <c r="E598" s="8"/>
      <c r="F598" s="9"/>
      <c r="G598" s="8"/>
      <c r="H598" s="9"/>
      <c r="I598" s="8"/>
      <c r="J598" s="9"/>
      <c r="K598" s="8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8"/>
      <c r="B599" s="9"/>
      <c r="C599" s="8"/>
      <c r="D599" s="9"/>
      <c r="E599" s="8"/>
      <c r="F599" s="9"/>
      <c r="G599" s="8"/>
      <c r="H599" s="9"/>
      <c r="I599" s="8"/>
      <c r="J599" s="9"/>
      <c r="K599" s="8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8"/>
      <c r="B600" s="9"/>
      <c r="C600" s="8"/>
      <c r="D600" s="9"/>
      <c r="E600" s="8"/>
      <c r="F600" s="9"/>
      <c r="G600" s="8"/>
      <c r="H600" s="9"/>
      <c r="I600" s="8"/>
      <c r="J600" s="9"/>
      <c r="K600" s="8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8"/>
      <c r="B601" s="9"/>
      <c r="C601" s="8"/>
      <c r="D601" s="9"/>
      <c r="E601" s="8"/>
      <c r="F601" s="9"/>
      <c r="G601" s="8"/>
      <c r="H601" s="9"/>
      <c r="I601" s="8"/>
      <c r="J601" s="9"/>
      <c r="K601" s="8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8"/>
      <c r="B602" s="9"/>
      <c r="C602" s="8"/>
      <c r="D602" s="9"/>
      <c r="E602" s="8"/>
      <c r="F602" s="9"/>
      <c r="G602" s="8"/>
      <c r="H602" s="9"/>
      <c r="I602" s="8"/>
      <c r="J602" s="9"/>
      <c r="K602" s="8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8"/>
      <c r="B603" s="9"/>
      <c r="C603" s="8"/>
      <c r="D603" s="9"/>
      <c r="E603" s="8"/>
      <c r="F603" s="9"/>
      <c r="G603" s="8"/>
      <c r="H603" s="9"/>
      <c r="I603" s="8"/>
      <c r="J603" s="9"/>
      <c r="K603" s="8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8"/>
      <c r="B604" s="9"/>
      <c r="C604" s="8"/>
      <c r="D604" s="9"/>
      <c r="E604" s="8"/>
      <c r="F604" s="9"/>
      <c r="G604" s="8"/>
      <c r="H604" s="9"/>
      <c r="I604" s="8"/>
      <c r="J604" s="9"/>
      <c r="K604" s="8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8"/>
      <c r="B605" s="9"/>
      <c r="C605" s="8"/>
      <c r="D605" s="9"/>
      <c r="E605" s="8"/>
      <c r="F605" s="9"/>
      <c r="G605" s="8"/>
      <c r="H605" s="9"/>
      <c r="I605" s="8"/>
      <c r="J605" s="9"/>
      <c r="K605" s="8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8"/>
      <c r="B606" s="9"/>
      <c r="C606" s="8"/>
      <c r="D606" s="9"/>
      <c r="E606" s="8"/>
      <c r="F606" s="9"/>
      <c r="G606" s="8"/>
      <c r="H606" s="9"/>
      <c r="I606" s="8"/>
      <c r="J606" s="9"/>
      <c r="K606" s="8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8"/>
      <c r="B607" s="9"/>
      <c r="C607" s="8"/>
      <c r="D607" s="9"/>
      <c r="E607" s="8"/>
      <c r="F607" s="9"/>
      <c r="G607" s="8"/>
      <c r="H607" s="9"/>
      <c r="I607" s="8"/>
      <c r="J607" s="9"/>
      <c r="K607" s="8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8"/>
      <c r="B608" s="9"/>
      <c r="C608" s="8"/>
      <c r="D608" s="9"/>
      <c r="E608" s="8"/>
      <c r="F608" s="9"/>
      <c r="G608" s="8"/>
      <c r="H608" s="9"/>
      <c r="I608" s="8"/>
      <c r="J608" s="9"/>
      <c r="K608" s="8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8"/>
      <c r="B609" s="9"/>
      <c r="C609" s="8"/>
      <c r="D609" s="9"/>
      <c r="E609" s="8"/>
      <c r="F609" s="9"/>
      <c r="G609" s="8"/>
      <c r="H609" s="9"/>
      <c r="I609" s="8"/>
      <c r="J609" s="9"/>
      <c r="K609" s="8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8"/>
      <c r="B610" s="9"/>
      <c r="C610" s="8"/>
      <c r="D610" s="9"/>
      <c r="E610" s="8"/>
      <c r="F610" s="9"/>
      <c r="G610" s="8"/>
      <c r="H610" s="9"/>
      <c r="I610" s="8"/>
      <c r="J610" s="9"/>
      <c r="K610" s="8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8"/>
      <c r="B611" s="9"/>
      <c r="C611" s="8"/>
      <c r="D611" s="9"/>
      <c r="E611" s="8"/>
      <c r="F611" s="9"/>
      <c r="G611" s="8"/>
      <c r="H611" s="9"/>
      <c r="I611" s="8"/>
      <c r="J611" s="9"/>
      <c r="K611" s="8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8"/>
      <c r="B612" s="9"/>
      <c r="C612" s="8"/>
      <c r="D612" s="9"/>
      <c r="E612" s="8"/>
      <c r="F612" s="9"/>
      <c r="G612" s="8"/>
      <c r="H612" s="9"/>
      <c r="I612" s="8"/>
      <c r="J612" s="9"/>
      <c r="K612" s="8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8"/>
      <c r="B613" s="9"/>
      <c r="C613" s="8"/>
      <c r="D613" s="9"/>
      <c r="E613" s="8"/>
      <c r="F613" s="9"/>
      <c r="G613" s="8"/>
      <c r="H613" s="9"/>
      <c r="I613" s="8"/>
      <c r="J613" s="9"/>
      <c r="K613" s="8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8"/>
      <c r="B614" s="9"/>
      <c r="C614" s="8"/>
      <c r="D614" s="9"/>
      <c r="E614" s="8"/>
      <c r="F614" s="9"/>
      <c r="G614" s="8"/>
      <c r="H614" s="9"/>
      <c r="I614" s="8"/>
      <c r="J614" s="9"/>
      <c r="K614" s="8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8"/>
      <c r="B615" s="9"/>
      <c r="C615" s="8"/>
      <c r="D615" s="9"/>
      <c r="E615" s="8"/>
      <c r="F615" s="9"/>
      <c r="G615" s="8"/>
      <c r="H615" s="9"/>
      <c r="I615" s="8"/>
      <c r="J615" s="9"/>
      <c r="K615" s="8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8"/>
      <c r="B616" s="9"/>
      <c r="C616" s="8"/>
      <c r="D616" s="9"/>
      <c r="E616" s="8"/>
      <c r="F616" s="9"/>
      <c r="G616" s="8"/>
      <c r="H616" s="9"/>
      <c r="I616" s="8"/>
      <c r="J616" s="9"/>
      <c r="K616" s="8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8"/>
      <c r="B617" s="9"/>
      <c r="C617" s="8"/>
      <c r="D617" s="9"/>
      <c r="E617" s="8"/>
      <c r="F617" s="9"/>
      <c r="G617" s="8"/>
      <c r="H617" s="9"/>
      <c r="I617" s="8"/>
      <c r="J617" s="9"/>
      <c r="K617" s="8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8"/>
      <c r="B618" s="9"/>
      <c r="C618" s="8"/>
      <c r="D618" s="9"/>
      <c r="E618" s="8"/>
      <c r="F618" s="9"/>
      <c r="G618" s="8"/>
      <c r="H618" s="9"/>
      <c r="I618" s="8"/>
      <c r="J618" s="9"/>
      <c r="K618" s="8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8"/>
      <c r="B619" s="9"/>
      <c r="C619" s="8"/>
      <c r="D619" s="9"/>
      <c r="E619" s="8"/>
      <c r="F619" s="9"/>
      <c r="G619" s="8"/>
      <c r="H619" s="9"/>
      <c r="I619" s="8"/>
      <c r="J619" s="9"/>
      <c r="K619" s="8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8"/>
      <c r="B620" s="9"/>
      <c r="C620" s="8"/>
      <c r="D620" s="9"/>
      <c r="E620" s="8"/>
      <c r="F620" s="9"/>
      <c r="G620" s="8"/>
      <c r="H620" s="9"/>
      <c r="I620" s="8"/>
      <c r="J620" s="9"/>
      <c r="K620" s="8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8"/>
      <c r="B621" s="9"/>
      <c r="C621" s="8"/>
      <c r="D621" s="9"/>
      <c r="E621" s="8"/>
      <c r="F621" s="9"/>
      <c r="G621" s="8"/>
      <c r="H621" s="9"/>
      <c r="I621" s="8"/>
      <c r="J621" s="9"/>
      <c r="K621" s="8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8"/>
      <c r="B622" s="9"/>
      <c r="C622" s="8"/>
      <c r="D622" s="9"/>
      <c r="E622" s="8"/>
      <c r="F622" s="9"/>
      <c r="G622" s="8"/>
      <c r="H622" s="9"/>
      <c r="I622" s="8"/>
      <c r="J622" s="9"/>
      <c r="K622" s="8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8"/>
      <c r="B623" s="9"/>
      <c r="C623" s="8"/>
      <c r="D623" s="9"/>
      <c r="E623" s="8"/>
      <c r="F623" s="9"/>
      <c r="G623" s="8"/>
      <c r="H623" s="9"/>
      <c r="I623" s="8"/>
      <c r="J623" s="9"/>
      <c r="K623" s="8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8"/>
      <c r="B624" s="9"/>
      <c r="C624" s="8"/>
      <c r="D624" s="9"/>
      <c r="E624" s="8"/>
      <c r="F624" s="9"/>
      <c r="G624" s="8"/>
      <c r="H624" s="9"/>
      <c r="I624" s="8"/>
      <c r="J624" s="9"/>
      <c r="K624" s="8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8"/>
      <c r="B625" s="9"/>
      <c r="C625" s="8"/>
      <c r="D625" s="9"/>
      <c r="E625" s="8"/>
      <c r="F625" s="9"/>
      <c r="G625" s="8"/>
      <c r="H625" s="9"/>
      <c r="I625" s="8"/>
      <c r="J625" s="9"/>
      <c r="K625" s="8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8"/>
      <c r="B626" s="9"/>
      <c r="C626" s="8"/>
      <c r="D626" s="9"/>
      <c r="E626" s="8"/>
      <c r="F626" s="9"/>
      <c r="G626" s="8"/>
      <c r="H626" s="9"/>
      <c r="I626" s="8"/>
      <c r="J626" s="9"/>
      <c r="K626" s="8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8"/>
      <c r="B627" s="9"/>
      <c r="C627" s="8"/>
      <c r="D627" s="9"/>
      <c r="E627" s="8"/>
      <c r="F627" s="9"/>
      <c r="G627" s="8"/>
      <c r="H627" s="9"/>
      <c r="I627" s="8"/>
      <c r="J627" s="9"/>
      <c r="K627" s="8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8"/>
      <c r="B628" s="9"/>
      <c r="C628" s="8"/>
      <c r="D628" s="9"/>
      <c r="E628" s="8"/>
      <c r="F628" s="9"/>
      <c r="G628" s="8"/>
      <c r="H628" s="9"/>
      <c r="I628" s="8"/>
      <c r="J628" s="9"/>
      <c r="K628" s="8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8"/>
      <c r="B629" s="9"/>
      <c r="C629" s="8"/>
      <c r="D629" s="9"/>
      <c r="E629" s="8"/>
      <c r="F629" s="9"/>
      <c r="G629" s="8"/>
      <c r="H629" s="9"/>
      <c r="I629" s="8"/>
      <c r="J629" s="9"/>
      <c r="K629" s="8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8"/>
      <c r="B630" s="9"/>
      <c r="C630" s="8"/>
      <c r="D630" s="9"/>
      <c r="E630" s="8"/>
      <c r="F630" s="9"/>
      <c r="G630" s="8"/>
      <c r="H630" s="9"/>
      <c r="I630" s="8"/>
      <c r="J630" s="9"/>
      <c r="K630" s="8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8"/>
      <c r="B631" s="9"/>
      <c r="C631" s="8"/>
      <c r="D631" s="9"/>
      <c r="E631" s="8"/>
      <c r="F631" s="9"/>
      <c r="G631" s="8"/>
      <c r="H631" s="9"/>
      <c r="I631" s="8"/>
      <c r="J631" s="9"/>
      <c r="K631" s="8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8"/>
      <c r="B632" s="9"/>
      <c r="C632" s="8"/>
      <c r="D632" s="9"/>
      <c r="E632" s="8"/>
      <c r="F632" s="9"/>
      <c r="G632" s="8"/>
      <c r="H632" s="9"/>
      <c r="I632" s="8"/>
      <c r="J632" s="9"/>
      <c r="K632" s="8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8"/>
      <c r="B633" s="9"/>
      <c r="C633" s="8"/>
      <c r="D633" s="9"/>
      <c r="E633" s="8"/>
      <c r="F633" s="9"/>
      <c r="G633" s="8"/>
      <c r="H633" s="9"/>
      <c r="I633" s="8"/>
      <c r="J633" s="9"/>
      <c r="K633" s="8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8"/>
      <c r="B634" s="9"/>
      <c r="C634" s="8"/>
      <c r="D634" s="9"/>
      <c r="E634" s="8"/>
      <c r="F634" s="9"/>
      <c r="G634" s="8"/>
      <c r="H634" s="9"/>
      <c r="I634" s="8"/>
      <c r="J634" s="9"/>
      <c r="K634" s="8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8"/>
      <c r="B635" s="9"/>
      <c r="C635" s="8"/>
      <c r="D635" s="9"/>
      <c r="E635" s="8"/>
      <c r="F635" s="9"/>
      <c r="G635" s="8"/>
      <c r="H635" s="9"/>
      <c r="I635" s="8"/>
      <c r="J635" s="9"/>
      <c r="K635" s="8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8"/>
      <c r="B636" s="9"/>
      <c r="C636" s="8"/>
      <c r="D636" s="9"/>
      <c r="E636" s="8"/>
      <c r="F636" s="9"/>
      <c r="G636" s="8"/>
      <c r="H636" s="9"/>
      <c r="I636" s="8"/>
      <c r="J636" s="9"/>
      <c r="K636" s="8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8"/>
      <c r="B637" s="9"/>
      <c r="C637" s="8"/>
      <c r="D637" s="9"/>
      <c r="E637" s="8"/>
      <c r="F637" s="9"/>
      <c r="G637" s="8"/>
      <c r="H637" s="9"/>
      <c r="I637" s="8"/>
      <c r="J637" s="9"/>
      <c r="K637" s="8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8"/>
      <c r="B638" s="9"/>
      <c r="C638" s="8"/>
      <c r="D638" s="9"/>
      <c r="E638" s="8"/>
      <c r="F638" s="9"/>
      <c r="G638" s="8"/>
      <c r="H638" s="9"/>
      <c r="I638" s="8"/>
      <c r="J638" s="9"/>
      <c r="K638" s="8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8"/>
      <c r="B639" s="9"/>
      <c r="C639" s="8"/>
      <c r="D639" s="9"/>
      <c r="E639" s="8"/>
      <c r="F639" s="9"/>
      <c r="G639" s="8"/>
      <c r="H639" s="9"/>
      <c r="I639" s="8"/>
      <c r="J639" s="9"/>
      <c r="K639" s="8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8"/>
      <c r="B640" s="9"/>
      <c r="C640" s="8"/>
      <c r="D640" s="9"/>
      <c r="E640" s="8"/>
      <c r="F640" s="9"/>
      <c r="G640" s="8"/>
      <c r="H640" s="9"/>
      <c r="I640" s="8"/>
      <c r="J640" s="9"/>
      <c r="K640" s="8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8"/>
      <c r="B641" s="9"/>
      <c r="C641" s="8"/>
      <c r="D641" s="9"/>
      <c r="E641" s="8"/>
      <c r="F641" s="9"/>
      <c r="G641" s="8"/>
      <c r="H641" s="9"/>
      <c r="I641" s="8"/>
      <c r="J641" s="9"/>
      <c r="K641" s="8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8"/>
      <c r="B642" s="9"/>
      <c r="C642" s="8"/>
      <c r="D642" s="9"/>
      <c r="E642" s="8"/>
      <c r="F642" s="9"/>
      <c r="G642" s="8"/>
      <c r="H642" s="9"/>
      <c r="I642" s="8"/>
      <c r="J642" s="9"/>
      <c r="K642" s="8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8"/>
      <c r="B643" s="9"/>
      <c r="C643" s="8"/>
      <c r="D643" s="9"/>
      <c r="E643" s="8"/>
      <c r="F643" s="9"/>
      <c r="G643" s="8"/>
      <c r="H643" s="9"/>
      <c r="I643" s="8"/>
      <c r="J643" s="9"/>
      <c r="K643" s="8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8"/>
      <c r="B644" s="9"/>
      <c r="C644" s="8"/>
      <c r="D644" s="9"/>
      <c r="E644" s="8"/>
      <c r="F644" s="9"/>
      <c r="G644" s="8"/>
      <c r="H644" s="9"/>
      <c r="I644" s="8"/>
      <c r="J644" s="9"/>
      <c r="K644" s="8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8"/>
      <c r="B645" s="9"/>
      <c r="C645" s="8"/>
      <c r="D645" s="9"/>
      <c r="E645" s="8"/>
      <c r="F645" s="9"/>
      <c r="G645" s="8"/>
      <c r="H645" s="9"/>
      <c r="I645" s="8"/>
      <c r="J645" s="9"/>
      <c r="K645" s="8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8"/>
      <c r="B646" s="9"/>
      <c r="C646" s="8"/>
      <c r="D646" s="9"/>
      <c r="E646" s="8"/>
      <c r="F646" s="9"/>
      <c r="G646" s="8"/>
      <c r="H646" s="9"/>
      <c r="I646" s="8"/>
      <c r="J646" s="9"/>
      <c r="K646" s="8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8"/>
      <c r="B647" s="9"/>
      <c r="C647" s="8"/>
      <c r="D647" s="9"/>
      <c r="E647" s="8"/>
      <c r="F647" s="9"/>
      <c r="G647" s="8"/>
      <c r="H647" s="9"/>
      <c r="I647" s="8"/>
      <c r="J647" s="9"/>
      <c r="K647" s="8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8"/>
      <c r="B648" s="9"/>
      <c r="C648" s="8"/>
      <c r="D648" s="9"/>
      <c r="E648" s="8"/>
      <c r="F648" s="9"/>
      <c r="G648" s="8"/>
      <c r="H648" s="9"/>
      <c r="I648" s="8"/>
      <c r="J648" s="9"/>
      <c r="K648" s="8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8"/>
      <c r="B649" s="9"/>
      <c r="C649" s="8"/>
      <c r="D649" s="9"/>
      <c r="E649" s="8"/>
      <c r="F649" s="9"/>
      <c r="G649" s="8"/>
      <c r="H649" s="9"/>
      <c r="I649" s="8"/>
      <c r="J649" s="9"/>
      <c r="K649" s="8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8"/>
      <c r="B650" s="9"/>
      <c r="C650" s="8"/>
      <c r="D650" s="9"/>
      <c r="E650" s="8"/>
      <c r="F650" s="9"/>
      <c r="G650" s="8"/>
      <c r="H650" s="9"/>
      <c r="I650" s="8"/>
      <c r="J650" s="9"/>
      <c r="K650" s="8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8"/>
      <c r="B651" s="9"/>
      <c r="C651" s="8"/>
      <c r="D651" s="9"/>
      <c r="E651" s="8"/>
      <c r="F651" s="9"/>
      <c r="G651" s="8"/>
      <c r="H651" s="9"/>
      <c r="I651" s="8"/>
      <c r="J651" s="9"/>
      <c r="K651" s="8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8"/>
      <c r="B652" s="9"/>
      <c r="C652" s="8"/>
      <c r="D652" s="9"/>
      <c r="E652" s="8"/>
      <c r="F652" s="9"/>
      <c r="G652" s="8"/>
      <c r="H652" s="9"/>
      <c r="I652" s="8"/>
      <c r="J652" s="9"/>
      <c r="K652" s="8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8"/>
      <c r="B653" s="9"/>
      <c r="C653" s="8"/>
      <c r="D653" s="9"/>
      <c r="E653" s="8"/>
      <c r="F653" s="9"/>
      <c r="G653" s="8"/>
      <c r="H653" s="9"/>
      <c r="I653" s="8"/>
      <c r="J653" s="9"/>
      <c r="K653" s="8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8"/>
      <c r="B654" s="9"/>
      <c r="C654" s="8"/>
      <c r="D654" s="9"/>
      <c r="E654" s="8"/>
      <c r="F654" s="9"/>
      <c r="G654" s="8"/>
      <c r="H654" s="9"/>
      <c r="I654" s="8"/>
      <c r="J654" s="9"/>
      <c r="K654" s="8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8"/>
      <c r="B655" s="9"/>
      <c r="C655" s="8"/>
      <c r="D655" s="9"/>
      <c r="E655" s="8"/>
      <c r="F655" s="9"/>
      <c r="G655" s="8"/>
      <c r="H655" s="9"/>
      <c r="I655" s="8"/>
      <c r="J655" s="9"/>
      <c r="K655" s="8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8"/>
      <c r="B656" s="9"/>
      <c r="C656" s="8"/>
      <c r="D656" s="9"/>
      <c r="E656" s="8"/>
      <c r="F656" s="9"/>
      <c r="G656" s="8"/>
      <c r="H656" s="9"/>
      <c r="I656" s="8"/>
      <c r="J656" s="9"/>
      <c r="K656" s="8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8"/>
      <c r="B657" s="9"/>
      <c r="C657" s="8"/>
      <c r="D657" s="9"/>
      <c r="E657" s="8"/>
      <c r="F657" s="9"/>
      <c r="G657" s="8"/>
      <c r="H657" s="9"/>
      <c r="I657" s="8"/>
      <c r="J657" s="9"/>
      <c r="K657" s="8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8"/>
      <c r="B658" s="9"/>
      <c r="C658" s="8"/>
      <c r="D658" s="9"/>
      <c r="E658" s="8"/>
      <c r="F658" s="9"/>
      <c r="G658" s="8"/>
      <c r="H658" s="9"/>
      <c r="I658" s="8"/>
      <c r="J658" s="9"/>
      <c r="K658" s="8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8"/>
      <c r="B659" s="9"/>
      <c r="C659" s="8"/>
      <c r="D659" s="9"/>
      <c r="E659" s="8"/>
      <c r="F659" s="9"/>
      <c r="G659" s="8"/>
      <c r="H659" s="9"/>
      <c r="I659" s="8"/>
      <c r="J659" s="9"/>
      <c r="K659" s="8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8"/>
      <c r="B660" s="9"/>
      <c r="C660" s="8"/>
      <c r="D660" s="9"/>
      <c r="E660" s="8"/>
      <c r="F660" s="9"/>
      <c r="G660" s="8"/>
      <c r="H660" s="9"/>
      <c r="I660" s="8"/>
      <c r="J660" s="9"/>
      <c r="K660" s="8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8"/>
      <c r="B661" s="9"/>
      <c r="C661" s="8"/>
      <c r="D661" s="9"/>
      <c r="E661" s="8"/>
      <c r="F661" s="9"/>
      <c r="G661" s="8"/>
      <c r="H661" s="9"/>
      <c r="I661" s="8"/>
      <c r="J661" s="9"/>
      <c r="K661" s="8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8"/>
      <c r="B662" s="9"/>
      <c r="C662" s="8"/>
      <c r="D662" s="9"/>
      <c r="E662" s="8"/>
      <c r="F662" s="9"/>
      <c r="G662" s="8"/>
      <c r="H662" s="9"/>
      <c r="I662" s="8"/>
      <c r="J662" s="9"/>
      <c r="K662" s="8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8"/>
      <c r="B663" s="9"/>
      <c r="C663" s="8"/>
      <c r="D663" s="9"/>
      <c r="E663" s="8"/>
      <c r="F663" s="9"/>
      <c r="G663" s="8"/>
      <c r="H663" s="9"/>
      <c r="I663" s="8"/>
      <c r="J663" s="9"/>
      <c r="K663" s="8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8"/>
      <c r="B664" s="9"/>
      <c r="C664" s="8"/>
      <c r="D664" s="9"/>
      <c r="E664" s="8"/>
      <c r="F664" s="9"/>
      <c r="G664" s="8"/>
      <c r="H664" s="9"/>
      <c r="I664" s="8"/>
      <c r="J664" s="9"/>
      <c r="K664" s="8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8"/>
      <c r="B665" s="9"/>
      <c r="C665" s="8"/>
      <c r="D665" s="9"/>
      <c r="E665" s="8"/>
      <c r="F665" s="9"/>
      <c r="G665" s="8"/>
      <c r="H665" s="9"/>
      <c r="I665" s="8"/>
      <c r="J665" s="9"/>
      <c r="K665" s="8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8"/>
      <c r="B666" s="9"/>
      <c r="C666" s="8"/>
      <c r="D666" s="9"/>
      <c r="E666" s="8"/>
      <c r="F666" s="9"/>
      <c r="G666" s="8"/>
      <c r="H666" s="9"/>
      <c r="I666" s="8"/>
      <c r="J666" s="9"/>
      <c r="K666" s="8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8"/>
      <c r="B667" s="9"/>
      <c r="C667" s="8"/>
      <c r="D667" s="9"/>
      <c r="E667" s="8"/>
      <c r="F667" s="9"/>
      <c r="G667" s="8"/>
      <c r="H667" s="9"/>
      <c r="I667" s="8"/>
      <c r="J667" s="9"/>
      <c r="K667" s="8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8"/>
      <c r="B668" s="9"/>
      <c r="C668" s="8"/>
      <c r="D668" s="9"/>
      <c r="E668" s="8"/>
      <c r="F668" s="9"/>
      <c r="G668" s="8"/>
      <c r="H668" s="9"/>
      <c r="I668" s="8"/>
      <c r="J668" s="9"/>
      <c r="K668" s="8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8"/>
      <c r="B669" s="9"/>
      <c r="C669" s="8"/>
      <c r="D669" s="9"/>
      <c r="E669" s="8"/>
      <c r="F669" s="9"/>
      <c r="G669" s="8"/>
      <c r="H669" s="9"/>
      <c r="I669" s="8"/>
      <c r="J669" s="9"/>
      <c r="K669" s="8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8"/>
      <c r="B670" s="9"/>
      <c r="C670" s="8"/>
      <c r="D670" s="9"/>
      <c r="E670" s="8"/>
      <c r="F670" s="9"/>
      <c r="G670" s="8"/>
      <c r="H670" s="9"/>
      <c r="I670" s="8"/>
      <c r="J670" s="9"/>
      <c r="K670" s="8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8"/>
      <c r="B671" s="9"/>
      <c r="C671" s="8"/>
      <c r="D671" s="9"/>
      <c r="E671" s="8"/>
      <c r="F671" s="9"/>
      <c r="G671" s="8"/>
      <c r="H671" s="9"/>
      <c r="I671" s="8"/>
      <c r="J671" s="9"/>
      <c r="K671" s="8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8"/>
      <c r="B672" s="9"/>
      <c r="C672" s="8"/>
      <c r="D672" s="9"/>
      <c r="E672" s="8"/>
      <c r="F672" s="9"/>
      <c r="G672" s="8"/>
      <c r="H672" s="9"/>
      <c r="I672" s="8"/>
      <c r="J672" s="9"/>
      <c r="K672" s="8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8"/>
      <c r="B673" s="9"/>
      <c r="C673" s="8"/>
      <c r="D673" s="9"/>
      <c r="E673" s="8"/>
      <c r="F673" s="9"/>
      <c r="G673" s="8"/>
      <c r="H673" s="9"/>
      <c r="I673" s="8"/>
      <c r="J673" s="9"/>
      <c r="K673" s="8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8"/>
      <c r="B674" s="9"/>
      <c r="C674" s="8"/>
      <c r="D674" s="9"/>
      <c r="E674" s="8"/>
      <c r="F674" s="9"/>
      <c r="G674" s="8"/>
      <c r="H674" s="9"/>
      <c r="I674" s="8"/>
      <c r="J674" s="9"/>
      <c r="K674" s="8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8"/>
      <c r="B675" s="9"/>
      <c r="C675" s="8"/>
      <c r="D675" s="9"/>
      <c r="E675" s="8"/>
      <c r="F675" s="9"/>
      <c r="G675" s="8"/>
      <c r="H675" s="9"/>
      <c r="I675" s="8"/>
      <c r="J675" s="9"/>
      <c r="K675" s="8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8"/>
      <c r="B676" s="9"/>
      <c r="C676" s="8"/>
      <c r="D676" s="9"/>
      <c r="E676" s="8"/>
      <c r="F676" s="9"/>
      <c r="G676" s="8"/>
      <c r="H676" s="9"/>
      <c r="I676" s="8"/>
      <c r="J676" s="9"/>
      <c r="K676" s="8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8"/>
      <c r="B677" s="9"/>
      <c r="C677" s="8"/>
      <c r="D677" s="9"/>
      <c r="E677" s="8"/>
      <c r="F677" s="9"/>
      <c r="G677" s="8"/>
      <c r="H677" s="9"/>
      <c r="I677" s="8"/>
      <c r="J677" s="9"/>
      <c r="K677" s="8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8"/>
      <c r="B678" s="9"/>
      <c r="C678" s="8"/>
      <c r="D678" s="9"/>
      <c r="E678" s="8"/>
      <c r="F678" s="9"/>
      <c r="G678" s="8"/>
      <c r="H678" s="9"/>
      <c r="I678" s="8"/>
      <c r="J678" s="9"/>
      <c r="K678" s="8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8"/>
      <c r="B679" s="9"/>
      <c r="C679" s="8"/>
      <c r="D679" s="9"/>
      <c r="E679" s="8"/>
      <c r="F679" s="9"/>
      <c r="G679" s="8"/>
      <c r="H679" s="9"/>
      <c r="I679" s="8"/>
      <c r="J679" s="9"/>
      <c r="K679" s="8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8"/>
      <c r="B680" s="9"/>
      <c r="C680" s="8"/>
      <c r="D680" s="9"/>
      <c r="E680" s="8"/>
      <c r="F680" s="9"/>
      <c r="G680" s="8"/>
      <c r="H680" s="9"/>
      <c r="I680" s="8"/>
      <c r="J680" s="9"/>
      <c r="K680" s="8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8"/>
      <c r="B681" s="9"/>
      <c r="C681" s="8"/>
      <c r="D681" s="9"/>
      <c r="E681" s="8"/>
      <c r="F681" s="9"/>
      <c r="G681" s="8"/>
      <c r="H681" s="9"/>
      <c r="I681" s="8"/>
      <c r="J681" s="9"/>
      <c r="K681" s="8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8"/>
      <c r="B682" s="9"/>
      <c r="C682" s="8"/>
      <c r="D682" s="9"/>
      <c r="E682" s="8"/>
      <c r="F682" s="9"/>
      <c r="G682" s="8"/>
      <c r="H682" s="9"/>
      <c r="I682" s="8"/>
      <c r="J682" s="9"/>
      <c r="K682" s="8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8"/>
      <c r="B683" s="9"/>
      <c r="C683" s="8"/>
      <c r="D683" s="9"/>
      <c r="E683" s="8"/>
      <c r="F683" s="9"/>
      <c r="G683" s="8"/>
      <c r="H683" s="9"/>
      <c r="I683" s="8"/>
      <c r="J683" s="9"/>
      <c r="K683" s="8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8"/>
      <c r="B684" s="9"/>
      <c r="C684" s="8"/>
      <c r="D684" s="9"/>
      <c r="E684" s="8"/>
      <c r="F684" s="9"/>
      <c r="G684" s="8"/>
      <c r="H684" s="9"/>
      <c r="I684" s="8"/>
      <c r="J684" s="9"/>
      <c r="K684" s="8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8"/>
      <c r="B685" s="9"/>
      <c r="C685" s="8"/>
      <c r="D685" s="9"/>
      <c r="E685" s="8"/>
      <c r="F685" s="9"/>
      <c r="G685" s="8"/>
      <c r="H685" s="9"/>
      <c r="I685" s="8"/>
      <c r="J685" s="9"/>
      <c r="K685" s="8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8"/>
      <c r="B686" s="9"/>
      <c r="C686" s="8"/>
      <c r="D686" s="9"/>
      <c r="E686" s="8"/>
      <c r="F686" s="9"/>
      <c r="G686" s="8"/>
      <c r="H686" s="9"/>
      <c r="I686" s="8"/>
      <c r="J686" s="9"/>
      <c r="K686" s="8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8"/>
      <c r="B687" s="9"/>
      <c r="C687" s="8"/>
      <c r="D687" s="9"/>
      <c r="E687" s="8"/>
      <c r="F687" s="9"/>
      <c r="G687" s="8"/>
      <c r="H687" s="9"/>
      <c r="I687" s="8"/>
      <c r="J687" s="9"/>
      <c r="K687" s="8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8"/>
      <c r="B688" s="9"/>
      <c r="C688" s="8"/>
      <c r="D688" s="9"/>
      <c r="E688" s="8"/>
      <c r="F688" s="9"/>
      <c r="G688" s="8"/>
      <c r="H688" s="9"/>
      <c r="I688" s="8"/>
      <c r="J688" s="9"/>
      <c r="K688" s="8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8"/>
      <c r="B689" s="9"/>
      <c r="C689" s="8"/>
      <c r="D689" s="9"/>
      <c r="E689" s="8"/>
      <c r="F689" s="9"/>
      <c r="G689" s="8"/>
      <c r="H689" s="9"/>
      <c r="I689" s="8"/>
      <c r="J689" s="9"/>
      <c r="K689" s="8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8"/>
      <c r="B690" s="9"/>
      <c r="C690" s="8"/>
      <c r="D690" s="9"/>
      <c r="E690" s="8"/>
      <c r="F690" s="9"/>
      <c r="G690" s="8"/>
      <c r="H690" s="9"/>
      <c r="I690" s="8"/>
      <c r="J690" s="9"/>
      <c r="K690" s="8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8"/>
      <c r="B691" s="9"/>
      <c r="C691" s="8"/>
      <c r="D691" s="9"/>
      <c r="E691" s="8"/>
      <c r="F691" s="9"/>
      <c r="G691" s="8"/>
      <c r="H691" s="9"/>
      <c r="I691" s="8"/>
      <c r="J691" s="9"/>
      <c r="K691" s="8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8"/>
      <c r="B692" s="9"/>
      <c r="C692" s="8"/>
      <c r="D692" s="9"/>
      <c r="E692" s="8"/>
      <c r="F692" s="9"/>
      <c r="G692" s="8"/>
      <c r="H692" s="9"/>
      <c r="I692" s="8"/>
      <c r="J692" s="9"/>
      <c r="K692" s="8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8"/>
      <c r="B693" s="9"/>
      <c r="C693" s="8"/>
      <c r="D693" s="9"/>
      <c r="E693" s="8"/>
      <c r="F693" s="9"/>
      <c r="G693" s="8"/>
      <c r="H693" s="9"/>
      <c r="I693" s="8"/>
      <c r="J693" s="9"/>
      <c r="K693" s="8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8"/>
      <c r="B694" s="9"/>
      <c r="C694" s="8"/>
      <c r="D694" s="9"/>
      <c r="E694" s="8"/>
      <c r="F694" s="9"/>
      <c r="G694" s="8"/>
      <c r="H694" s="9"/>
      <c r="I694" s="8"/>
      <c r="J694" s="9"/>
      <c r="K694" s="8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8"/>
      <c r="B695" s="9"/>
      <c r="C695" s="8"/>
      <c r="D695" s="9"/>
      <c r="E695" s="8"/>
      <c r="F695" s="9"/>
      <c r="G695" s="8"/>
      <c r="H695" s="9"/>
      <c r="I695" s="8"/>
      <c r="J695" s="9"/>
      <c r="K695" s="8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8"/>
      <c r="B696" s="9"/>
      <c r="C696" s="8"/>
      <c r="D696" s="9"/>
      <c r="E696" s="8"/>
      <c r="F696" s="9"/>
      <c r="G696" s="8"/>
      <c r="H696" s="9"/>
      <c r="I696" s="8"/>
      <c r="J696" s="9"/>
      <c r="K696" s="8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8"/>
      <c r="B697" s="9"/>
      <c r="C697" s="8"/>
      <c r="D697" s="9"/>
      <c r="E697" s="8"/>
      <c r="F697" s="9"/>
      <c r="G697" s="8"/>
      <c r="H697" s="9"/>
      <c r="I697" s="8"/>
      <c r="J697" s="9"/>
      <c r="K697" s="8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8"/>
      <c r="B698" s="9"/>
      <c r="C698" s="8"/>
      <c r="D698" s="9"/>
      <c r="E698" s="8"/>
      <c r="F698" s="9"/>
      <c r="G698" s="8"/>
      <c r="H698" s="9"/>
      <c r="I698" s="8"/>
      <c r="J698" s="9"/>
      <c r="K698" s="8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8"/>
      <c r="B699" s="9"/>
      <c r="C699" s="8"/>
      <c r="D699" s="9"/>
      <c r="E699" s="8"/>
      <c r="F699" s="9"/>
      <c r="G699" s="8"/>
      <c r="H699" s="9"/>
      <c r="I699" s="8"/>
      <c r="J699" s="9"/>
      <c r="K699" s="8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8"/>
      <c r="B700" s="9"/>
      <c r="C700" s="8"/>
      <c r="D700" s="9"/>
      <c r="E700" s="8"/>
      <c r="F700" s="9"/>
      <c r="G700" s="8"/>
      <c r="H700" s="9"/>
      <c r="I700" s="8"/>
      <c r="J700" s="9"/>
      <c r="K700" s="8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8"/>
      <c r="B701" s="9"/>
      <c r="C701" s="8"/>
      <c r="D701" s="9"/>
      <c r="E701" s="8"/>
      <c r="F701" s="9"/>
      <c r="G701" s="8"/>
      <c r="H701" s="9"/>
      <c r="I701" s="8"/>
      <c r="J701" s="9"/>
      <c r="K701" s="8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8"/>
      <c r="B702" s="9"/>
      <c r="C702" s="8"/>
      <c r="D702" s="9"/>
      <c r="E702" s="8"/>
      <c r="F702" s="9"/>
      <c r="G702" s="8"/>
      <c r="H702" s="9"/>
      <c r="I702" s="8"/>
      <c r="J702" s="9"/>
      <c r="K702" s="8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8"/>
      <c r="B703" s="9"/>
      <c r="C703" s="8"/>
      <c r="D703" s="9"/>
      <c r="E703" s="8"/>
      <c r="F703" s="9"/>
      <c r="G703" s="8"/>
      <c r="H703" s="9"/>
      <c r="I703" s="8"/>
      <c r="J703" s="9"/>
      <c r="K703" s="8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8"/>
      <c r="B704" s="9"/>
      <c r="C704" s="8"/>
      <c r="D704" s="9"/>
      <c r="E704" s="8"/>
      <c r="F704" s="9"/>
      <c r="G704" s="8"/>
      <c r="H704" s="9"/>
      <c r="I704" s="8"/>
      <c r="J704" s="9"/>
      <c r="K704" s="8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8"/>
      <c r="B705" s="9"/>
      <c r="C705" s="8"/>
      <c r="D705" s="9"/>
      <c r="E705" s="8"/>
      <c r="F705" s="9"/>
      <c r="G705" s="8"/>
      <c r="H705" s="9"/>
      <c r="I705" s="8"/>
      <c r="J705" s="9"/>
      <c r="K705" s="8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8"/>
      <c r="B706" s="9"/>
      <c r="C706" s="8"/>
      <c r="D706" s="9"/>
      <c r="E706" s="8"/>
      <c r="F706" s="9"/>
      <c r="G706" s="8"/>
      <c r="H706" s="9"/>
      <c r="I706" s="8"/>
      <c r="J706" s="9"/>
      <c r="K706" s="8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8"/>
      <c r="B707" s="9"/>
      <c r="C707" s="8"/>
      <c r="D707" s="9"/>
      <c r="E707" s="8"/>
      <c r="F707" s="9"/>
      <c r="G707" s="8"/>
      <c r="H707" s="9"/>
      <c r="I707" s="8"/>
      <c r="J707" s="9"/>
      <c r="K707" s="8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8"/>
      <c r="B708" s="9"/>
      <c r="C708" s="8"/>
      <c r="D708" s="9"/>
      <c r="E708" s="8"/>
      <c r="F708" s="9"/>
      <c r="G708" s="8"/>
      <c r="H708" s="9"/>
      <c r="I708" s="8"/>
      <c r="J708" s="9"/>
      <c r="K708" s="8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8"/>
      <c r="B709" s="9"/>
      <c r="C709" s="8"/>
      <c r="D709" s="9"/>
      <c r="E709" s="8"/>
      <c r="F709" s="9"/>
      <c r="G709" s="8"/>
      <c r="H709" s="9"/>
      <c r="I709" s="8"/>
      <c r="J709" s="9"/>
      <c r="K709" s="8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8"/>
      <c r="B710" s="9"/>
      <c r="C710" s="8"/>
      <c r="D710" s="9"/>
      <c r="E710" s="8"/>
      <c r="F710" s="9"/>
      <c r="G710" s="8"/>
      <c r="H710" s="9"/>
      <c r="I710" s="8"/>
      <c r="J710" s="9"/>
      <c r="K710" s="8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8"/>
      <c r="B711" s="9"/>
      <c r="C711" s="8"/>
      <c r="D711" s="9"/>
      <c r="E711" s="8"/>
      <c r="F711" s="9"/>
      <c r="G711" s="8"/>
      <c r="H711" s="9"/>
      <c r="I711" s="8"/>
      <c r="J711" s="9"/>
      <c r="K711" s="8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8"/>
      <c r="B712" s="9"/>
      <c r="C712" s="8"/>
      <c r="D712" s="9"/>
      <c r="E712" s="8"/>
      <c r="F712" s="9"/>
      <c r="G712" s="8"/>
      <c r="H712" s="9"/>
      <c r="I712" s="8"/>
      <c r="J712" s="9"/>
      <c r="K712" s="8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8"/>
      <c r="B713" s="9"/>
      <c r="C713" s="8"/>
      <c r="D713" s="9"/>
      <c r="E713" s="8"/>
      <c r="F713" s="9"/>
      <c r="G713" s="8"/>
      <c r="H713" s="9"/>
      <c r="I713" s="8"/>
      <c r="J713" s="9"/>
      <c r="K713" s="8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8"/>
      <c r="B714" s="9"/>
      <c r="C714" s="8"/>
      <c r="D714" s="9"/>
      <c r="E714" s="8"/>
      <c r="F714" s="9"/>
      <c r="G714" s="8"/>
      <c r="H714" s="9"/>
      <c r="I714" s="8"/>
      <c r="J714" s="9"/>
      <c r="K714" s="8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8"/>
      <c r="B715" s="9"/>
      <c r="C715" s="8"/>
      <c r="D715" s="9"/>
      <c r="E715" s="8"/>
      <c r="F715" s="9"/>
      <c r="G715" s="8"/>
      <c r="H715" s="9"/>
      <c r="I715" s="8"/>
      <c r="J715" s="9"/>
      <c r="K715" s="8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8"/>
      <c r="B716" s="9"/>
      <c r="C716" s="8"/>
      <c r="D716" s="9"/>
      <c r="E716" s="8"/>
      <c r="F716" s="9"/>
      <c r="G716" s="8"/>
      <c r="H716" s="9"/>
      <c r="I716" s="8"/>
      <c r="J716" s="9"/>
      <c r="K716" s="8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8"/>
      <c r="B717" s="9"/>
      <c r="C717" s="8"/>
      <c r="D717" s="9"/>
      <c r="E717" s="8"/>
      <c r="F717" s="9"/>
      <c r="G717" s="8"/>
      <c r="H717" s="9"/>
      <c r="I717" s="8"/>
      <c r="J717" s="9"/>
      <c r="K717" s="8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8"/>
      <c r="B718" s="9"/>
      <c r="C718" s="8"/>
      <c r="D718" s="9"/>
      <c r="E718" s="8"/>
      <c r="F718" s="9"/>
      <c r="G718" s="8"/>
      <c r="H718" s="9"/>
      <c r="I718" s="8"/>
      <c r="J718" s="9"/>
      <c r="K718" s="8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8"/>
      <c r="B719" s="9"/>
      <c r="C719" s="8"/>
      <c r="D719" s="9"/>
      <c r="E719" s="8"/>
      <c r="F719" s="9"/>
      <c r="G719" s="8"/>
      <c r="H719" s="9"/>
      <c r="I719" s="8"/>
      <c r="J719" s="9"/>
      <c r="K719" s="8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8"/>
      <c r="B720" s="9"/>
      <c r="C720" s="8"/>
      <c r="D720" s="9"/>
      <c r="E720" s="8"/>
      <c r="F720" s="9"/>
      <c r="G720" s="8"/>
      <c r="H720" s="9"/>
      <c r="I720" s="8"/>
      <c r="J720" s="9"/>
      <c r="K720" s="8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8"/>
      <c r="B721" s="9"/>
      <c r="C721" s="8"/>
      <c r="D721" s="9"/>
      <c r="E721" s="8"/>
      <c r="F721" s="9"/>
      <c r="G721" s="8"/>
      <c r="H721" s="9"/>
      <c r="I721" s="8"/>
      <c r="J721" s="9"/>
      <c r="K721" s="8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8"/>
      <c r="B722" s="9"/>
      <c r="C722" s="8"/>
      <c r="D722" s="9"/>
      <c r="E722" s="8"/>
      <c r="F722" s="9"/>
      <c r="G722" s="8"/>
      <c r="H722" s="9"/>
      <c r="I722" s="8"/>
      <c r="J722" s="9"/>
      <c r="K722" s="8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8"/>
      <c r="B723" s="9"/>
      <c r="C723" s="8"/>
      <c r="D723" s="9"/>
      <c r="E723" s="8"/>
      <c r="F723" s="9"/>
      <c r="G723" s="8"/>
      <c r="H723" s="9"/>
      <c r="I723" s="8"/>
      <c r="J723" s="9"/>
      <c r="K723" s="8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8"/>
      <c r="B724" s="9"/>
      <c r="C724" s="8"/>
      <c r="D724" s="9"/>
      <c r="E724" s="8"/>
      <c r="F724" s="9"/>
      <c r="G724" s="8"/>
      <c r="H724" s="9"/>
      <c r="I724" s="8"/>
      <c r="J724" s="9"/>
      <c r="K724" s="8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8"/>
      <c r="B725" s="9"/>
      <c r="C725" s="8"/>
      <c r="D725" s="9"/>
      <c r="E725" s="8"/>
      <c r="F725" s="9"/>
      <c r="G725" s="8"/>
      <c r="H725" s="9"/>
      <c r="I725" s="8"/>
      <c r="J725" s="9"/>
      <c r="K725" s="8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8"/>
      <c r="B726" s="9"/>
      <c r="C726" s="8"/>
      <c r="D726" s="9"/>
      <c r="E726" s="8"/>
      <c r="F726" s="9"/>
      <c r="G726" s="8"/>
      <c r="H726" s="9"/>
      <c r="I726" s="8"/>
      <c r="J726" s="9"/>
      <c r="K726" s="8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8"/>
      <c r="B727" s="9"/>
      <c r="C727" s="8"/>
      <c r="D727" s="9"/>
      <c r="E727" s="8"/>
      <c r="F727" s="9"/>
      <c r="G727" s="8"/>
      <c r="H727" s="9"/>
      <c r="I727" s="8"/>
      <c r="J727" s="9"/>
      <c r="K727" s="8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8"/>
      <c r="B728" s="9"/>
      <c r="C728" s="8"/>
      <c r="D728" s="9"/>
      <c r="E728" s="8"/>
      <c r="F728" s="9"/>
      <c r="G728" s="8"/>
      <c r="H728" s="9"/>
      <c r="I728" s="8"/>
      <c r="J728" s="9"/>
      <c r="K728" s="8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8"/>
      <c r="B729" s="9"/>
      <c r="C729" s="8"/>
      <c r="D729" s="9"/>
      <c r="E729" s="8"/>
      <c r="F729" s="9"/>
      <c r="G729" s="8"/>
      <c r="H729" s="9"/>
      <c r="I729" s="8"/>
      <c r="J729" s="9"/>
      <c r="K729" s="8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8"/>
      <c r="B730" s="9"/>
      <c r="C730" s="8"/>
      <c r="D730" s="9"/>
      <c r="E730" s="8"/>
      <c r="F730" s="9"/>
      <c r="G730" s="8"/>
      <c r="H730" s="9"/>
      <c r="I730" s="8"/>
      <c r="J730" s="9"/>
      <c r="K730" s="8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8"/>
      <c r="B731" s="9"/>
      <c r="C731" s="8"/>
      <c r="D731" s="9"/>
      <c r="E731" s="8"/>
      <c r="F731" s="9"/>
      <c r="G731" s="8"/>
      <c r="H731" s="9"/>
      <c r="I731" s="8"/>
      <c r="J731" s="9"/>
      <c r="K731" s="8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8"/>
      <c r="B732" s="9"/>
      <c r="C732" s="8"/>
      <c r="D732" s="9"/>
      <c r="E732" s="8"/>
      <c r="F732" s="9"/>
      <c r="G732" s="8"/>
      <c r="H732" s="9"/>
      <c r="I732" s="8"/>
      <c r="J732" s="9"/>
      <c r="K732" s="8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8"/>
      <c r="B733" s="9"/>
      <c r="C733" s="8"/>
      <c r="D733" s="9"/>
      <c r="E733" s="8"/>
      <c r="F733" s="9"/>
      <c r="G733" s="8"/>
      <c r="H733" s="9"/>
      <c r="I733" s="8"/>
      <c r="J733" s="9"/>
      <c r="K733" s="8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8"/>
      <c r="B734" s="9"/>
      <c r="C734" s="8"/>
      <c r="D734" s="9"/>
      <c r="E734" s="8"/>
      <c r="F734" s="9"/>
      <c r="G734" s="8"/>
      <c r="H734" s="9"/>
      <c r="I734" s="8"/>
      <c r="J734" s="9"/>
      <c r="K734" s="8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8"/>
      <c r="B735" s="9"/>
      <c r="C735" s="8"/>
      <c r="D735" s="9"/>
      <c r="E735" s="8"/>
      <c r="F735" s="9"/>
      <c r="G735" s="8"/>
      <c r="H735" s="9"/>
      <c r="I735" s="8"/>
      <c r="J735" s="9"/>
      <c r="K735" s="8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8"/>
      <c r="B736" s="9"/>
      <c r="C736" s="8"/>
      <c r="D736" s="9"/>
      <c r="E736" s="8"/>
      <c r="F736" s="9"/>
      <c r="G736" s="8"/>
      <c r="H736" s="9"/>
      <c r="I736" s="8"/>
      <c r="J736" s="9"/>
      <c r="K736" s="8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8"/>
      <c r="B737" s="9"/>
      <c r="C737" s="8"/>
      <c r="D737" s="9"/>
      <c r="E737" s="8"/>
      <c r="F737" s="9"/>
      <c r="G737" s="8"/>
      <c r="H737" s="9"/>
      <c r="I737" s="8"/>
      <c r="J737" s="9"/>
      <c r="K737" s="8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8"/>
      <c r="B738" s="9"/>
      <c r="C738" s="8"/>
      <c r="D738" s="9"/>
      <c r="E738" s="8"/>
      <c r="F738" s="9"/>
      <c r="G738" s="8"/>
      <c r="H738" s="9"/>
      <c r="I738" s="8"/>
      <c r="J738" s="9"/>
      <c r="K738" s="8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8"/>
      <c r="B739" s="9"/>
      <c r="C739" s="8"/>
      <c r="D739" s="9"/>
      <c r="E739" s="8"/>
      <c r="F739" s="9"/>
      <c r="G739" s="8"/>
      <c r="H739" s="9"/>
      <c r="I739" s="8"/>
      <c r="J739" s="9"/>
      <c r="K739" s="8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8"/>
      <c r="B740" s="9"/>
      <c r="C740" s="8"/>
      <c r="D740" s="9"/>
      <c r="E740" s="8"/>
      <c r="F740" s="9"/>
      <c r="G740" s="8"/>
      <c r="H740" s="9"/>
      <c r="I740" s="8"/>
      <c r="J740" s="9"/>
      <c r="K740" s="8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8"/>
      <c r="B741" s="9"/>
      <c r="C741" s="8"/>
      <c r="D741" s="9"/>
      <c r="E741" s="8"/>
      <c r="F741" s="9"/>
      <c r="G741" s="8"/>
      <c r="H741" s="9"/>
      <c r="I741" s="8"/>
      <c r="J741" s="9"/>
      <c r="K741" s="8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8"/>
      <c r="B742" s="9"/>
      <c r="C742" s="8"/>
      <c r="D742" s="9"/>
      <c r="E742" s="8"/>
      <c r="F742" s="9"/>
      <c r="G742" s="8"/>
      <c r="H742" s="9"/>
      <c r="I742" s="8"/>
      <c r="J742" s="9"/>
      <c r="K742" s="8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8"/>
      <c r="B743" s="9"/>
      <c r="C743" s="8"/>
      <c r="D743" s="9"/>
      <c r="E743" s="8"/>
      <c r="F743" s="9"/>
      <c r="G743" s="8"/>
      <c r="H743" s="9"/>
      <c r="I743" s="8"/>
      <c r="J743" s="9"/>
      <c r="K743" s="8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8"/>
      <c r="B744" s="9"/>
      <c r="C744" s="8"/>
      <c r="D744" s="9"/>
      <c r="E744" s="8"/>
      <c r="F744" s="9"/>
      <c r="G744" s="8"/>
      <c r="H744" s="9"/>
      <c r="I744" s="8"/>
      <c r="J744" s="9"/>
      <c r="K744" s="8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8"/>
      <c r="B745" s="9"/>
      <c r="C745" s="8"/>
      <c r="D745" s="9"/>
      <c r="E745" s="8"/>
      <c r="F745" s="9"/>
      <c r="G745" s="8"/>
      <c r="H745" s="9"/>
      <c r="I745" s="8"/>
      <c r="J745" s="9"/>
      <c r="K745" s="8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8"/>
      <c r="B746" s="9"/>
      <c r="C746" s="8"/>
      <c r="D746" s="9"/>
      <c r="E746" s="8"/>
      <c r="F746" s="9"/>
      <c r="G746" s="8"/>
      <c r="H746" s="9"/>
      <c r="I746" s="8"/>
      <c r="J746" s="9"/>
      <c r="K746" s="8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8"/>
      <c r="B747" s="9"/>
      <c r="C747" s="8"/>
      <c r="D747" s="9"/>
      <c r="E747" s="8"/>
      <c r="F747" s="9"/>
      <c r="G747" s="8"/>
      <c r="H747" s="9"/>
      <c r="I747" s="8"/>
      <c r="J747" s="9"/>
      <c r="K747" s="8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8"/>
      <c r="B748" s="9"/>
      <c r="C748" s="8"/>
      <c r="D748" s="9"/>
      <c r="E748" s="8"/>
      <c r="F748" s="9"/>
      <c r="G748" s="8"/>
      <c r="H748" s="9"/>
      <c r="I748" s="8"/>
      <c r="J748" s="9"/>
      <c r="K748" s="8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8"/>
      <c r="B749" s="9"/>
      <c r="C749" s="8"/>
      <c r="D749" s="9"/>
      <c r="E749" s="8"/>
      <c r="F749" s="9"/>
      <c r="G749" s="8"/>
      <c r="H749" s="9"/>
      <c r="I749" s="8"/>
      <c r="J749" s="9"/>
      <c r="K749" s="8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8"/>
      <c r="B750" s="9"/>
      <c r="C750" s="8"/>
      <c r="D750" s="9"/>
      <c r="E750" s="8"/>
      <c r="F750" s="9"/>
      <c r="G750" s="8"/>
      <c r="H750" s="9"/>
      <c r="I750" s="8"/>
      <c r="J750" s="9"/>
      <c r="K750" s="8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8"/>
      <c r="B751" s="9"/>
      <c r="C751" s="8"/>
      <c r="D751" s="9"/>
      <c r="E751" s="8"/>
      <c r="F751" s="9"/>
      <c r="G751" s="8"/>
      <c r="H751" s="9"/>
      <c r="I751" s="8"/>
      <c r="J751" s="9"/>
      <c r="K751" s="8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8"/>
      <c r="B752" s="9"/>
      <c r="C752" s="8"/>
      <c r="D752" s="9"/>
      <c r="E752" s="8"/>
      <c r="F752" s="9"/>
      <c r="G752" s="8"/>
      <c r="H752" s="9"/>
      <c r="I752" s="8"/>
      <c r="J752" s="9"/>
      <c r="K752" s="8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8"/>
      <c r="B753" s="9"/>
      <c r="C753" s="8"/>
      <c r="D753" s="9"/>
      <c r="E753" s="8"/>
      <c r="F753" s="9"/>
      <c r="G753" s="8"/>
      <c r="H753" s="9"/>
      <c r="I753" s="8"/>
      <c r="J753" s="9"/>
      <c r="K753" s="8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8"/>
      <c r="B754" s="9"/>
      <c r="C754" s="8"/>
      <c r="D754" s="9"/>
      <c r="E754" s="8"/>
      <c r="F754" s="9"/>
      <c r="G754" s="8"/>
      <c r="H754" s="9"/>
      <c r="I754" s="8"/>
      <c r="J754" s="9"/>
      <c r="K754" s="8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8"/>
      <c r="B755" s="9"/>
      <c r="C755" s="8"/>
      <c r="D755" s="9"/>
      <c r="E755" s="8"/>
      <c r="F755" s="9"/>
      <c r="G755" s="8"/>
      <c r="H755" s="9"/>
      <c r="I755" s="8"/>
      <c r="J755" s="9"/>
      <c r="K755" s="8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8"/>
      <c r="B756" s="9"/>
      <c r="C756" s="8"/>
      <c r="D756" s="9"/>
      <c r="E756" s="8"/>
      <c r="F756" s="9"/>
      <c r="G756" s="8"/>
      <c r="H756" s="9"/>
      <c r="I756" s="8"/>
      <c r="J756" s="9"/>
      <c r="K756" s="8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8"/>
      <c r="B757" s="9"/>
      <c r="C757" s="8"/>
      <c r="D757" s="9"/>
      <c r="E757" s="8"/>
      <c r="F757" s="9"/>
      <c r="G757" s="8"/>
      <c r="H757" s="9"/>
      <c r="I757" s="8"/>
      <c r="J757" s="9"/>
      <c r="K757" s="8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8"/>
      <c r="B758" s="9"/>
      <c r="C758" s="8"/>
      <c r="D758" s="9"/>
      <c r="E758" s="8"/>
      <c r="F758" s="9"/>
      <c r="G758" s="8"/>
      <c r="H758" s="9"/>
      <c r="I758" s="8"/>
      <c r="J758" s="9"/>
      <c r="K758" s="8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8"/>
      <c r="B759" s="9"/>
      <c r="C759" s="8"/>
      <c r="D759" s="9"/>
      <c r="E759" s="8"/>
      <c r="F759" s="9"/>
      <c r="G759" s="8"/>
      <c r="H759" s="9"/>
      <c r="I759" s="8"/>
      <c r="J759" s="9"/>
      <c r="K759" s="8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8"/>
      <c r="B760" s="9"/>
      <c r="C760" s="8"/>
      <c r="D760" s="9"/>
      <c r="E760" s="8"/>
      <c r="F760" s="9"/>
      <c r="G760" s="8"/>
      <c r="H760" s="9"/>
      <c r="I760" s="8"/>
      <c r="J760" s="9"/>
      <c r="K760" s="8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8"/>
      <c r="B761" s="9"/>
      <c r="C761" s="8"/>
      <c r="D761" s="9"/>
      <c r="E761" s="8"/>
      <c r="F761" s="9"/>
      <c r="G761" s="8"/>
      <c r="H761" s="9"/>
      <c r="I761" s="8"/>
      <c r="J761" s="9"/>
      <c r="K761" s="8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8"/>
      <c r="B762" s="9"/>
      <c r="C762" s="8"/>
      <c r="D762" s="9"/>
      <c r="E762" s="8"/>
      <c r="F762" s="9"/>
      <c r="G762" s="8"/>
      <c r="H762" s="9"/>
      <c r="I762" s="8"/>
      <c r="J762" s="9"/>
      <c r="K762" s="8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8"/>
      <c r="B763" s="9"/>
      <c r="C763" s="8"/>
      <c r="D763" s="9"/>
      <c r="E763" s="8"/>
      <c r="F763" s="9"/>
      <c r="G763" s="8"/>
      <c r="H763" s="9"/>
      <c r="I763" s="8"/>
      <c r="J763" s="9"/>
      <c r="K763" s="8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8"/>
      <c r="B764" s="9"/>
      <c r="C764" s="8"/>
      <c r="D764" s="9"/>
      <c r="E764" s="8"/>
      <c r="F764" s="9"/>
      <c r="G764" s="8"/>
      <c r="H764" s="9"/>
      <c r="I764" s="8"/>
      <c r="J764" s="9"/>
      <c r="K764" s="8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8"/>
      <c r="B765" s="9"/>
      <c r="C765" s="8"/>
      <c r="D765" s="9"/>
      <c r="E765" s="8"/>
      <c r="F765" s="9"/>
      <c r="G765" s="8"/>
      <c r="H765" s="9"/>
      <c r="I765" s="8"/>
      <c r="J765" s="9"/>
      <c r="K765" s="8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8"/>
      <c r="B766" s="9"/>
      <c r="C766" s="8"/>
      <c r="D766" s="9"/>
      <c r="E766" s="8"/>
      <c r="F766" s="9"/>
      <c r="G766" s="8"/>
      <c r="H766" s="9"/>
      <c r="I766" s="8"/>
      <c r="J766" s="9"/>
      <c r="K766" s="8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8"/>
      <c r="B767" s="9"/>
      <c r="C767" s="8"/>
      <c r="D767" s="9"/>
      <c r="E767" s="8"/>
      <c r="F767" s="9"/>
      <c r="G767" s="8"/>
      <c r="H767" s="9"/>
      <c r="I767" s="8"/>
      <c r="J767" s="9"/>
      <c r="K767" s="8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8"/>
      <c r="B768" s="9"/>
      <c r="C768" s="8"/>
      <c r="D768" s="9"/>
      <c r="E768" s="8"/>
      <c r="F768" s="9"/>
      <c r="G768" s="8"/>
      <c r="H768" s="9"/>
      <c r="I768" s="8"/>
      <c r="J768" s="9"/>
      <c r="K768" s="8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8"/>
      <c r="B769" s="9"/>
      <c r="C769" s="8"/>
      <c r="D769" s="9"/>
      <c r="E769" s="8"/>
      <c r="F769" s="9"/>
      <c r="G769" s="8"/>
      <c r="H769" s="9"/>
      <c r="I769" s="8"/>
      <c r="J769" s="9"/>
      <c r="K769" s="8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8"/>
      <c r="B770" s="9"/>
      <c r="C770" s="8"/>
      <c r="D770" s="9"/>
      <c r="E770" s="8"/>
      <c r="F770" s="9"/>
      <c r="G770" s="8"/>
      <c r="H770" s="9"/>
      <c r="I770" s="8"/>
      <c r="J770" s="9"/>
      <c r="K770" s="8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8"/>
      <c r="B771" s="9"/>
      <c r="C771" s="8"/>
      <c r="D771" s="9"/>
      <c r="E771" s="8"/>
      <c r="F771" s="9"/>
      <c r="G771" s="8"/>
      <c r="H771" s="9"/>
      <c r="I771" s="8"/>
      <c r="J771" s="9"/>
      <c r="K771" s="8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8"/>
      <c r="B772" s="9"/>
      <c r="C772" s="8"/>
      <c r="D772" s="9"/>
      <c r="E772" s="8"/>
      <c r="F772" s="9"/>
      <c r="G772" s="8"/>
      <c r="H772" s="9"/>
      <c r="I772" s="8"/>
      <c r="J772" s="9"/>
      <c r="K772" s="8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8"/>
      <c r="B773" s="9"/>
      <c r="C773" s="8"/>
      <c r="D773" s="9"/>
      <c r="E773" s="8"/>
      <c r="F773" s="9"/>
      <c r="G773" s="8"/>
      <c r="H773" s="9"/>
      <c r="I773" s="8"/>
      <c r="J773" s="9"/>
      <c r="K773" s="8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8"/>
      <c r="B774" s="9"/>
      <c r="C774" s="8"/>
      <c r="D774" s="9"/>
      <c r="E774" s="8"/>
      <c r="F774" s="9"/>
      <c r="G774" s="8"/>
      <c r="H774" s="9"/>
      <c r="I774" s="8"/>
      <c r="J774" s="9"/>
      <c r="K774" s="8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8"/>
      <c r="B775" s="9"/>
      <c r="C775" s="8"/>
      <c r="D775" s="9"/>
      <c r="E775" s="8"/>
      <c r="F775" s="9"/>
      <c r="G775" s="8"/>
      <c r="H775" s="9"/>
      <c r="I775" s="8"/>
      <c r="J775" s="9"/>
      <c r="K775" s="8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8"/>
      <c r="B776" s="9"/>
      <c r="C776" s="8"/>
      <c r="D776" s="9"/>
      <c r="E776" s="8"/>
      <c r="F776" s="9"/>
      <c r="G776" s="8"/>
      <c r="H776" s="9"/>
      <c r="I776" s="8"/>
      <c r="J776" s="9"/>
      <c r="K776" s="8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8"/>
      <c r="B777" s="9"/>
      <c r="C777" s="8"/>
      <c r="D777" s="9"/>
      <c r="E777" s="8"/>
      <c r="F777" s="9"/>
      <c r="G777" s="8"/>
      <c r="H777" s="9"/>
      <c r="I777" s="8"/>
      <c r="J777" s="9"/>
      <c r="K777" s="8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8"/>
      <c r="B778" s="9"/>
      <c r="C778" s="8"/>
      <c r="D778" s="9"/>
      <c r="E778" s="8"/>
      <c r="F778" s="9"/>
      <c r="G778" s="8"/>
      <c r="H778" s="9"/>
      <c r="I778" s="8"/>
      <c r="J778" s="9"/>
      <c r="K778" s="8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8"/>
      <c r="B779" s="9"/>
      <c r="C779" s="8"/>
      <c r="D779" s="9"/>
      <c r="E779" s="8"/>
      <c r="F779" s="9"/>
      <c r="G779" s="8"/>
      <c r="H779" s="9"/>
      <c r="I779" s="8"/>
      <c r="J779" s="9"/>
      <c r="K779" s="8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8"/>
      <c r="B780" s="9"/>
      <c r="C780" s="8"/>
      <c r="D780" s="9"/>
      <c r="E780" s="8"/>
      <c r="F780" s="9"/>
      <c r="G780" s="8"/>
      <c r="H780" s="9"/>
      <c r="I780" s="8"/>
      <c r="J780" s="9"/>
      <c r="K780" s="8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8"/>
      <c r="B781" s="9"/>
      <c r="C781" s="8"/>
      <c r="D781" s="9"/>
      <c r="E781" s="8"/>
      <c r="F781" s="9"/>
      <c r="G781" s="8"/>
      <c r="H781" s="9"/>
      <c r="I781" s="8"/>
      <c r="J781" s="9"/>
      <c r="K781" s="8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8"/>
      <c r="B782" s="9"/>
      <c r="C782" s="8"/>
      <c r="D782" s="9"/>
      <c r="E782" s="8"/>
      <c r="F782" s="9"/>
      <c r="G782" s="8"/>
      <c r="H782" s="9"/>
      <c r="I782" s="8"/>
      <c r="J782" s="9"/>
      <c r="K782" s="8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8"/>
      <c r="B783" s="9"/>
      <c r="C783" s="8"/>
      <c r="D783" s="9"/>
      <c r="E783" s="8"/>
      <c r="F783" s="9"/>
      <c r="G783" s="8"/>
      <c r="H783" s="9"/>
      <c r="I783" s="8"/>
      <c r="J783" s="9"/>
      <c r="K783" s="8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8"/>
      <c r="B784" s="9"/>
      <c r="C784" s="8"/>
      <c r="D784" s="9"/>
      <c r="E784" s="8"/>
      <c r="F784" s="9"/>
      <c r="G784" s="8"/>
      <c r="H784" s="9"/>
      <c r="I784" s="8"/>
      <c r="J784" s="9"/>
      <c r="K784" s="8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8"/>
      <c r="B785" s="9"/>
      <c r="C785" s="8"/>
      <c r="D785" s="9"/>
      <c r="E785" s="8"/>
      <c r="F785" s="9"/>
      <c r="G785" s="8"/>
      <c r="H785" s="9"/>
      <c r="I785" s="8"/>
      <c r="J785" s="9"/>
      <c r="K785" s="8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8"/>
      <c r="B786" s="9"/>
      <c r="C786" s="8"/>
      <c r="D786" s="9"/>
      <c r="E786" s="8"/>
      <c r="F786" s="9"/>
      <c r="G786" s="8"/>
      <c r="H786" s="9"/>
      <c r="I786" s="8"/>
      <c r="J786" s="9"/>
      <c r="K786" s="8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8"/>
      <c r="B787" s="9"/>
      <c r="C787" s="8"/>
      <c r="D787" s="9"/>
      <c r="E787" s="8"/>
      <c r="F787" s="9"/>
      <c r="G787" s="8"/>
      <c r="H787" s="9"/>
      <c r="I787" s="8"/>
      <c r="J787" s="9"/>
      <c r="K787" s="8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8"/>
      <c r="B788" s="9"/>
      <c r="C788" s="8"/>
      <c r="D788" s="9"/>
      <c r="E788" s="8"/>
      <c r="F788" s="9"/>
      <c r="G788" s="8"/>
      <c r="H788" s="9"/>
      <c r="I788" s="8"/>
      <c r="J788" s="9"/>
      <c r="K788" s="8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8"/>
      <c r="B789" s="9"/>
      <c r="C789" s="8"/>
      <c r="D789" s="9"/>
      <c r="E789" s="8"/>
      <c r="F789" s="9"/>
      <c r="G789" s="8"/>
      <c r="H789" s="9"/>
      <c r="I789" s="8"/>
      <c r="J789" s="9"/>
      <c r="K789" s="8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8"/>
      <c r="B790" s="9"/>
      <c r="C790" s="8"/>
      <c r="D790" s="9"/>
      <c r="E790" s="8"/>
      <c r="F790" s="9"/>
      <c r="G790" s="8"/>
      <c r="H790" s="9"/>
      <c r="I790" s="8"/>
      <c r="J790" s="9"/>
      <c r="K790" s="8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8"/>
      <c r="B791" s="9"/>
      <c r="C791" s="8"/>
      <c r="D791" s="9"/>
      <c r="E791" s="8"/>
      <c r="F791" s="9"/>
      <c r="G791" s="8"/>
      <c r="H791" s="9"/>
      <c r="I791" s="8"/>
      <c r="J791" s="9"/>
      <c r="K791" s="8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8"/>
      <c r="B792" s="9"/>
      <c r="C792" s="8"/>
      <c r="D792" s="9"/>
      <c r="E792" s="8"/>
      <c r="F792" s="9"/>
      <c r="G792" s="8"/>
      <c r="H792" s="9"/>
      <c r="I792" s="8"/>
      <c r="J792" s="9"/>
      <c r="K792" s="8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8"/>
      <c r="B793" s="9"/>
      <c r="C793" s="8"/>
      <c r="D793" s="9"/>
      <c r="E793" s="8"/>
      <c r="F793" s="9"/>
      <c r="G793" s="8"/>
      <c r="H793" s="9"/>
      <c r="I793" s="8"/>
      <c r="J793" s="9"/>
      <c r="K793" s="8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8"/>
      <c r="B794" s="9"/>
      <c r="C794" s="8"/>
      <c r="D794" s="9"/>
      <c r="E794" s="8"/>
      <c r="F794" s="9"/>
      <c r="G794" s="8"/>
      <c r="H794" s="9"/>
      <c r="I794" s="8"/>
      <c r="J794" s="9"/>
      <c r="K794" s="8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8"/>
      <c r="B795" s="9"/>
      <c r="C795" s="8"/>
      <c r="D795" s="9"/>
      <c r="E795" s="8"/>
      <c r="F795" s="9"/>
      <c r="G795" s="8"/>
      <c r="H795" s="9"/>
      <c r="I795" s="8"/>
      <c r="J795" s="9"/>
      <c r="K795" s="8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8"/>
      <c r="B796" s="9"/>
      <c r="C796" s="8"/>
      <c r="D796" s="9"/>
      <c r="E796" s="8"/>
      <c r="F796" s="9"/>
      <c r="G796" s="8"/>
      <c r="H796" s="9"/>
      <c r="I796" s="8"/>
      <c r="J796" s="9"/>
      <c r="K796" s="8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8"/>
      <c r="B797" s="9"/>
      <c r="C797" s="8"/>
      <c r="D797" s="9"/>
      <c r="E797" s="8"/>
      <c r="F797" s="9"/>
      <c r="G797" s="8"/>
      <c r="H797" s="9"/>
      <c r="I797" s="8"/>
      <c r="J797" s="9"/>
      <c r="K797" s="8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8"/>
      <c r="B798" s="9"/>
      <c r="C798" s="8"/>
      <c r="D798" s="9"/>
      <c r="E798" s="8"/>
      <c r="F798" s="9"/>
      <c r="G798" s="8"/>
      <c r="H798" s="9"/>
      <c r="I798" s="8"/>
      <c r="J798" s="9"/>
      <c r="K798" s="8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8"/>
      <c r="B799" s="9"/>
      <c r="C799" s="8"/>
      <c r="D799" s="9"/>
      <c r="E799" s="8"/>
      <c r="F799" s="9"/>
      <c r="G799" s="8"/>
      <c r="H799" s="9"/>
      <c r="I799" s="8"/>
      <c r="J799" s="9"/>
      <c r="K799" s="8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8"/>
      <c r="B800" s="9"/>
      <c r="C800" s="8"/>
      <c r="D800" s="9"/>
      <c r="E800" s="8"/>
      <c r="F800" s="9"/>
      <c r="G800" s="8"/>
      <c r="H800" s="9"/>
      <c r="I800" s="8"/>
      <c r="J800" s="9"/>
      <c r="K800" s="8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8"/>
      <c r="B801" s="9"/>
      <c r="C801" s="8"/>
      <c r="D801" s="9"/>
      <c r="E801" s="8"/>
      <c r="F801" s="9"/>
      <c r="G801" s="8"/>
      <c r="H801" s="9"/>
      <c r="I801" s="8"/>
      <c r="J801" s="9"/>
      <c r="K801" s="8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8"/>
      <c r="B802" s="9"/>
      <c r="C802" s="8"/>
      <c r="D802" s="9"/>
      <c r="E802" s="8"/>
      <c r="F802" s="9"/>
      <c r="G802" s="8"/>
      <c r="H802" s="9"/>
      <c r="I802" s="8"/>
      <c r="J802" s="9"/>
      <c r="K802" s="8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8"/>
      <c r="B803" s="9"/>
      <c r="C803" s="8"/>
      <c r="D803" s="9"/>
      <c r="E803" s="8"/>
      <c r="F803" s="9"/>
      <c r="G803" s="8"/>
      <c r="H803" s="9"/>
      <c r="I803" s="8"/>
      <c r="J803" s="9"/>
      <c r="K803" s="8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8"/>
      <c r="B804" s="9"/>
      <c r="C804" s="8"/>
      <c r="D804" s="9"/>
      <c r="E804" s="8"/>
      <c r="F804" s="9"/>
      <c r="G804" s="8"/>
      <c r="H804" s="9"/>
      <c r="I804" s="8"/>
      <c r="J804" s="9"/>
      <c r="K804" s="8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8"/>
      <c r="B805" s="9"/>
      <c r="C805" s="8"/>
      <c r="D805" s="9"/>
      <c r="E805" s="8"/>
      <c r="F805" s="9"/>
      <c r="G805" s="8"/>
      <c r="H805" s="9"/>
      <c r="I805" s="8"/>
      <c r="J805" s="9"/>
      <c r="K805" s="8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8"/>
      <c r="B806" s="9"/>
      <c r="C806" s="8"/>
      <c r="D806" s="9"/>
      <c r="E806" s="8"/>
      <c r="F806" s="9"/>
      <c r="G806" s="8"/>
      <c r="H806" s="9"/>
      <c r="I806" s="8"/>
      <c r="J806" s="9"/>
      <c r="K806" s="8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8"/>
      <c r="B807" s="9"/>
      <c r="C807" s="8"/>
      <c r="D807" s="9"/>
      <c r="E807" s="8"/>
      <c r="F807" s="9"/>
      <c r="G807" s="8"/>
      <c r="H807" s="9"/>
      <c r="I807" s="8"/>
      <c r="J807" s="9"/>
      <c r="K807" s="8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8"/>
      <c r="B808" s="9"/>
      <c r="C808" s="8"/>
      <c r="D808" s="9"/>
      <c r="E808" s="8"/>
      <c r="F808" s="9"/>
      <c r="G808" s="8"/>
      <c r="H808" s="9"/>
      <c r="I808" s="8"/>
      <c r="J808" s="9"/>
      <c r="K808" s="8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8"/>
      <c r="B809" s="9"/>
      <c r="C809" s="8"/>
      <c r="D809" s="9"/>
      <c r="E809" s="8"/>
      <c r="F809" s="9"/>
      <c r="G809" s="8"/>
      <c r="H809" s="9"/>
      <c r="I809" s="8"/>
      <c r="J809" s="9"/>
      <c r="K809" s="8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8"/>
      <c r="B810" s="9"/>
      <c r="C810" s="8"/>
      <c r="D810" s="9"/>
      <c r="E810" s="8"/>
      <c r="F810" s="9"/>
      <c r="G810" s="8"/>
      <c r="H810" s="9"/>
      <c r="I810" s="8"/>
      <c r="J810" s="9"/>
      <c r="K810" s="8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8"/>
      <c r="B811" s="9"/>
      <c r="C811" s="8"/>
      <c r="D811" s="9"/>
      <c r="E811" s="8"/>
      <c r="F811" s="9"/>
      <c r="G811" s="8"/>
      <c r="H811" s="9"/>
      <c r="I811" s="8"/>
      <c r="J811" s="9"/>
      <c r="K811" s="8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8"/>
      <c r="B812" s="9"/>
      <c r="C812" s="8"/>
      <c r="D812" s="9"/>
      <c r="E812" s="8"/>
      <c r="F812" s="9"/>
      <c r="G812" s="8"/>
      <c r="H812" s="9"/>
      <c r="I812" s="8"/>
      <c r="J812" s="9"/>
      <c r="K812" s="8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8"/>
      <c r="B813" s="9"/>
      <c r="C813" s="8"/>
      <c r="D813" s="9"/>
      <c r="E813" s="8"/>
      <c r="F813" s="9"/>
      <c r="G813" s="8"/>
      <c r="H813" s="9"/>
      <c r="I813" s="8"/>
      <c r="J813" s="9"/>
      <c r="K813" s="8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8"/>
      <c r="B814" s="9"/>
      <c r="C814" s="8"/>
      <c r="D814" s="9"/>
      <c r="E814" s="8"/>
      <c r="F814" s="9"/>
      <c r="G814" s="8"/>
      <c r="H814" s="9"/>
      <c r="I814" s="8"/>
      <c r="J814" s="9"/>
      <c r="K814" s="8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8"/>
      <c r="B815" s="9"/>
      <c r="C815" s="8"/>
      <c r="D815" s="9"/>
      <c r="E815" s="8"/>
      <c r="F815" s="9"/>
      <c r="G815" s="8"/>
      <c r="H815" s="9"/>
      <c r="I815" s="8"/>
      <c r="J815" s="9"/>
      <c r="K815" s="8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8"/>
      <c r="B816" s="9"/>
      <c r="C816" s="8"/>
      <c r="D816" s="9"/>
      <c r="E816" s="8"/>
      <c r="F816" s="9"/>
      <c r="G816" s="8"/>
      <c r="H816" s="9"/>
      <c r="I816" s="8"/>
      <c r="J816" s="9"/>
      <c r="K816" s="8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8"/>
      <c r="B817" s="9"/>
      <c r="C817" s="8"/>
      <c r="D817" s="9"/>
      <c r="E817" s="8"/>
      <c r="F817" s="9"/>
      <c r="G817" s="8"/>
      <c r="H817" s="9"/>
      <c r="I817" s="8"/>
      <c r="J817" s="9"/>
      <c r="K817" s="8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8"/>
      <c r="B818" s="9"/>
      <c r="C818" s="8"/>
      <c r="D818" s="9"/>
      <c r="E818" s="8"/>
      <c r="F818" s="9"/>
      <c r="G818" s="8"/>
      <c r="H818" s="9"/>
      <c r="I818" s="8"/>
      <c r="J818" s="9"/>
      <c r="K818" s="8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8"/>
      <c r="B819" s="9"/>
      <c r="C819" s="8"/>
      <c r="D819" s="9"/>
      <c r="E819" s="8"/>
      <c r="F819" s="9"/>
      <c r="G819" s="8"/>
      <c r="H819" s="9"/>
      <c r="I819" s="8"/>
      <c r="J819" s="9"/>
      <c r="K819" s="8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8"/>
      <c r="B820" s="9"/>
      <c r="C820" s="8"/>
      <c r="D820" s="9"/>
      <c r="E820" s="8"/>
      <c r="F820" s="9"/>
      <c r="G820" s="8"/>
      <c r="H820" s="9"/>
      <c r="I820" s="8"/>
      <c r="J820" s="9"/>
      <c r="K820" s="8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8"/>
      <c r="B821" s="9"/>
      <c r="C821" s="8"/>
      <c r="D821" s="9"/>
      <c r="E821" s="8"/>
      <c r="F821" s="9"/>
      <c r="G821" s="8"/>
      <c r="H821" s="9"/>
      <c r="I821" s="8"/>
      <c r="J821" s="9"/>
      <c r="K821" s="8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8"/>
      <c r="B822" s="9"/>
      <c r="C822" s="8"/>
      <c r="D822" s="9"/>
      <c r="E822" s="8"/>
      <c r="F822" s="9"/>
      <c r="G822" s="8"/>
      <c r="H822" s="9"/>
      <c r="I822" s="8"/>
      <c r="J822" s="9"/>
      <c r="K822" s="8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8"/>
      <c r="B823" s="9"/>
      <c r="C823" s="8"/>
      <c r="D823" s="9"/>
      <c r="E823" s="8"/>
      <c r="F823" s="9"/>
      <c r="G823" s="8"/>
      <c r="H823" s="9"/>
      <c r="I823" s="8"/>
      <c r="J823" s="9"/>
      <c r="K823" s="8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8"/>
      <c r="B824" s="9"/>
      <c r="C824" s="8"/>
      <c r="D824" s="9"/>
      <c r="E824" s="8"/>
      <c r="F824" s="9"/>
      <c r="G824" s="8"/>
      <c r="H824" s="9"/>
      <c r="I824" s="8"/>
      <c r="J824" s="9"/>
      <c r="K824" s="8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8"/>
      <c r="B825" s="9"/>
      <c r="C825" s="8"/>
      <c r="D825" s="9"/>
      <c r="E825" s="8"/>
      <c r="F825" s="9"/>
      <c r="G825" s="8"/>
      <c r="H825" s="9"/>
      <c r="I825" s="8"/>
      <c r="J825" s="9"/>
      <c r="K825" s="8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8"/>
      <c r="B826" s="9"/>
      <c r="C826" s="8"/>
      <c r="D826" s="9"/>
      <c r="E826" s="8"/>
      <c r="F826" s="9"/>
      <c r="G826" s="8"/>
      <c r="H826" s="9"/>
      <c r="I826" s="8"/>
      <c r="J826" s="9"/>
      <c r="K826" s="8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8"/>
      <c r="B827" s="9"/>
      <c r="C827" s="8"/>
      <c r="D827" s="9"/>
      <c r="E827" s="8"/>
      <c r="F827" s="9"/>
      <c r="G827" s="8"/>
      <c r="H827" s="9"/>
      <c r="I827" s="8"/>
      <c r="J827" s="9"/>
      <c r="K827" s="8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8"/>
      <c r="B828" s="9"/>
      <c r="C828" s="8"/>
      <c r="D828" s="9"/>
      <c r="E828" s="8"/>
      <c r="F828" s="9"/>
      <c r="G828" s="8"/>
      <c r="H828" s="9"/>
      <c r="I828" s="8"/>
      <c r="J828" s="9"/>
      <c r="K828" s="8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8"/>
      <c r="B829" s="9"/>
      <c r="C829" s="8"/>
      <c r="D829" s="9"/>
      <c r="E829" s="8"/>
      <c r="F829" s="9"/>
      <c r="G829" s="8"/>
      <c r="H829" s="9"/>
      <c r="I829" s="8"/>
      <c r="J829" s="9"/>
      <c r="K829" s="8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8"/>
      <c r="B830" s="9"/>
      <c r="C830" s="8"/>
      <c r="D830" s="9"/>
      <c r="E830" s="8"/>
      <c r="F830" s="9"/>
      <c r="G830" s="8"/>
      <c r="H830" s="9"/>
      <c r="I830" s="8"/>
      <c r="J830" s="9"/>
      <c r="K830" s="8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8"/>
      <c r="B831" s="9"/>
      <c r="C831" s="8"/>
      <c r="D831" s="9"/>
      <c r="E831" s="8"/>
      <c r="F831" s="9"/>
      <c r="G831" s="8"/>
      <c r="H831" s="9"/>
      <c r="I831" s="8"/>
      <c r="J831" s="9"/>
      <c r="K831" s="8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8"/>
      <c r="B832" s="9"/>
      <c r="C832" s="8"/>
      <c r="D832" s="9"/>
      <c r="E832" s="8"/>
      <c r="F832" s="9"/>
      <c r="G832" s="8"/>
      <c r="H832" s="9"/>
      <c r="I832" s="8"/>
      <c r="J832" s="9"/>
      <c r="K832" s="8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8"/>
      <c r="B833" s="9"/>
      <c r="C833" s="8"/>
      <c r="D833" s="9"/>
      <c r="E833" s="8"/>
      <c r="F833" s="9"/>
      <c r="G833" s="8"/>
      <c r="H833" s="9"/>
      <c r="I833" s="8"/>
      <c r="J833" s="9"/>
      <c r="K833" s="8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8"/>
      <c r="B834" s="9"/>
      <c r="C834" s="8"/>
      <c r="D834" s="9"/>
      <c r="E834" s="8"/>
      <c r="F834" s="9"/>
      <c r="G834" s="8"/>
      <c r="H834" s="9"/>
      <c r="I834" s="8"/>
      <c r="J834" s="9"/>
      <c r="K834" s="8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8"/>
      <c r="B835" s="9"/>
      <c r="C835" s="8"/>
      <c r="D835" s="9"/>
      <c r="E835" s="8"/>
      <c r="F835" s="9"/>
      <c r="G835" s="8"/>
      <c r="H835" s="9"/>
      <c r="I835" s="8"/>
      <c r="J835" s="9"/>
      <c r="K835" s="8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8"/>
      <c r="B836" s="9"/>
      <c r="C836" s="8"/>
      <c r="D836" s="9"/>
      <c r="E836" s="8"/>
      <c r="F836" s="9"/>
      <c r="G836" s="8"/>
      <c r="H836" s="9"/>
      <c r="I836" s="8"/>
      <c r="J836" s="9"/>
      <c r="K836" s="8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8"/>
      <c r="B837" s="9"/>
      <c r="C837" s="8"/>
      <c r="D837" s="9"/>
      <c r="E837" s="8"/>
      <c r="F837" s="9"/>
      <c r="G837" s="8"/>
      <c r="H837" s="9"/>
      <c r="I837" s="8"/>
      <c r="J837" s="9"/>
      <c r="K837" s="8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8"/>
      <c r="B838" s="9"/>
      <c r="C838" s="8"/>
      <c r="D838" s="9"/>
      <c r="E838" s="8"/>
      <c r="F838" s="9"/>
      <c r="G838" s="8"/>
      <c r="H838" s="9"/>
      <c r="I838" s="8"/>
      <c r="J838" s="9"/>
      <c r="K838" s="8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8"/>
      <c r="B839" s="9"/>
      <c r="C839" s="8"/>
      <c r="D839" s="9"/>
      <c r="E839" s="8"/>
      <c r="F839" s="9"/>
      <c r="G839" s="8"/>
      <c r="H839" s="9"/>
      <c r="I839" s="8"/>
      <c r="J839" s="9"/>
      <c r="K839" s="8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8"/>
      <c r="B840" s="9"/>
      <c r="C840" s="8"/>
      <c r="D840" s="9"/>
      <c r="E840" s="8"/>
      <c r="F840" s="9"/>
      <c r="G840" s="8"/>
      <c r="H840" s="9"/>
      <c r="I840" s="8"/>
      <c r="J840" s="9"/>
      <c r="K840" s="8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8"/>
      <c r="B841" s="9"/>
      <c r="C841" s="8"/>
      <c r="D841" s="9"/>
      <c r="E841" s="8"/>
      <c r="F841" s="9"/>
      <c r="G841" s="8"/>
      <c r="H841" s="9"/>
      <c r="I841" s="8"/>
      <c r="J841" s="9"/>
      <c r="K841" s="8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8"/>
      <c r="B842" s="9"/>
      <c r="C842" s="8"/>
      <c r="D842" s="9"/>
      <c r="E842" s="8"/>
      <c r="F842" s="9"/>
      <c r="G842" s="8"/>
      <c r="H842" s="9"/>
      <c r="I842" s="8"/>
      <c r="J842" s="9"/>
      <c r="K842" s="8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8"/>
      <c r="B843" s="9"/>
      <c r="C843" s="8"/>
      <c r="D843" s="9"/>
      <c r="E843" s="8"/>
      <c r="F843" s="9"/>
      <c r="G843" s="8"/>
      <c r="H843" s="9"/>
      <c r="I843" s="8"/>
      <c r="J843" s="9"/>
      <c r="K843" s="8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8"/>
      <c r="B844" s="9"/>
      <c r="C844" s="8"/>
      <c r="D844" s="9"/>
      <c r="E844" s="8"/>
      <c r="F844" s="9"/>
      <c r="G844" s="8"/>
      <c r="H844" s="9"/>
      <c r="I844" s="8"/>
      <c r="J844" s="9"/>
      <c r="K844" s="8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8"/>
      <c r="B845" s="9"/>
      <c r="C845" s="8"/>
      <c r="D845" s="9"/>
      <c r="E845" s="8"/>
      <c r="F845" s="9"/>
      <c r="G845" s="8"/>
      <c r="H845" s="9"/>
      <c r="I845" s="8"/>
      <c r="J845" s="9"/>
      <c r="K845" s="8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8"/>
      <c r="B846" s="9"/>
      <c r="C846" s="8"/>
      <c r="D846" s="9"/>
      <c r="E846" s="8"/>
      <c r="F846" s="9"/>
      <c r="G846" s="8"/>
      <c r="H846" s="9"/>
      <c r="I846" s="8"/>
      <c r="J846" s="9"/>
      <c r="K846" s="8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8"/>
      <c r="B847" s="9"/>
      <c r="C847" s="8"/>
      <c r="D847" s="9"/>
      <c r="E847" s="8"/>
      <c r="F847" s="9"/>
      <c r="G847" s="8"/>
      <c r="H847" s="9"/>
      <c r="I847" s="8"/>
      <c r="J847" s="9"/>
      <c r="K847" s="8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8"/>
      <c r="B848" s="9"/>
      <c r="C848" s="8"/>
      <c r="D848" s="9"/>
      <c r="E848" s="8"/>
      <c r="F848" s="9"/>
      <c r="G848" s="8"/>
      <c r="H848" s="9"/>
      <c r="I848" s="8"/>
      <c r="J848" s="9"/>
      <c r="K848" s="8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8"/>
      <c r="B849" s="9"/>
      <c r="C849" s="8"/>
      <c r="D849" s="9"/>
      <c r="E849" s="8"/>
      <c r="F849" s="9"/>
      <c r="G849" s="8"/>
      <c r="H849" s="9"/>
      <c r="I849" s="8"/>
      <c r="J849" s="9"/>
      <c r="K849" s="8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8"/>
      <c r="B850" s="9"/>
      <c r="C850" s="8"/>
      <c r="D850" s="9"/>
      <c r="E850" s="8"/>
      <c r="F850" s="9"/>
      <c r="G850" s="8"/>
      <c r="H850" s="9"/>
      <c r="I850" s="8"/>
      <c r="J850" s="9"/>
      <c r="K850" s="8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8"/>
      <c r="B851" s="9"/>
      <c r="C851" s="8"/>
      <c r="D851" s="9"/>
      <c r="E851" s="8"/>
      <c r="F851" s="9"/>
      <c r="G851" s="8"/>
      <c r="H851" s="9"/>
      <c r="I851" s="8"/>
      <c r="J851" s="9"/>
      <c r="K851" s="8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8"/>
      <c r="B852" s="9"/>
      <c r="C852" s="8"/>
      <c r="D852" s="9"/>
      <c r="E852" s="8"/>
      <c r="F852" s="9"/>
      <c r="G852" s="8"/>
      <c r="H852" s="9"/>
      <c r="I852" s="8"/>
      <c r="J852" s="9"/>
      <c r="K852" s="8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8"/>
      <c r="B853" s="9"/>
      <c r="C853" s="8"/>
      <c r="D853" s="9"/>
      <c r="E853" s="8"/>
      <c r="F853" s="9"/>
      <c r="G853" s="8"/>
      <c r="H853" s="9"/>
      <c r="I853" s="8"/>
      <c r="J853" s="9"/>
      <c r="K853" s="8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8"/>
      <c r="B854" s="9"/>
      <c r="C854" s="8"/>
      <c r="D854" s="9"/>
      <c r="E854" s="8"/>
      <c r="F854" s="9"/>
      <c r="G854" s="8"/>
      <c r="H854" s="9"/>
      <c r="I854" s="8"/>
      <c r="J854" s="9"/>
      <c r="K854" s="8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8"/>
      <c r="B855" s="9"/>
      <c r="C855" s="8"/>
      <c r="D855" s="9"/>
      <c r="E855" s="8"/>
      <c r="F855" s="9"/>
      <c r="G855" s="8"/>
      <c r="H855" s="9"/>
      <c r="I855" s="8"/>
      <c r="J855" s="9"/>
      <c r="K855" s="8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8"/>
      <c r="B856" s="9"/>
      <c r="C856" s="8"/>
      <c r="D856" s="9"/>
      <c r="E856" s="8"/>
      <c r="F856" s="9"/>
      <c r="G856" s="8"/>
      <c r="H856" s="9"/>
      <c r="I856" s="8"/>
      <c r="J856" s="9"/>
      <c r="K856" s="8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8"/>
      <c r="B857" s="9"/>
      <c r="C857" s="8"/>
      <c r="D857" s="9"/>
      <c r="E857" s="8"/>
      <c r="F857" s="9"/>
      <c r="G857" s="8"/>
      <c r="H857" s="9"/>
      <c r="I857" s="8"/>
      <c r="J857" s="9"/>
      <c r="K857" s="8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8"/>
      <c r="B858" s="9"/>
      <c r="C858" s="8"/>
      <c r="D858" s="9"/>
      <c r="E858" s="8"/>
      <c r="F858" s="9"/>
      <c r="G858" s="8"/>
      <c r="H858" s="9"/>
      <c r="I858" s="8"/>
      <c r="J858" s="9"/>
      <c r="K858" s="8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8"/>
      <c r="B859" s="9"/>
      <c r="C859" s="8"/>
      <c r="D859" s="9"/>
      <c r="E859" s="8"/>
      <c r="F859" s="9"/>
      <c r="G859" s="8"/>
      <c r="H859" s="9"/>
      <c r="I859" s="8"/>
      <c r="J859" s="9"/>
      <c r="K859" s="8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8"/>
      <c r="B860" s="9"/>
      <c r="C860" s="8"/>
      <c r="D860" s="9"/>
      <c r="E860" s="8"/>
      <c r="F860" s="9"/>
      <c r="G860" s="8"/>
      <c r="H860" s="9"/>
      <c r="I860" s="8"/>
      <c r="J860" s="9"/>
      <c r="K860" s="8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8"/>
      <c r="B861" s="9"/>
      <c r="C861" s="8"/>
      <c r="D861" s="9"/>
      <c r="E861" s="8"/>
      <c r="F861" s="9"/>
      <c r="G861" s="8"/>
      <c r="H861" s="9"/>
      <c r="I861" s="8"/>
      <c r="J861" s="9"/>
      <c r="K861" s="8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8"/>
      <c r="B862" s="9"/>
      <c r="C862" s="8"/>
      <c r="D862" s="9"/>
      <c r="E862" s="8"/>
      <c r="F862" s="9"/>
      <c r="G862" s="8"/>
      <c r="H862" s="9"/>
      <c r="I862" s="8"/>
      <c r="J862" s="9"/>
      <c r="K862" s="8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8"/>
      <c r="B863" s="9"/>
      <c r="C863" s="8"/>
      <c r="D863" s="9"/>
      <c r="E863" s="8"/>
      <c r="F863" s="9"/>
      <c r="G863" s="8"/>
      <c r="H863" s="9"/>
      <c r="I863" s="8"/>
      <c r="J863" s="9"/>
      <c r="K863" s="8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8"/>
      <c r="B864" s="9"/>
      <c r="C864" s="8"/>
      <c r="D864" s="9"/>
      <c r="E864" s="8"/>
      <c r="F864" s="9"/>
      <c r="G864" s="8"/>
      <c r="H864" s="9"/>
      <c r="I864" s="8"/>
      <c r="J864" s="9"/>
      <c r="K864" s="8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8"/>
      <c r="B865" s="9"/>
      <c r="C865" s="8"/>
      <c r="D865" s="9"/>
      <c r="E865" s="8"/>
      <c r="F865" s="9"/>
      <c r="G865" s="8"/>
      <c r="H865" s="9"/>
      <c r="I865" s="8"/>
      <c r="J865" s="9"/>
      <c r="K865" s="8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8"/>
      <c r="B866" s="9"/>
      <c r="C866" s="8"/>
      <c r="D866" s="9"/>
      <c r="E866" s="8"/>
      <c r="F866" s="9"/>
      <c r="G866" s="8"/>
      <c r="H866" s="9"/>
      <c r="I866" s="8"/>
      <c r="J866" s="9"/>
      <c r="K866" s="8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8"/>
      <c r="B867" s="9"/>
      <c r="C867" s="8"/>
      <c r="D867" s="9"/>
      <c r="E867" s="8"/>
      <c r="F867" s="9"/>
      <c r="G867" s="8"/>
      <c r="H867" s="9"/>
      <c r="I867" s="8"/>
      <c r="J867" s="9"/>
      <c r="K867" s="8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8"/>
      <c r="B868" s="9"/>
      <c r="C868" s="8"/>
      <c r="D868" s="9"/>
      <c r="E868" s="8"/>
      <c r="F868" s="9"/>
      <c r="G868" s="8"/>
      <c r="H868" s="9"/>
      <c r="I868" s="8"/>
      <c r="J868" s="9"/>
      <c r="K868" s="8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8"/>
      <c r="B869" s="9"/>
      <c r="C869" s="8"/>
      <c r="D869" s="9"/>
      <c r="E869" s="8"/>
      <c r="F869" s="9"/>
      <c r="G869" s="8"/>
      <c r="H869" s="9"/>
      <c r="I869" s="8"/>
      <c r="J869" s="9"/>
      <c r="K869" s="8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8"/>
      <c r="B870" s="9"/>
      <c r="C870" s="8"/>
      <c r="D870" s="9"/>
      <c r="E870" s="8"/>
      <c r="F870" s="9"/>
      <c r="G870" s="8"/>
      <c r="H870" s="9"/>
      <c r="I870" s="8"/>
      <c r="J870" s="9"/>
      <c r="K870" s="8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8"/>
      <c r="B871" s="9"/>
      <c r="C871" s="8"/>
      <c r="D871" s="9"/>
      <c r="E871" s="8"/>
      <c r="F871" s="9"/>
      <c r="G871" s="8"/>
      <c r="H871" s="9"/>
      <c r="I871" s="8"/>
      <c r="J871" s="9"/>
      <c r="K871" s="8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8"/>
      <c r="B872" s="9"/>
      <c r="C872" s="8"/>
      <c r="D872" s="9"/>
      <c r="E872" s="8"/>
      <c r="F872" s="9"/>
      <c r="G872" s="8"/>
      <c r="H872" s="9"/>
      <c r="I872" s="8"/>
      <c r="J872" s="9"/>
      <c r="K872" s="8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8"/>
      <c r="B873" s="9"/>
      <c r="C873" s="8"/>
      <c r="D873" s="9"/>
      <c r="E873" s="8"/>
      <c r="F873" s="9"/>
      <c r="G873" s="8"/>
      <c r="H873" s="9"/>
      <c r="I873" s="8"/>
      <c r="J873" s="9"/>
      <c r="K873" s="8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8"/>
      <c r="B874" s="9"/>
      <c r="C874" s="8"/>
      <c r="D874" s="9"/>
      <c r="E874" s="8"/>
      <c r="F874" s="9"/>
      <c r="G874" s="8"/>
      <c r="H874" s="9"/>
      <c r="I874" s="8"/>
      <c r="J874" s="9"/>
      <c r="K874" s="8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8"/>
      <c r="B875" s="9"/>
      <c r="C875" s="8"/>
      <c r="D875" s="9"/>
      <c r="E875" s="8"/>
      <c r="F875" s="9"/>
      <c r="G875" s="8"/>
      <c r="H875" s="9"/>
      <c r="I875" s="8"/>
      <c r="J875" s="9"/>
      <c r="K875" s="8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8"/>
      <c r="B876" s="9"/>
      <c r="C876" s="8"/>
      <c r="D876" s="9"/>
      <c r="E876" s="8"/>
      <c r="F876" s="9"/>
      <c r="G876" s="8"/>
      <c r="H876" s="9"/>
      <c r="I876" s="8"/>
      <c r="J876" s="9"/>
      <c r="K876" s="8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8"/>
      <c r="B877" s="9"/>
      <c r="C877" s="8"/>
      <c r="D877" s="9"/>
      <c r="E877" s="8"/>
      <c r="F877" s="9"/>
      <c r="G877" s="8"/>
      <c r="H877" s="9"/>
      <c r="I877" s="8"/>
      <c r="J877" s="9"/>
      <c r="K877" s="8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8"/>
      <c r="B878" s="9"/>
      <c r="C878" s="8"/>
      <c r="D878" s="9"/>
      <c r="E878" s="8"/>
      <c r="F878" s="9"/>
      <c r="G878" s="8"/>
      <c r="H878" s="9"/>
      <c r="I878" s="8"/>
      <c r="J878" s="9"/>
      <c r="K878" s="8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8"/>
      <c r="B879" s="9"/>
      <c r="C879" s="8"/>
      <c r="D879" s="9"/>
      <c r="E879" s="8"/>
      <c r="F879" s="9"/>
      <c r="G879" s="8"/>
      <c r="H879" s="9"/>
      <c r="I879" s="8"/>
      <c r="J879" s="9"/>
      <c r="K879" s="8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8"/>
      <c r="B880" s="9"/>
      <c r="C880" s="8"/>
      <c r="D880" s="9"/>
      <c r="E880" s="8"/>
      <c r="F880" s="9"/>
      <c r="G880" s="8"/>
      <c r="H880" s="9"/>
      <c r="I880" s="8"/>
      <c r="J880" s="9"/>
      <c r="K880" s="8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8"/>
      <c r="B881" s="9"/>
      <c r="C881" s="8"/>
      <c r="D881" s="9"/>
      <c r="E881" s="8"/>
      <c r="F881" s="9"/>
      <c r="G881" s="8"/>
      <c r="H881" s="9"/>
      <c r="I881" s="8"/>
      <c r="J881" s="9"/>
      <c r="K881" s="8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8"/>
      <c r="B882" s="9"/>
      <c r="C882" s="8"/>
      <c r="D882" s="9"/>
      <c r="E882" s="8"/>
      <c r="F882" s="9"/>
      <c r="G882" s="8"/>
      <c r="H882" s="9"/>
      <c r="I882" s="8"/>
      <c r="J882" s="9"/>
      <c r="K882" s="8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8"/>
      <c r="B883" s="9"/>
      <c r="C883" s="8"/>
      <c r="D883" s="9"/>
      <c r="E883" s="8"/>
      <c r="F883" s="9"/>
      <c r="G883" s="8"/>
      <c r="H883" s="9"/>
      <c r="I883" s="8"/>
      <c r="J883" s="9"/>
      <c r="K883" s="8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8"/>
      <c r="B884" s="9"/>
      <c r="C884" s="8"/>
      <c r="D884" s="9"/>
      <c r="E884" s="8"/>
      <c r="F884" s="9"/>
      <c r="G884" s="8"/>
      <c r="H884" s="9"/>
      <c r="I884" s="8"/>
      <c r="J884" s="9"/>
      <c r="K884" s="8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8"/>
      <c r="B885" s="9"/>
      <c r="C885" s="8"/>
      <c r="D885" s="9"/>
      <c r="E885" s="8"/>
      <c r="F885" s="9"/>
      <c r="G885" s="8"/>
      <c r="H885" s="9"/>
      <c r="I885" s="8"/>
      <c r="J885" s="9"/>
      <c r="K885" s="8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8"/>
      <c r="B886" s="9"/>
      <c r="C886" s="8"/>
      <c r="D886" s="9"/>
      <c r="E886" s="8"/>
      <c r="F886" s="9"/>
      <c r="G886" s="8"/>
      <c r="H886" s="9"/>
      <c r="I886" s="8"/>
      <c r="J886" s="9"/>
      <c r="K886" s="8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8"/>
      <c r="B887" s="9"/>
      <c r="C887" s="8"/>
      <c r="D887" s="9"/>
      <c r="E887" s="8"/>
      <c r="F887" s="9"/>
      <c r="G887" s="8"/>
      <c r="H887" s="9"/>
      <c r="I887" s="8"/>
      <c r="J887" s="9"/>
      <c r="K887" s="8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8"/>
      <c r="B888" s="9"/>
      <c r="C888" s="8"/>
      <c r="D888" s="9"/>
      <c r="E888" s="8"/>
      <c r="F888" s="9"/>
      <c r="G888" s="8"/>
      <c r="H888" s="9"/>
      <c r="I888" s="8"/>
      <c r="J888" s="9"/>
      <c r="K888" s="8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8"/>
      <c r="B889" s="9"/>
      <c r="C889" s="8"/>
      <c r="D889" s="9"/>
      <c r="E889" s="8"/>
      <c r="F889" s="9"/>
      <c r="G889" s="8"/>
      <c r="H889" s="9"/>
      <c r="I889" s="8"/>
      <c r="J889" s="9"/>
      <c r="K889" s="8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8"/>
      <c r="B890" s="9"/>
      <c r="C890" s="8"/>
      <c r="D890" s="9"/>
      <c r="E890" s="8"/>
      <c r="F890" s="9"/>
      <c r="G890" s="8"/>
      <c r="H890" s="9"/>
      <c r="I890" s="8"/>
      <c r="J890" s="9"/>
      <c r="K890" s="8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8"/>
      <c r="B891" s="9"/>
      <c r="C891" s="8"/>
      <c r="D891" s="9"/>
      <c r="E891" s="8"/>
      <c r="F891" s="9"/>
      <c r="G891" s="8"/>
      <c r="H891" s="9"/>
      <c r="I891" s="8"/>
      <c r="J891" s="9"/>
      <c r="K891" s="8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8"/>
      <c r="B892" s="9"/>
      <c r="C892" s="8"/>
      <c r="D892" s="9"/>
      <c r="E892" s="8"/>
      <c r="F892" s="9"/>
      <c r="G892" s="8"/>
      <c r="H892" s="9"/>
      <c r="I892" s="8"/>
      <c r="J892" s="9"/>
      <c r="K892" s="8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8"/>
      <c r="B893" s="9"/>
      <c r="C893" s="8"/>
      <c r="D893" s="9"/>
      <c r="E893" s="8"/>
      <c r="F893" s="9"/>
      <c r="G893" s="8"/>
      <c r="H893" s="9"/>
      <c r="I893" s="8"/>
      <c r="J893" s="9"/>
      <c r="K893" s="8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8"/>
      <c r="B894" s="9"/>
      <c r="C894" s="8"/>
      <c r="D894" s="9"/>
      <c r="E894" s="8"/>
      <c r="F894" s="9"/>
      <c r="G894" s="8"/>
      <c r="H894" s="9"/>
      <c r="I894" s="8"/>
      <c r="J894" s="9"/>
      <c r="K894" s="8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8"/>
      <c r="B895" s="9"/>
      <c r="C895" s="8"/>
      <c r="D895" s="9"/>
      <c r="E895" s="8"/>
      <c r="F895" s="9"/>
      <c r="G895" s="8"/>
      <c r="H895" s="9"/>
      <c r="I895" s="8"/>
      <c r="J895" s="9"/>
      <c r="K895" s="8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8"/>
      <c r="B896" s="9"/>
      <c r="C896" s="8"/>
      <c r="D896" s="9"/>
      <c r="E896" s="8"/>
      <c r="F896" s="9"/>
      <c r="G896" s="8"/>
      <c r="H896" s="9"/>
      <c r="I896" s="8"/>
      <c r="J896" s="9"/>
      <c r="K896" s="8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8"/>
      <c r="B897" s="9"/>
      <c r="C897" s="8"/>
      <c r="D897" s="9"/>
      <c r="E897" s="8"/>
      <c r="F897" s="9"/>
      <c r="G897" s="8"/>
      <c r="H897" s="9"/>
      <c r="I897" s="8"/>
      <c r="J897" s="9"/>
      <c r="K897" s="8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8"/>
      <c r="B898" s="9"/>
      <c r="C898" s="8"/>
      <c r="D898" s="9"/>
      <c r="E898" s="8"/>
      <c r="F898" s="9"/>
      <c r="G898" s="8"/>
      <c r="H898" s="9"/>
      <c r="I898" s="8"/>
      <c r="J898" s="9"/>
      <c r="K898" s="8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8"/>
      <c r="B899" s="9"/>
      <c r="C899" s="8"/>
      <c r="D899" s="9"/>
      <c r="E899" s="8"/>
      <c r="F899" s="9"/>
      <c r="G899" s="8"/>
      <c r="H899" s="9"/>
      <c r="I899" s="8"/>
      <c r="J899" s="9"/>
      <c r="K899" s="8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8"/>
      <c r="B900" s="9"/>
      <c r="C900" s="8"/>
      <c r="D900" s="9"/>
      <c r="E900" s="8"/>
      <c r="F900" s="9"/>
      <c r="G900" s="8"/>
      <c r="H900" s="9"/>
      <c r="I900" s="8"/>
      <c r="J900" s="9"/>
      <c r="K900" s="8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8"/>
      <c r="B901" s="9"/>
      <c r="C901" s="8"/>
      <c r="D901" s="9"/>
      <c r="E901" s="8"/>
      <c r="F901" s="9"/>
      <c r="G901" s="8"/>
      <c r="H901" s="9"/>
      <c r="I901" s="8"/>
      <c r="J901" s="9"/>
      <c r="K901" s="8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8"/>
      <c r="B902" s="9"/>
      <c r="C902" s="8"/>
      <c r="D902" s="9"/>
      <c r="E902" s="8"/>
      <c r="F902" s="9"/>
      <c r="G902" s="8"/>
      <c r="H902" s="9"/>
      <c r="I902" s="8"/>
      <c r="J902" s="9"/>
      <c r="K902" s="8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8"/>
      <c r="B903" s="9"/>
      <c r="C903" s="8"/>
      <c r="D903" s="9"/>
      <c r="E903" s="8"/>
      <c r="F903" s="9"/>
      <c r="G903" s="8"/>
      <c r="H903" s="9"/>
      <c r="I903" s="8"/>
      <c r="J903" s="9"/>
      <c r="K903" s="8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8"/>
      <c r="B904" s="9"/>
      <c r="C904" s="8"/>
      <c r="D904" s="9"/>
      <c r="E904" s="8"/>
      <c r="F904" s="9"/>
      <c r="G904" s="8"/>
      <c r="H904" s="9"/>
      <c r="I904" s="8"/>
      <c r="J904" s="9"/>
      <c r="K904" s="8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8"/>
      <c r="B905" s="9"/>
      <c r="C905" s="8"/>
      <c r="D905" s="9"/>
      <c r="E905" s="8"/>
      <c r="F905" s="9"/>
      <c r="G905" s="8"/>
      <c r="H905" s="9"/>
      <c r="I905" s="8"/>
      <c r="J905" s="9"/>
      <c r="K905" s="8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8"/>
      <c r="B906" s="9"/>
      <c r="C906" s="8"/>
      <c r="D906" s="9"/>
      <c r="E906" s="8"/>
      <c r="F906" s="9"/>
      <c r="G906" s="8"/>
      <c r="H906" s="9"/>
      <c r="I906" s="8"/>
      <c r="J906" s="9"/>
      <c r="K906" s="8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8"/>
      <c r="B907" s="9"/>
      <c r="C907" s="8"/>
      <c r="D907" s="9"/>
      <c r="E907" s="8"/>
      <c r="F907" s="9"/>
      <c r="G907" s="8"/>
      <c r="H907" s="9"/>
      <c r="I907" s="8"/>
      <c r="J907" s="9"/>
      <c r="K907" s="8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8"/>
      <c r="B908" s="9"/>
      <c r="C908" s="8"/>
      <c r="D908" s="9"/>
      <c r="E908" s="8"/>
      <c r="F908" s="9"/>
      <c r="G908" s="8"/>
      <c r="H908" s="9"/>
      <c r="I908" s="8"/>
      <c r="J908" s="9"/>
      <c r="K908" s="8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8"/>
      <c r="B909" s="9"/>
      <c r="C909" s="8"/>
      <c r="D909" s="9"/>
      <c r="E909" s="8"/>
      <c r="F909" s="9"/>
      <c r="G909" s="8"/>
      <c r="H909" s="9"/>
      <c r="I909" s="8"/>
      <c r="J909" s="9"/>
      <c r="K909" s="8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8"/>
      <c r="B910" s="9"/>
      <c r="C910" s="8"/>
      <c r="D910" s="9"/>
      <c r="E910" s="8"/>
      <c r="F910" s="9"/>
      <c r="G910" s="8"/>
      <c r="H910" s="9"/>
      <c r="I910" s="8"/>
      <c r="J910" s="9"/>
      <c r="K910" s="8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8"/>
      <c r="B911" s="9"/>
      <c r="C911" s="8"/>
      <c r="D911" s="9"/>
      <c r="E911" s="8"/>
      <c r="F911" s="9"/>
      <c r="G911" s="8"/>
      <c r="H911" s="9"/>
      <c r="I911" s="8"/>
      <c r="J911" s="9"/>
      <c r="K911" s="8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8"/>
      <c r="B912" s="9"/>
      <c r="C912" s="8"/>
      <c r="D912" s="9"/>
      <c r="E912" s="8"/>
      <c r="F912" s="9"/>
      <c r="G912" s="8"/>
      <c r="H912" s="9"/>
      <c r="I912" s="8"/>
      <c r="J912" s="9"/>
      <c r="K912" s="8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8"/>
      <c r="B913" s="9"/>
      <c r="C913" s="8"/>
      <c r="D913" s="9"/>
      <c r="E913" s="8"/>
      <c r="F913" s="9"/>
      <c r="G913" s="8"/>
      <c r="H913" s="9"/>
      <c r="I913" s="8"/>
      <c r="J913" s="9"/>
      <c r="K913" s="8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8"/>
      <c r="B914" s="9"/>
      <c r="C914" s="8"/>
      <c r="D914" s="9"/>
      <c r="E914" s="8"/>
      <c r="F914" s="9"/>
      <c r="G914" s="8"/>
      <c r="H914" s="9"/>
      <c r="I914" s="8"/>
      <c r="J914" s="9"/>
      <c r="K914" s="8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8"/>
      <c r="B915" s="9"/>
      <c r="C915" s="8"/>
      <c r="D915" s="9"/>
      <c r="E915" s="8"/>
      <c r="F915" s="9"/>
      <c r="G915" s="8"/>
      <c r="H915" s="9"/>
      <c r="I915" s="8"/>
      <c r="J915" s="9"/>
      <c r="K915" s="8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8"/>
      <c r="B916" s="9"/>
      <c r="C916" s="8"/>
      <c r="D916" s="9"/>
      <c r="E916" s="8"/>
      <c r="F916" s="9"/>
      <c r="G916" s="8"/>
      <c r="H916" s="9"/>
      <c r="I916" s="8"/>
      <c r="J916" s="9"/>
      <c r="K916" s="8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8"/>
      <c r="B917" s="9"/>
      <c r="C917" s="8"/>
      <c r="D917" s="9"/>
      <c r="E917" s="8"/>
      <c r="F917" s="9"/>
      <c r="G917" s="8"/>
      <c r="H917" s="9"/>
      <c r="I917" s="8"/>
      <c r="J917" s="9"/>
      <c r="K917" s="8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8"/>
      <c r="B918" s="9"/>
      <c r="C918" s="8"/>
      <c r="D918" s="9"/>
      <c r="E918" s="8"/>
      <c r="F918" s="9"/>
      <c r="G918" s="8"/>
      <c r="H918" s="9"/>
      <c r="I918" s="8"/>
      <c r="J918" s="9"/>
      <c r="K918" s="8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8"/>
      <c r="B919" s="9"/>
      <c r="C919" s="8"/>
      <c r="D919" s="9"/>
      <c r="E919" s="8"/>
      <c r="F919" s="9"/>
      <c r="G919" s="8"/>
      <c r="H919" s="9"/>
      <c r="I919" s="8"/>
      <c r="J919" s="9"/>
      <c r="K919" s="8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8"/>
      <c r="B920" s="9"/>
      <c r="C920" s="8"/>
      <c r="D920" s="9"/>
      <c r="E920" s="8"/>
      <c r="F920" s="9"/>
      <c r="G920" s="8"/>
      <c r="H920" s="9"/>
      <c r="I920" s="8"/>
      <c r="J920" s="9"/>
      <c r="K920" s="8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8"/>
      <c r="B921" s="9"/>
      <c r="C921" s="8"/>
      <c r="D921" s="9"/>
      <c r="E921" s="8"/>
      <c r="F921" s="9"/>
      <c r="G921" s="8"/>
      <c r="H921" s="9"/>
      <c r="I921" s="8"/>
      <c r="J921" s="9"/>
      <c r="K921" s="8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8"/>
      <c r="B922" s="9"/>
      <c r="C922" s="8"/>
      <c r="D922" s="9"/>
      <c r="E922" s="8"/>
      <c r="F922" s="9"/>
      <c r="G922" s="8"/>
      <c r="H922" s="9"/>
      <c r="I922" s="8"/>
      <c r="J922" s="9"/>
      <c r="K922" s="8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8"/>
      <c r="B923" s="9"/>
      <c r="C923" s="8"/>
      <c r="D923" s="9"/>
      <c r="E923" s="8"/>
      <c r="F923" s="9"/>
      <c r="G923" s="8"/>
      <c r="H923" s="9"/>
      <c r="I923" s="8"/>
      <c r="J923" s="9"/>
      <c r="K923" s="8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8"/>
      <c r="B924" s="9"/>
      <c r="C924" s="8"/>
      <c r="D924" s="9"/>
      <c r="E924" s="8"/>
      <c r="F924" s="9"/>
      <c r="G924" s="8"/>
      <c r="H924" s="9"/>
      <c r="I924" s="8"/>
      <c r="J924" s="9"/>
      <c r="K924" s="8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8"/>
      <c r="B925" s="9"/>
      <c r="C925" s="8"/>
      <c r="D925" s="9"/>
      <c r="E925" s="8"/>
      <c r="F925" s="9"/>
      <c r="G925" s="8"/>
      <c r="H925" s="9"/>
      <c r="I925" s="8"/>
      <c r="J925" s="9"/>
      <c r="K925" s="8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8"/>
      <c r="B926" s="9"/>
      <c r="C926" s="8"/>
      <c r="D926" s="9"/>
      <c r="E926" s="8"/>
      <c r="F926" s="9"/>
      <c r="G926" s="8"/>
      <c r="H926" s="9"/>
      <c r="I926" s="8"/>
      <c r="J926" s="9"/>
      <c r="K926" s="8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8"/>
      <c r="B927" s="9"/>
      <c r="C927" s="8"/>
      <c r="D927" s="9"/>
      <c r="E927" s="8"/>
      <c r="F927" s="9"/>
      <c r="G927" s="8"/>
      <c r="H927" s="9"/>
      <c r="I927" s="8"/>
      <c r="J927" s="9"/>
      <c r="K927" s="8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8"/>
      <c r="B928" s="9"/>
      <c r="C928" s="8"/>
      <c r="D928" s="9"/>
      <c r="E928" s="8"/>
      <c r="F928" s="9"/>
      <c r="G928" s="8"/>
      <c r="H928" s="9"/>
      <c r="I928" s="8"/>
      <c r="J928" s="9"/>
      <c r="K928" s="8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8"/>
      <c r="B929" s="9"/>
      <c r="C929" s="8"/>
      <c r="D929" s="9"/>
      <c r="E929" s="8"/>
      <c r="F929" s="9"/>
      <c r="G929" s="8"/>
      <c r="H929" s="9"/>
      <c r="I929" s="8"/>
      <c r="J929" s="9"/>
      <c r="K929" s="8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8"/>
      <c r="B930" s="9"/>
      <c r="C930" s="8"/>
      <c r="D930" s="9"/>
      <c r="E930" s="8"/>
      <c r="F930" s="9"/>
      <c r="G930" s="8"/>
      <c r="H930" s="9"/>
      <c r="I930" s="8"/>
      <c r="J930" s="9"/>
      <c r="K930" s="8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8"/>
      <c r="B931" s="9"/>
      <c r="C931" s="8"/>
      <c r="D931" s="9"/>
      <c r="E931" s="8"/>
      <c r="F931" s="9"/>
      <c r="G931" s="8"/>
      <c r="H931" s="9"/>
      <c r="I931" s="8"/>
      <c r="J931" s="9"/>
      <c r="K931" s="8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8"/>
      <c r="B932" s="9"/>
      <c r="C932" s="8"/>
      <c r="D932" s="9"/>
      <c r="E932" s="8"/>
      <c r="F932" s="9"/>
      <c r="G932" s="8"/>
      <c r="H932" s="9"/>
      <c r="I932" s="8"/>
      <c r="J932" s="9"/>
      <c r="K932" s="8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8"/>
      <c r="B933" s="9"/>
      <c r="C933" s="8"/>
      <c r="D933" s="9"/>
      <c r="E933" s="8"/>
      <c r="F933" s="9"/>
      <c r="G933" s="8"/>
      <c r="H933" s="9"/>
      <c r="I933" s="8"/>
      <c r="J933" s="9"/>
      <c r="K933" s="8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8"/>
      <c r="B934" s="9"/>
      <c r="C934" s="8"/>
      <c r="D934" s="9"/>
      <c r="E934" s="8"/>
      <c r="F934" s="9"/>
      <c r="G934" s="8"/>
      <c r="H934" s="9"/>
      <c r="I934" s="8"/>
      <c r="J934" s="9"/>
      <c r="K934" s="8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8"/>
      <c r="B935" s="9"/>
      <c r="C935" s="8"/>
      <c r="D935" s="9"/>
      <c r="E935" s="8"/>
      <c r="F935" s="9"/>
      <c r="G935" s="8"/>
      <c r="H935" s="9"/>
      <c r="I935" s="8"/>
      <c r="J935" s="9"/>
      <c r="K935" s="8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8"/>
      <c r="B936" s="9"/>
      <c r="C936" s="8"/>
      <c r="D936" s="9"/>
      <c r="E936" s="8"/>
      <c r="F936" s="9"/>
      <c r="G936" s="8"/>
      <c r="H936" s="9"/>
      <c r="I936" s="8"/>
      <c r="J936" s="9"/>
      <c r="K936" s="8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8"/>
      <c r="B937" s="9"/>
      <c r="C937" s="8"/>
      <c r="D937" s="9"/>
      <c r="E937" s="8"/>
      <c r="F937" s="9"/>
      <c r="G937" s="8"/>
      <c r="H937" s="9"/>
      <c r="I937" s="8"/>
      <c r="J937" s="9"/>
      <c r="K937" s="8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8"/>
      <c r="B938" s="9"/>
      <c r="C938" s="8"/>
      <c r="D938" s="9"/>
      <c r="E938" s="8"/>
      <c r="F938" s="9"/>
      <c r="G938" s="8"/>
      <c r="H938" s="9"/>
      <c r="I938" s="8"/>
      <c r="J938" s="9"/>
      <c r="K938" s="8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8"/>
      <c r="B939" s="9"/>
      <c r="C939" s="8"/>
      <c r="D939" s="9"/>
      <c r="E939" s="8"/>
      <c r="F939" s="9"/>
      <c r="G939" s="8"/>
      <c r="H939" s="9"/>
      <c r="I939" s="8"/>
      <c r="J939" s="9"/>
      <c r="K939" s="8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8"/>
      <c r="B940" s="9"/>
      <c r="C940" s="8"/>
      <c r="D940" s="9"/>
      <c r="E940" s="8"/>
      <c r="F940" s="9"/>
      <c r="G940" s="8"/>
      <c r="H940" s="9"/>
      <c r="I940" s="8"/>
      <c r="J940" s="9"/>
      <c r="K940" s="8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8"/>
      <c r="B941" s="9"/>
      <c r="C941" s="8"/>
      <c r="D941" s="9"/>
      <c r="E941" s="8"/>
      <c r="F941" s="9"/>
      <c r="G941" s="8"/>
      <c r="H941" s="9"/>
      <c r="I941" s="8"/>
      <c r="J941" s="9"/>
      <c r="K941" s="8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8"/>
      <c r="B942" s="9"/>
      <c r="C942" s="8"/>
      <c r="D942" s="9"/>
      <c r="E942" s="8"/>
      <c r="F942" s="9"/>
      <c r="G942" s="8"/>
      <c r="H942" s="9"/>
      <c r="I942" s="8"/>
      <c r="J942" s="9"/>
      <c r="K942" s="8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8"/>
      <c r="B943" s="9"/>
      <c r="C943" s="8"/>
      <c r="D943" s="9"/>
      <c r="E943" s="8"/>
      <c r="F943" s="9"/>
      <c r="G943" s="8"/>
      <c r="H943" s="9"/>
      <c r="I943" s="8"/>
      <c r="J943" s="9"/>
      <c r="K943" s="8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8"/>
      <c r="B944" s="9"/>
      <c r="C944" s="8"/>
      <c r="D944" s="9"/>
      <c r="E944" s="8"/>
      <c r="F944" s="9"/>
      <c r="G944" s="8"/>
      <c r="H944" s="9"/>
      <c r="I944" s="8"/>
      <c r="J944" s="9"/>
      <c r="K944" s="8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8"/>
      <c r="B945" s="9"/>
      <c r="C945" s="8"/>
      <c r="D945" s="9"/>
      <c r="E945" s="8"/>
      <c r="F945" s="9"/>
      <c r="G945" s="8"/>
      <c r="H945" s="9"/>
      <c r="I945" s="8"/>
      <c r="J945" s="9"/>
      <c r="K945" s="8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8"/>
      <c r="B946" s="9"/>
      <c r="C946" s="8"/>
      <c r="D946" s="9"/>
      <c r="E946" s="8"/>
      <c r="F946" s="9"/>
      <c r="G946" s="8"/>
      <c r="H946" s="9"/>
      <c r="I946" s="8"/>
      <c r="J946" s="9"/>
      <c r="K946" s="8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8"/>
      <c r="B947" s="9"/>
      <c r="C947" s="8"/>
      <c r="D947" s="9"/>
      <c r="E947" s="8"/>
      <c r="F947" s="9"/>
      <c r="G947" s="8"/>
      <c r="H947" s="9"/>
      <c r="I947" s="8"/>
      <c r="J947" s="9"/>
      <c r="K947" s="8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8"/>
      <c r="B948" s="9"/>
      <c r="C948" s="8"/>
      <c r="D948" s="9"/>
      <c r="E948" s="8"/>
      <c r="F948" s="9"/>
      <c r="G948" s="8"/>
      <c r="H948" s="9"/>
      <c r="I948" s="8"/>
      <c r="J948" s="9"/>
      <c r="K948" s="8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8"/>
      <c r="B949" s="9"/>
      <c r="C949" s="8"/>
      <c r="D949" s="9"/>
      <c r="E949" s="8"/>
      <c r="F949" s="9"/>
      <c r="G949" s="8"/>
      <c r="H949" s="9"/>
      <c r="I949" s="8"/>
      <c r="J949" s="9"/>
      <c r="K949" s="8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8"/>
      <c r="B950" s="9"/>
      <c r="C950" s="8"/>
      <c r="D950" s="9"/>
      <c r="E950" s="8"/>
      <c r="F950" s="9"/>
      <c r="G950" s="8"/>
      <c r="H950" s="9"/>
      <c r="I950" s="8"/>
      <c r="J950" s="9"/>
      <c r="K950" s="8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8"/>
      <c r="B951" s="9"/>
      <c r="C951" s="8"/>
      <c r="D951" s="9"/>
      <c r="E951" s="8"/>
      <c r="F951" s="9"/>
      <c r="G951" s="8"/>
      <c r="H951" s="9"/>
      <c r="I951" s="8"/>
      <c r="J951" s="9"/>
      <c r="K951" s="8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8"/>
      <c r="B952" s="9"/>
      <c r="C952" s="8"/>
      <c r="D952" s="9"/>
      <c r="E952" s="8"/>
      <c r="F952" s="9"/>
      <c r="G952" s="8"/>
      <c r="H952" s="9"/>
      <c r="I952" s="8"/>
      <c r="J952" s="9"/>
      <c r="K952" s="8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8"/>
      <c r="B953" s="9"/>
      <c r="C953" s="8"/>
      <c r="D953" s="9"/>
      <c r="E953" s="8"/>
      <c r="F953" s="9"/>
      <c r="G953" s="8"/>
      <c r="H953" s="9"/>
      <c r="I953" s="8"/>
      <c r="J953" s="9"/>
      <c r="K953" s="8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8"/>
      <c r="B954" s="9"/>
      <c r="C954" s="8"/>
      <c r="D954" s="9"/>
      <c r="E954" s="8"/>
      <c r="F954" s="9"/>
      <c r="G954" s="8"/>
      <c r="H954" s="9"/>
      <c r="I954" s="8"/>
      <c r="J954" s="9"/>
      <c r="K954" s="8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8"/>
      <c r="B955" s="9"/>
      <c r="C955" s="8"/>
      <c r="D955" s="9"/>
      <c r="E955" s="8"/>
      <c r="F955" s="9"/>
      <c r="G955" s="8"/>
      <c r="H955" s="9"/>
      <c r="I955" s="8"/>
      <c r="J955" s="9"/>
      <c r="K955" s="8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8"/>
      <c r="B956" s="9"/>
      <c r="C956" s="8"/>
      <c r="D956" s="9"/>
      <c r="E956" s="8"/>
      <c r="F956" s="9"/>
      <c r="G956" s="8"/>
      <c r="H956" s="9"/>
      <c r="I956" s="8"/>
      <c r="J956" s="9"/>
      <c r="K956" s="8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8"/>
      <c r="B957" s="9"/>
      <c r="C957" s="8"/>
      <c r="D957" s="9"/>
      <c r="E957" s="8"/>
      <c r="F957" s="9"/>
      <c r="G957" s="8"/>
      <c r="H957" s="9"/>
      <c r="I957" s="8"/>
      <c r="J957" s="9"/>
      <c r="K957" s="8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8"/>
      <c r="B958" s="9"/>
      <c r="C958" s="8"/>
      <c r="D958" s="9"/>
      <c r="E958" s="8"/>
      <c r="F958" s="9"/>
      <c r="G958" s="8"/>
      <c r="H958" s="9"/>
      <c r="I958" s="8"/>
      <c r="J958" s="9"/>
      <c r="K958" s="8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8"/>
      <c r="B959" s="9"/>
      <c r="C959" s="8"/>
      <c r="D959" s="9"/>
      <c r="E959" s="8"/>
      <c r="F959" s="9"/>
      <c r="G959" s="8"/>
      <c r="H959" s="9"/>
      <c r="I959" s="8"/>
      <c r="J959" s="9"/>
      <c r="K959" s="8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8"/>
      <c r="B960" s="9"/>
      <c r="C960" s="8"/>
      <c r="D960" s="9"/>
      <c r="E960" s="8"/>
      <c r="F960" s="9"/>
      <c r="G960" s="8"/>
      <c r="H960" s="9"/>
      <c r="I960" s="8"/>
      <c r="J960" s="9"/>
      <c r="K960" s="8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8"/>
      <c r="B961" s="9"/>
      <c r="C961" s="8"/>
      <c r="D961" s="9"/>
      <c r="E961" s="8"/>
      <c r="F961" s="9"/>
      <c r="G961" s="8"/>
      <c r="H961" s="9"/>
      <c r="I961" s="8"/>
      <c r="J961" s="9"/>
      <c r="K961" s="8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8"/>
      <c r="B962" s="9"/>
      <c r="C962" s="8"/>
      <c r="D962" s="9"/>
      <c r="E962" s="8"/>
      <c r="F962" s="9"/>
      <c r="G962" s="8"/>
      <c r="H962" s="9"/>
      <c r="I962" s="8"/>
      <c r="J962" s="9"/>
      <c r="K962" s="8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8"/>
      <c r="B963" s="9"/>
      <c r="C963" s="8"/>
      <c r="D963" s="9"/>
      <c r="E963" s="8"/>
      <c r="F963" s="9"/>
      <c r="G963" s="8"/>
      <c r="H963" s="9"/>
      <c r="I963" s="8"/>
      <c r="J963" s="9"/>
      <c r="K963" s="8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8"/>
      <c r="B964" s="9"/>
      <c r="C964" s="8"/>
      <c r="D964" s="9"/>
      <c r="E964" s="8"/>
      <c r="F964" s="9"/>
      <c r="G964" s="8"/>
      <c r="H964" s="9"/>
      <c r="I964" s="8"/>
      <c r="J964" s="9"/>
      <c r="K964" s="8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8"/>
      <c r="B965" s="9"/>
      <c r="C965" s="8"/>
      <c r="D965" s="9"/>
      <c r="E965" s="8"/>
      <c r="F965" s="9"/>
      <c r="G965" s="8"/>
      <c r="H965" s="9"/>
      <c r="I965" s="8"/>
      <c r="J965" s="9"/>
      <c r="K965" s="8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8"/>
      <c r="B966" s="9"/>
      <c r="C966" s="8"/>
      <c r="D966" s="9"/>
      <c r="E966" s="8"/>
      <c r="F966" s="9"/>
      <c r="G966" s="8"/>
      <c r="H966" s="9"/>
      <c r="I966" s="8"/>
      <c r="J966" s="9"/>
      <c r="K966" s="8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8"/>
      <c r="B967" s="9"/>
      <c r="C967" s="8"/>
      <c r="D967" s="9"/>
      <c r="E967" s="8"/>
      <c r="F967" s="9"/>
      <c r="G967" s="8"/>
      <c r="H967" s="9"/>
      <c r="I967" s="8"/>
      <c r="J967" s="9"/>
      <c r="K967" s="8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8"/>
      <c r="B968" s="9"/>
      <c r="C968" s="8"/>
      <c r="D968" s="9"/>
      <c r="E968" s="8"/>
      <c r="F968" s="9"/>
      <c r="G968" s="8"/>
      <c r="H968" s="9"/>
      <c r="I968" s="8"/>
      <c r="J968" s="9"/>
      <c r="K968" s="8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8"/>
      <c r="B969" s="9"/>
      <c r="C969" s="8"/>
      <c r="D969" s="9"/>
      <c r="E969" s="8"/>
      <c r="F969" s="9"/>
      <c r="G969" s="8"/>
      <c r="H969" s="9"/>
      <c r="I969" s="8"/>
      <c r="J969" s="9"/>
      <c r="K969" s="8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8"/>
      <c r="B970" s="9"/>
      <c r="C970" s="8"/>
      <c r="D970" s="9"/>
      <c r="E970" s="8"/>
      <c r="F970" s="9"/>
      <c r="G970" s="8"/>
      <c r="H970" s="9"/>
      <c r="I970" s="8"/>
      <c r="J970" s="9"/>
      <c r="K970" s="8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8"/>
      <c r="B971" s="9"/>
      <c r="C971" s="8"/>
      <c r="D971" s="9"/>
      <c r="E971" s="8"/>
      <c r="F971" s="9"/>
      <c r="G971" s="8"/>
      <c r="H971" s="9"/>
      <c r="I971" s="8"/>
      <c r="J971" s="9"/>
      <c r="K971" s="8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8"/>
      <c r="B972" s="9"/>
      <c r="C972" s="8"/>
      <c r="D972" s="9"/>
      <c r="E972" s="8"/>
      <c r="F972" s="9"/>
      <c r="G972" s="8"/>
      <c r="H972" s="9"/>
      <c r="I972" s="8"/>
      <c r="J972" s="9"/>
      <c r="K972" s="8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8"/>
      <c r="B973" s="9"/>
      <c r="C973" s="8"/>
      <c r="D973" s="9"/>
      <c r="E973" s="8"/>
      <c r="F973" s="9"/>
      <c r="G973" s="8"/>
      <c r="H973" s="9"/>
      <c r="I973" s="8"/>
      <c r="J973" s="9"/>
      <c r="K973" s="8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8"/>
      <c r="B974" s="9"/>
      <c r="C974" s="8"/>
      <c r="D974" s="9"/>
      <c r="E974" s="8"/>
      <c r="F974" s="9"/>
      <c r="G974" s="8"/>
      <c r="H974" s="9"/>
      <c r="I974" s="8"/>
      <c r="J974" s="9"/>
      <c r="K974" s="8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8"/>
      <c r="B975" s="9"/>
      <c r="C975" s="8"/>
      <c r="D975" s="9"/>
      <c r="E975" s="8"/>
      <c r="F975" s="9"/>
      <c r="G975" s="8"/>
      <c r="H975" s="9"/>
      <c r="I975" s="8"/>
      <c r="J975" s="9"/>
      <c r="K975" s="8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8"/>
      <c r="B976" s="9"/>
      <c r="C976" s="8"/>
      <c r="D976" s="9"/>
      <c r="E976" s="8"/>
      <c r="F976" s="9"/>
      <c r="G976" s="8"/>
      <c r="H976" s="9"/>
      <c r="I976" s="8"/>
      <c r="J976" s="9"/>
      <c r="K976" s="8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8"/>
      <c r="B977" s="9"/>
      <c r="C977" s="8"/>
      <c r="D977" s="9"/>
      <c r="E977" s="8"/>
      <c r="F977" s="9"/>
      <c r="G977" s="8"/>
      <c r="H977" s="9"/>
      <c r="I977" s="8"/>
      <c r="J977" s="9"/>
      <c r="K977" s="8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8"/>
      <c r="B978" s="9"/>
      <c r="C978" s="8"/>
      <c r="D978" s="9"/>
      <c r="E978" s="8"/>
      <c r="F978" s="9"/>
      <c r="G978" s="8"/>
      <c r="H978" s="9"/>
      <c r="I978" s="8"/>
      <c r="J978" s="9"/>
      <c r="K978" s="8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8"/>
      <c r="B979" s="9"/>
      <c r="C979" s="8"/>
      <c r="D979" s="9"/>
      <c r="E979" s="8"/>
      <c r="F979" s="9"/>
      <c r="G979" s="8"/>
      <c r="H979" s="9"/>
      <c r="I979" s="8"/>
      <c r="J979" s="9"/>
      <c r="K979" s="8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8"/>
      <c r="B980" s="9"/>
      <c r="C980" s="8"/>
      <c r="D980" s="9"/>
      <c r="E980" s="8"/>
      <c r="F980" s="9"/>
      <c r="G980" s="8"/>
      <c r="H980" s="9"/>
      <c r="I980" s="8"/>
      <c r="J980" s="9"/>
      <c r="K980" s="8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8"/>
      <c r="B981" s="9"/>
      <c r="C981" s="8"/>
      <c r="D981" s="9"/>
      <c r="E981" s="8"/>
      <c r="F981" s="9"/>
      <c r="G981" s="8"/>
      <c r="H981" s="9"/>
      <c r="I981" s="8"/>
      <c r="J981" s="9"/>
      <c r="K981" s="8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8"/>
      <c r="B982" s="9"/>
      <c r="C982" s="8"/>
      <c r="D982" s="9"/>
      <c r="E982" s="8"/>
      <c r="F982" s="9"/>
      <c r="G982" s="8"/>
      <c r="H982" s="9"/>
      <c r="I982" s="8"/>
      <c r="J982" s="9"/>
      <c r="K982" s="8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8"/>
      <c r="B983" s="9"/>
      <c r="C983" s="8"/>
      <c r="D983" s="9"/>
      <c r="E983" s="8"/>
      <c r="F983" s="9"/>
      <c r="G983" s="8"/>
      <c r="H983" s="9"/>
      <c r="I983" s="8"/>
      <c r="J983" s="9"/>
      <c r="K983" s="8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8"/>
      <c r="B984" s="9"/>
      <c r="C984" s="8"/>
      <c r="D984" s="9"/>
      <c r="E984" s="8"/>
      <c r="F984" s="9"/>
      <c r="G984" s="8"/>
      <c r="H984" s="9"/>
      <c r="I984" s="8"/>
      <c r="J984" s="9"/>
      <c r="K984" s="8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8"/>
      <c r="B985" s="9"/>
      <c r="C985" s="8"/>
      <c r="D985" s="9"/>
      <c r="E985" s="8"/>
      <c r="F985" s="9"/>
      <c r="G985" s="8"/>
      <c r="H985" s="9"/>
      <c r="I985" s="8"/>
      <c r="J985" s="9"/>
      <c r="K985" s="8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8"/>
      <c r="B986" s="9"/>
      <c r="C986" s="8"/>
      <c r="D986" s="9"/>
      <c r="E986" s="8"/>
      <c r="F986" s="9"/>
      <c r="G986" s="8"/>
      <c r="H986" s="9"/>
      <c r="I986" s="8"/>
      <c r="J986" s="9"/>
      <c r="K986" s="8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2.0"/>
    <col customWidth="1" min="2" max="2" width="20.5"/>
    <col customWidth="1" min="3" max="3" width="16.38"/>
    <col customWidth="1" min="6" max="6" width="47.38"/>
  </cols>
  <sheetData>
    <row r="1">
      <c r="A1" s="30"/>
      <c r="B1" s="30"/>
      <c r="C1" s="30"/>
      <c r="D1" s="31"/>
      <c r="E1" s="30"/>
      <c r="F1" s="32" t="s">
        <v>74</v>
      </c>
      <c r="G1" s="31"/>
      <c r="H1" s="31"/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>
      <c r="A2" s="30"/>
      <c r="B2" s="30"/>
      <c r="C2" s="30"/>
      <c r="D2" s="31"/>
      <c r="E2" s="30"/>
      <c r="F2" s="31"/>
      <c r="G2" s="31"/>
      <c r="H2" s="31"/>
      <c r="I2" s="33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>
      <c r="A3" s="30"/>
      <c r="B3" s="34" t="s">
        <v>75</v>
      </c>
      <c r="C3" s="35"/>
      <c r="D3" s="36"/>
      <c r="E3" s="35"/>
      <c r="F3" s="37" t="s">
        <v>76</v>
      </c>
      <c r="G3" s="36"/>
      <c r="H3" s="36"/>
      <c r="I3" s="36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>
      <c r="A4" s="30"/>
      <c r="B4" s="38" t="s">
        <v>77</v>
      </c>
      <c r="C4" s="39"/>
      <c r="D4" s="39" t="s">
        <v>78</v>
      </c>
      <c r="E4" s="40" t="s">
        <v>79</v>
      </c>
      <c r="F4" s="39" t="s">
        <v>80</v>
      </c>
      <c r="G4" s="41" t="s">
        <v>81</v>
      </c>
      <c r="H4" s="41" t="s">
        <v>82</v>
      </c>
      <c r="I4" s="41" t="s">
        <v>83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>
      <c r="A5" s="30"/>
      <c r="B5" s="42"/>
      <c r="C5" s="43"/>
      <c r="D5" s="43">
        <v>1.0</v>
      </c>
      <c r="E5" s="44">
        <v>45935.0</v>
      </c>
      <c r="F5" s="45" t="s">
        <v>84</v>
      </c>
      <c r="G5" s="46"/>
      <c r="H5" s="47"/>
      <c r="I5" s="47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>
      <c r="A6" s="30"/>
      <c r="B6" s="48"/>
      <c r="C6" s="48"/>
      <c r="D6" s="49"/>
      <c r="F6" s="50" t="s">
        <v>85</v>
      </c>
      <c r="G6" s="51"/>
      <c r="H6" s="52"/>
      <c r="I6" s="52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>
      <c r="A7" s="30"/>
      <c r="B7" s="53" t="s">
        <v>86</v>
      </c>
      <c r="C7" s="54" t="s">
        <v>87</v>
      </c>
      <c r="E7" s="55" t="s">
        <v>88</v>
      </c>
      <c r="F7" s="56" t="s">
        <v>89</v>
      </c>
      <c r="G7" s="51"/>
      <c r="H7" s="52"/>
      <c r="I7" s="52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>
      <c r="A8" s="30"/>
      <c r="B8" s="53" t="s">
        <v>90</v>
      </c>
      <c r="C8" s="54" t="s">
        <v>87</v>
      </c>
      <c r="D8" s="49"/>
      <c r="E8" s="57"/>
      <c r="F8" s="50" t="s">
        <v>91</v>
      </c>
      <c r="G8" s="49"/>
      <c r="H8" s="49"/>
      <c r="I8" s="49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>
      <c r="A9" s="30"/>
      <c r="B9" s="42"/>
      <c r="C9" s="43"/>
      <c r="D9" s="43">
        <v>2.0</v>
      </c>
      <c r="E9" s="58">
        <v>45936.0</v>
      </c>
      <c r="F9" s="45" t="s">
        <v>92</v>
      </c>
      <c r="G9" s="46"/>
      <c r="H9" s="47"/>
      <c r="I9" s="47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>
      <c r="A10" s="30"/>
      <c r="B10" s="48"/>
      <c r="C10" s="48"/>
      <c r="D10" s="49"/>
      <c r="E10" s="57"/>
      <c r="F10" s="50" t="s">
        <v>93</v>
      </c>
      <c r="G10" s="49"/>
      <c r="H10" s="49"/>
      <c r="I10" s="49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>
      <c r="A11" s="59" t="s">
        <v>94</v>
      </c>
      <c r="B11" s="53" t="s">
        <v>95</v>
      </c>
      <c r="C11" s="54" t="s">
        <v>87</v>
      </c>
      <c r="D11" s="53" t="s">
        <v>96</v>
      </c>
      <c r="E11" s="60" t="s">
        <v>97</v>
      </c>
      <c r="F11" s="61" t="s">
        <v>98</v>
      </c>
      <c r="G11" s="21"/>
      <c r="H11" s="21"/>
      <c r="I11" s="49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>
      <c r="A12" s="62"/>
      <c r="B12" s="48"/>
      <c r="C12" s="48"/>
      <c r="D12" s="53"/>
      <c r="E12" s="55" t="s">
        <v>99</v>
      </c>
      <c r="F12" s="63" t="s">
        <v>100</v>
      </c>
      <c r="G12" s="64"/>
      <c r="H12" s="64"/>
      <c r="I12" s="49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>
      <c r="A13" s="65"/>
      <c r="B13" s="53" t="s">
        <v>101</v>
      </c>
      <c r="C13" s="54" t="s">
        <v>87</v>
      </c>
      <c r="D13" s="53"/>
      <c r="E13" s="55"/>
      <c r="F13" s="56" t="s">
        <v>102</v>
      </c>
      <c r="G13" s="64">
        <v>1.0</v>
      </c>
      <c r="H13" s="64">
        <v>1.0</v>
      </c>
      <c r="I13" s="49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>
      <c r="A14" s="59" t="s">
        <v>103</v>
      </c>
      <c r="B14" s="66" t="s">
        <v>104</v>
      </c>
      <c r="C14" s="67" t="s">
        <v>105</v>
      </c>
      <c r="D14" s="53"/>
      <c r="E14" s="55"/>
      <c r="F14" s="61" t="s">
        <v>106</v>
      </c>
      <c r="G14" s="68"/>
      <c r="H14" s="49"/>
      <c r="I14" s="68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>
      <c r="A15" s="59" t="s">
        <v>103</v>
      </c>
      <c r="B15" s="66" t="s">
        <v>107</v>
      </c>
      <c r="C15" s="54" t="s">
        <v>108</v>
      </c>
      <c r="D15" s="53" t="s">
        <v>109</v>
      </c>
      <c r="E15" s="55" t="s">
        <v>110</v>
      </c>
      <c r="F15" s="61" t="s">
        <v>111</v>
      </c>
      <c r="G15" s="68"/>
      <c r="H15" s="49"/>
      <c r="I15" s="68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>
      <c r="A16" s="65"/>
      <c r="B16" s="48"/>
      <c r="C16" s="48"/>
      <c r="D16" s="53"/>
      <c r="E16" s="53"/>
      <c r="F16" s="63" t="s">
        <v>112</v>
      </c>
      <c r="G16" s="69"/>
      <c r="H16" s="64"/>
      <c r="I16" s="68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>
      <c r="A17" s="65"/>
      <c r="B17" s="66" t="s">
        <v>86</v>
      </c>
      <c r="C17" s="53"/>
      <c r="D17" s="53"/>
      <c r="E17" s="55" t="s">
        <v>113</v>
      </c>
      <c r="F17" s="70" t="s">
        <v>114</v>
      </c>
      <c r="G17" s="68"/>
      <c r="H17" s="64">
        <v>1.0</v>
      </c>
      <c r="I17" s="68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>
      <c r="A18" s="65"/>
      <c r="B18" s="48"/>
      <c r="C18" s="48"/>
      <c r="D18" s="53"/>
      <c r="E18" s="53"/>
      <c r="F18" s="71" t="s">
        <v>115</v>
      </c>
      <c r="G18" s="69"/>
      <c r="H18" s="64"/>
      <c r="I18" s="68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>
      <c r="A19" s="65"/>
      <c r="B19" s="42"/>
      <c r="C19" s="45"/>
      <c r="D19" s="45">
        <v>3.0</v>
      </c>
      <c r="E19" s="58">
        <v>45937.0</v>
      </c>
      <c r="F19" s="45" t="s">
        <v>116</v>
      </c>
      <c r="G19" s="46"/>
      <c r="H19" s="47"/>
      <c r="I19" s="47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>
      <c r="A20" s="65"/>
      <c r="B20" s="48"/>
      <c r="C20" s="48"/>
      <c r="D20" s="53"/>
      <c r="E20" s="53"/>
      <c r="F20" s="63" t="s">
        <v>117</v>
      </c>
      <c r="G20" s="64"/>
      <c r="H20" s="69"/>
      <c r="I20" s="68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>
      <c r="A21" s="65"/>
      <c r="B21" s="66" t="s">
        <v>101</v>
      </c>
      <c r="C21" s="72" t="s">
        <v>108</v>
      </c>
      <c r="D21" s="53"/>
      <c r="E21" s="55" t="s">
        <v>118</v>
      </c>
      <c r="F21" s="56" t="s">
        <v>102</v>
      </c>
      <c r="G21" s="64">
        <v>1.0</v>
      </c>
      <c r="H21" s="64">
        <v>1.0</v>
      </c>
      <c r="I21" s="68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>
      <c r="A22" s="73" t="s">
        <v>119</v>
      </c>
      <c r="B22" s="66" t="s">
        <v>120</v>
      </c>
      <c r="C22" s="72" t="s">
        <v>108</v>
      </c>
      <c r="D22" s="53" t="s">
        <v>96</v>
      </c>
      <c r="E22" s="55" t="s">
        <v>121</v>
      </c>
      <c r="F22" s="74" t="s">
        <v>49</v>
      </c>
      <c r="G22" s="64"/>
      <c r="H22" s="64"/>
      <c r="I22" s="68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>
      <c r="A23" s="73" t="s">
        <v>122</v>
      </c>
      <c r="B23" s="66" t="s">
        <v>120</v>
      </c>
      <c r="C23" s="72" t="s">
        <v>108</v>
      </c>
      <c r="D23" s="53" t="s">
        <v>123</v>
      </c>
      <c r="E23" s="53"/>
      <c r="F23" s="61" t="s">
        <v>53</v>
      </c>
      <c r="G23" s="49"/>
      <c r="H23" s="68"/>
      <c r="I23" s="68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>
      <c r="A24" s="73" t="s">
        <v>124</v>
      </c>
      <c r="B24" s="66" t="s">
        <v>120</v>
      </c>
      <c r="C24" s="72" t="s">
        <v>108</v>
      </c>
      <c r="D24" s="53" t="s">
        <v>123</v>
      </c>
      <c r="E24" s="53"/>
      <c r="F24" s="61" t="s">
        <v>48</v>
      </c>
      <c r="G24" s="49"/>
      <c r="H24" s="68"/>
      <c r="I24" s="68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>
      <c r="A25" s="73" t="s">
        <v>125</v>
      </c>
      <c r="B25" s="66" t="s">
        <v>120</v>
      </c>
      <c r="C25" s="72" t="s">
        <v>108</v>
      </c>
      <c r="D25" s="53" t="s">
        <v>96</v>
      </c>
      <c r="E25" s="53"/>
      <c r="F25" s="61" t="s">
        <v>54</v>
      </c>
      <c r="G25" s="49"/>
      <c r="H25" s="68"/>
      <c r="I25" s="68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>
      <c r="A26" s="73" t="s">
        <v>126</v>
      </c>
      <c r="B26" s="66" t="s">
        <v>120</v>
      </c>
      <c r="C26" s="72" t="s">
        <v>108</v>
      </c>
      <c r="D26" s="53" t="s">
        <v>96</v>
      </c>
      <c r="E26" s="53"/>
      <c r="F26" s="61" t="s">
        <v>57</v>
      </c>
      <c r="G26" s="49"/>
      <c r="H26" s="68"/>
      <c r="I26" s="68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>
      <c r="A27" s="73" t="s">
        <v>127</v>
      </c>
      <c r="B27" s="66" t="s">
        <v>120</v>
      </c>
      <c r="C27" s="72" t="s">
        <v>108</v>
      </c>
      <c r="D27" s="53" t="s">
        <v>96</v>
      </c>
      <c r="E27" s="53"/>
      <c r="F27" s="61" t="s">
        <v>59</v>
      </c>
      <c r="G27" s="49"/>
      <c r="H27" s="68"/>
      <c r="I27" s="68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>
      <c r="A28" s="73" t="s">
        <v>128</v>
      </c>
      <c r="B28" s="66" t="s">
        <v>120</v>
      </c>
      <c r="C28" s="72" t="s">
        <v>108</v>
      </c>
      <c r="D28" s="53" t="s">
        <v>96</v>
      </c>
      <c r="E28" s="55" t="s">
        <v>129</v>
      </c>
      <c r="F28" s="74" t="s">
        <v>61</v>
      </c>
      <c r="G28" s="49"/>
      <c r="H28" s="68"/>
      <c r="I28" s="68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>
      <c r="A29" s="30"/>
      <c r="B29" s="66"/>
      <c r="C29" s="53"/>
      <c r="D29" s="75"/>
      <c r="E29" s="55" t="s">
        <v>130</v>
      </c>
      <c r="F29" s="70" t="s">
        <v>131</v>
      </c>
      <c r="G29" s="49"/>
      <c r="H29" s="64">
        <v>1.0</v>
      </c>
      <c r="I29" s="68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>
      <c r="A30" s="30"/>
      <c r="B30" s="48"/>
      <c r="C30" s="48"/>
      <c r="D30" s="49"/>
      <c r="E30" s="57"/>
      <c r="F30" s="63" t="s">
        <v>132</v>
      </c>
      <c r="G30" s="68"/>
      <c r="H30" s="64"/>
      <c r="I30" s="68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>
      <c r="A31" s="30"/>
      <c r="B31" s="53" t="s">
        <v>86</v>
      </c>
      <c r="C31" s="53" t="s">
        <v>133</v>
      </c>
      <c r="D31" s="49"/>
      <c r="E31" s="55" t="s">
        <v>110</v>
      </c>
      <c r="F31" s="56" t="s">
        <v>102</v>
      </c>
      <c r="G31" s="68"/>
      <c r="H31" s="55">
        <v>1.0</v>
      </c>
      <c r="I31" s="68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>
      <c r="A32" s="76" t="s">
        <v>134</v>
      </c>
      <c r="B32" s="66" t="s">
        <v>135</v>
      </c>
      <c r="C32" s="72" t="s">
        <v>108</v>
      </c>
      <c r="D32" s="53" t="s">
        <v>136</v>
      </c>
      <c r="E32" s="55" t="s">
        <v>137</v>
      </c>
      <c r="F32" s="61" t="s">
        <v>138</v>
      </c>
      <c r="G32" s="68"/>
      <c r="H32" s="64"/>
      <c r="I32" s="68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>
      <c r="A33" s="76" t="s">
        <v>139</v>
      </c>
      <c r="B33" s="66" t="s">
        <v>140</v>
      </c>
      <c r="C33" s="72" t="s">
        <v>108</v>
      </c>
      <c r="D33" s="53" t="s">
        <v>123</v>
      </c>
      <c r="E33" s="55" t="s">
        <v>141</v>
      </c>
      <c r="F33" s="61" t="s">
        <v>63</v>
      </c>
      <c r="G33" s="68"/>
      <c r="H33" s="64"/>
      <c r="I33" s="68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>
      <c r="A34" s="76" t="s">
        <v>139</v>
      </c>
      <c r="B34" s="66" t="s">
        <v>140</v>
      </c>
      <c r="C34" s="72" t="s">
        <v>108</v>
      </c>
      <c r="D34" s="53" t="s">
        <v>123</v>
      </c>
      <c r="E34" s="55" t="s">
        <v>142</v>
      </c>
      <c r="F34" s="61" t="s">
        <v>65</v>
      </c>
      <c r="G34" s="68"/>
      <c r="H34" s="64"/>
      <c r="I34" s="68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>
      <c r="A35" s="76" t="s">
        <v>139</v>
      </c>
      <c r="B35" s="66" t="s">
        <v>140</v>
      </c>
      <c r="C35" s="72" t="s">
        <v>108</v>
      </c>
      <c r="D35" s="53" t="s">
        <v>143</v>
      </c>
      <c r="E35" s="55" t="s">
        <v>144</v>
      </c>
      <c r="F35" s="61" t="s">
        <v>63</v>
      </c>
      <c r="G35" s="68"/>
      <c r="H35" s="64"/>
      <c r="I35" s="68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>
      <c r="A36" s="76" t="s">
        <v>139</v>
      </c>
      <c r="B36" s="66" t="s">
        <v>140</v>
      </c>
      <c r="C36" s="72" t="s">
        <v>108</v>
      </c>
      <c r="D36" s="53" t="s">
        <v>143</v>
      </c>
      <c r="E36" s="55" t="s">
        <v>145</v>
      </c>
      <c r="F36" s="61" t="s">
        <v>65</v>
      </c>
      <c r="G36" s="68"/>
      <c r="H36" s="64"/>
      <c r="I36" s="68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>
      <c r="B37" s="48"/>
      <c r="C37" s="48"/>
      <c r="D37" s="21"/>
      <c r="E37" s="53"/>
      <c r="F37" s="63" t="s">
        <v>146</v>
      </c>
      <c r="G37" s="49"/>
      <c r="H37" s="64"/>
      <c r="I37" s="49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>
      <c r="A38" s="30"/>
      <c r="B38" s="53"/>
      <c r="C38" s="53"/>
      <c r="D38" s="49"/>
      <c r="E38" s="57"/>
      <c r="F38" s="70" t="s">
        <v>114</v>
      </c>
      <c r="G38" s="68"/>
      <c r="H38" s="64">
        <v>1.0</v>
      </c>
      <c r="I38" s="49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>
      <c r="A39" s="30"/>
      <c r="B39" s="48"/>
      <c r="C39" s="48"/>
      <c r="D39" s="49"/>
      <c r="E39" s="53"/>
      <c r="F39" s="63" t="s">
        <v>115</v>
      </c>
      <c r="G39" s="68"/>
      <c r="H39" s="64"/>
      <c r="I39" s="68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>
      <c r="A40" s="30"/>
      <c r="B40" s="42"/>
      <c r="C40" s="45"/>
      <c r="D40" s="45">
        <v>4.0</v>
      </c>
      <c r="E40" s="58">
        <v>45938.0</v>
      </c>
      <c r="F40" s="45" t="s">
        <v>147</v>
      </c>
      <c r="G40" s="46"/>
      <c r="H40" s="47"/>
      <c r="I40" s="47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>
      <c r="A41" s="30"/>
      <c r="B41" s="57"/>
      <c r="C41" s="57"/>
      <c r="D41" s="49"/>
      <c r="E41" s="57"/>
      <c r="F41" s="63" t="s">
        <v>148</v>
      </c>
      <c r="G41" s="68"/>
      <c r="H41" s="49"/>
      <c r="I41" s="68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>
      <c r="A42" s="77" t="s">
        <v>149</v>
      </c>
      <c r="B42" s="53" t="s">
        <v>86</v>
      </c>
      <c r="C42" s="21"/>
      <c r="D42" s="21"/>
      <c r="E42" s="55" t="s">
        <v>150</v>
      </c>
      <c r="F42" s="78" t="s">
        <v>151</v>
      </c>
      <c r="G42" s="49"/>
      <c r="H42" s="64"/>
      <c r="I42" s="2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>
      <c r="A43" s="30"/>
      <c r="B43" s="42"/>
      <c r="C43" s="45"/>
      <c r="D43" s="45"/>
      <c r="E43" s="58"/>
      <c r="F43" s="63" t="s">
        <v>152</v>
      </c>
      <c r="G43" s="46"/>
      <c r="H43" s="47"/>
      <c r="I43" s="47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>
      <c r="A44" s="30"/>
      <c r="B44" s="42"/>
      <c r="C44" s="45"/>
      <c r="D44" s="45">
        <v>5.0</v>
      </c>
      <c r="E44" s="58">
        <v>45939.0</v>
      </c>
      <c r="F44" s="45" t="s">
        <v>153</v>
      </c>
      <c r="G44" s="46"/>
      <c r="H44" s="47"/>
      <c r="I44" s="47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>
      <c r="A45" s="30"/>
      <c r="B45" s="48"/>
      <c r="C45" s="48"/>
      <c r="D45" s="49"/>
      <c r="E45" s="55"/>
      <c r="F45" s="63" t="s">
        <v>154</v>
      </c>
      <c r="G45" s="68"/>
      <c r="H45" s="68"/>
      <c r="I45" s="68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>
      <c r="A46" s="30"/>
      <c r="B46" s="53"/>
      <c r="C46" s="53"/>
      <c r="D46" s="49"/>
      <c r="E46" s="55" t="s">
        <v>110</v>
      </c>
      <c r="F46" s="56" t="s">
        <v>102</v>
      </c>
      <c r="G46" s="68"/>
      <c r="H46" s="68"/>
      <c r="I46" s="68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>
      <c r="A47" s="59" t="s">
        <v>155</v>
      </c>
      <c r="B47" s="53" t="s">
        <v>156</v>
      </c>
      <c r="C47" s="67" t="s">
        <v>87</v>
      </c>
      <c r="D47" s="53" t="s">
        <v>109</v>
      </c>
      <c r="E47" s="55" t="s">
        <v>157</v>
      </c>
      <c r="F47" s="74" t="s">
        <v>158</v>
      </c>
      <c r="G47" s="68"/>
      <c r="H47" s="68"/>
      <c r="I47" s="68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>
      <c r="A48" s="79" t="s">
        <v>155</v>
      </c>
      <c r="B48" s="53" t="s">
        <v>156</v>
      </c>
      <c r="C48" s="67" t="s">
        <v>87</v>
      </c>
      <c r="D48" s="53" t="s">
        <v>109</v>
      </c>
      <c r="E48" s="55" t="s">
        <v>159</v>
      </c>
      <c r="F48" s="61" t="s">
        <v>160</v>
      </c>
      <c r="G48" s="68"/>
      <c r="H48" s="68"/>
      <c r="I48" s="68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>
      <c r="A49" s="79" t="s">
        <v>155</v>
      </c>
      <c r="B49" s="53" t="s">
        <v>156</v>
      </c>
      <c r="C49" s="67" t="s">
        <v>87</v>
      </c>
      <c r="D49" s="53" t="s">
        <v>123</v>
      </c>
      <c r="E49" s="55" t="s">
        <v>161</v>
      </c>
      <c r="F49" s="61" t="s">
        <v>160</v>
      </c>
      <c r="G49" s="68"/>
      <c r="H49" s="68"/>
      <c r="I49" s="68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>
      <c r="A50" s="30"/>
      <c r="B50" s="53"/>
      <c r="C50" s="53"/>
      <c r="D50" s="80"/>
      <c r="E50" s="55" t="s">
        <v>162</v>
      </c>
      <c r="F50" s="70" t="s">
        <v>163</v>
      </c>
      <c r="G50" s="47"/>
      <c r="H50" s="47"/>
      <c r="I50" s="47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>
      <c r="A51" s="30"/>
      <c r="B51" s="42"/>
      <c r="C51" s="45"/>
      <c r="D51" s="45">
        <v>6.0</v>
      </c>
      <c r="E51" s="58">
        <v>45940.0</v>
      </c>
      <c r="F51" s="45" t="s">
        <v>164</v>
      </c>
      <c r="G51" s="46"/>
      <c r="H51" s="46"/>
      <c r="I51" s="46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>
      <c r="A52" s="30"/>
      <c r="B52" s="53" t="s">
        <v>86</v>
      </c>
      <c r="C52" s="53" t="s">
        <v>133</v>
      </c>
      <c r="D52" s="49"/>
      <c r="E52" s="55" t="s">
        <v>165</v>
      </c>
      <c r="F52" s="56" t="s">
        <v>166</v>
      </c>
      <c r="G52" s="49"/>
      <c r="H52" s="49"/>
      <c r="I52" s="49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>
      <c r="A53" s="30"/>
      <c r="B53" s="48"/>
      <c r="C53" s="48"/>
      <c r="D53" s="49"/>
      <c r="E53" s="55" t="s">
        <v>167</v>
      </c>
      <c r="F53" s="81" t="s">
        <v>168</v>
      </c>
      <c r="G53" s="49"/>
      <c r="H53" s="49"/>
      <c r="I53" s="49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>
      <c r="A54" s="30"/>
      <c r="B54" s="30"/>
      <c r="C54" s="82"/>
      <c r="D54" s="83"/>
      <c r="E54" s="30"/>
      <c r="F54" s="31"/>
      <c r="G54" s="84">
        <f t="shared" ref="G54:I54" si="1">SUM(G5:G53)</f>
        <v>2</v>
      </c>
      <c r="H54" s="84">
        <f t="shared" si="1"/>
        <v>6</v>
      </c>
      <c r="I54" s="84">
        <f t="shared" si="1"/>
        <v>0</v>
      </c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>
      <c r="A55" s="30"/>
      <c r="B55" s="30"/>
      <c r="C55" s="82"/>
      <c r="D55" s="83"/>
      <c r="E55" s="30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>
      <c r="A56" s="30"/>
      <c r="B56" s="30"/>
      <c r="C56" s="82"/>
      <c r="D56" s="83"/>
      <c r="E56" s="30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>
      <c r="A57" s="30"/>
      <c r="B57" s="30"/>
      <c r="C57" s="82"/>
      <c r="D57" s="83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>
      <c r="A58" s="30"/>
      <c r="B58" s="30"/>
      <c r="C58" s="82"/>
      <c r="D58" s="83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>
      <c r="A59" s="30"/>
      <c r="B59" s="30"/>
      <c r="C59" s="30"/>
      <c r="D59" s="31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>
      <c r="A60" s="30"/>
      <c r="B60" s="30"/>
      <c r="C60" s="30"/>
      <c r="D60" s="31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>
      <c r="A61" s="30"/>
      <c r="B61" s="30"/>
      <c r="C61" s="30"/>
      <c r="D61" s="31"/>
      <c r="E61" s="30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>
      <c r="A62" s="30"/>
      <c r="B62" s="30"/>
      <c r="C62" s="30"/>
      <c r="D62" s="31"/>
      <c r="E62" s="30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>
      <c r="A63" s="30"/>
      <c r="B63" s="30"/>
      <c r="C63" s="30"/>
      <c r="D63" s="31"/>
      <c r="E63" s="30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>
      <c r="A64" s="30"/>
      <c r="B64" s="30"/>
      <c r="C64" s="30"/>
      <c r="D64" s="31"/>
      <c r="E64" s="30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>
      <c r="A65" s="30"/>
      <c r="B65" s="30"/>
      <c r="C65" s="30"/>
      <c r="D65" s="31"/>
      <c r="E65" s="30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>
      <c r="A66" s="30"/>
      <c r="B66" s="30"/>
      <c r="C66" s="30"/>
      <c r="D66" s="31"/>
      <c r="E66" s="30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>
      <c r="A67" s="30"/>
      <c r="B67" s="30"/>
      <c r="C67" s="30"/>
      <c r="D67" s="31"/>
      <c r="E67" s="30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>
      <c r="A68" s="30"/>
      <c r="B68" s="30"/>
      <c r="C68" s="30"/>
      <c r="D68" s="31"/>
      <c r="E68" s="30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>
      <c r="A69" s="30"/>
      <c r="B69" s="30"/>
      <c r="C69" s="30"/>
      <c r="D69" s="31"/>
      <c r="E69" s="30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>
      <c r="A70" s="30"/>
      <c r="B70" s="30"/>
      <c r="C70" s="30"/>
      <c r="D70" s="31"/>
      <c r="E70" s="30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>
      <c r="A71" s="30"/>
      <c r="B71" s="30"/>
      <c r="C71" s="30"/>
      <c r="D71" s="31"/>
      <c r="E71" s="30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>
      <c r="A72" s="30"/>
      <c r="B72" s="30"/>
      <c r="C72" s="30"/>
      <c r="D72" s="31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>
      <c r="A73" s="30"/>
      <c r="B73" s="30"/>
      <c r="C73" s="30"/>
      <c r="D73" s="31"/>
      <c r="E73" s="30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>
      <c r="A74" s="30"/>
      <c r="B74" s="30"/>
      <c r="C74" s="30"/>
      <c r="D74" s="31"/>
      <c r="E74" s="30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>
      <c r="A75" s="30"/>
      <c r="B75" s="30"/>
      <c r="C75" s="30"/>
      <c r="D75" s="31"/>
      <c r="E75" s="30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>
      <c r="A76" s="30"/>
      <c r="B76" s="30"/>
      <c r="C76" s="30"/>
      <c r="D76" s="31"/>
      <c r="E76" s="30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>
      <c r="A77" s="30"/>
      <c r="B77" s="30"/>
      <c r="C77" s="30"/>
      <c r="D77" s="31"/>
      <c r="E77" s="30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>
      <c r="A78" s="30"/>
      <c r="B78" s="30"/>
      <c r="C78" s="30"/>
      <c r="D78" s="31"/>
      <c r="E78" s="30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>
      <c r="A79" s="30"/>
      <c r="B79" s="30"/>
      <c r="C79" s="30"/>
      <c r="D79" s="31"/>
      <c r="E79" s="30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>
      <c r="A80" s="30"/>
      <c r="B80" s="30"/>
      <c r="C80" s="30"/>
      <c r="D80" s="31"/>
      <c r="E80" s="30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>
      <c r="A81" s="30"/>
      <c r="B81" s="30"/>
      <c r="C81" s="30"/>
      <c r="D81" s="31"/>
      <c r="E81" s="30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>
      <c r="A82" s="30"/>
      <c r="B82" s="30"/>
      <c r="C82" s="30"/>
      <c r="D82" s="31"/>
      <c r="E82" s="30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>
      <c r="A83" s="30"/>
      <c r="B83" s="30"/>
      <c r="C83" s="30"/>
      <c r="D83" s="31"/>
      <c r="E83" s="30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>
      <c r="A84" s="30"/>
      <c r="B84" s="30"/>
      <c r="C84" s="30"/>
      <c r="D84" s="31"/>
      <c r="E84" s="30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>
      <c r="A85" s="30"/>
      <c r="B85" s="30"/>
      <c r="C85" s="30"/>
      <c r="D85" s="31"/>
      <c r="E85" s="30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>
      <c r="A86" s="30"/>
      <c r="B86" s="30"/>
      <c r="C86" s="30"/>
      <c r="D86" s="31"/>
      <c r="E86" s="30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>
      <c r="A87" s="30"/>
      <c r="B87" s="30"/>
      <c r="C87" s="30"/>
      <c r="D87" s="31"/>
      <c r="E87" s="30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>
      <c r="A88" s="30"/>
      <c r="B88" s="30"/>
      <c r="C88" s="30"/>
      <c r="D88" s="31"/>
      <c r="E88" s="30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>
      <c r="A89" s="30"/>
      <c r="B89" s="30"/>
      <c r="C89" s="30"/>
      <c r="D89" s="31"/>
      <c r="E89" s="30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>
      <c r="A90" s="30"/>
      <c r="B90" s="30"/>
      <c r="C90" s="30"/>
      <c r="D90" s="31"/>
      <c r="E90" s="30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>
      <c r="A91" s="30"/>
      <c r="B91" s="30"/>
      <c r="C91" s="30"/>
      <c r="D91" s="31"/>
      <c r="E91" s="30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>
      <c r="A92" s="30"/>
      <c r="B92" s="30"/>
      <c r="C92" s="30"/>
      <c r="D92" s="31"/>
      <c r="E92" s="30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>
      <c r="A93" s="30"/>
      <c r="B93" s="30"/>
      <c r="C93" s="30"/>
      <c r="D93" s="31"/>
      <c r="E93" s="30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>
      <c r="A94" s="30"/>
      <c r="B94" s="30"/>
      <c r="C94" s="30"/>
      <c r="D94" s="31"/>
      <c r="E94" s="30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>
      <c r="A95" s="30"/>
      <c r="B95" s="30"/>
      <c r="C95" s="30"/>
      <c r="D95" s="31"/>
      <c r="E95" s="30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>
      <c r="A96" s="30"/>
      <c r="B96" s="30"/>
      <c r="C96" s="30"/>
      <c r="D96" s="31"/>
      <c r="E96" s="30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>
      <c r="A97" s="30"/>
      <c r="B97" s="30"/>
      <c r="C97" s="30"/>
      <c r="D97" s="31"/>
      <c r="E97" s="30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>
      <c r="A98" s="30"/>
      <c r="B98" s="30"/>
      <c r="C98" s="30"/>
      <c r="D98" s="31"/>
      <c r="E98" s="30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>
      <c r="A99" s="30"/>
      <c r="B99" s="30"/>
      <c r="C99" s="30"/>
      <c r="D99" s="31"/>
      <c r="E99" s="30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>
      <c r="A100" s="30"/>
      <c r="B100" s="30"/>
      <c r="C100" s="30"/>
      <c r="D100" s="31"/>
      <c r="E100" s="30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>
      <c r="A101" s="30"/>
      <c r="B101" s="30"/>
      <c r="C101" s="30"/>
      <c r="D101" s="31"/>
      <c r="E101" s="30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>
      <c r="A102" s="30"/>
      <c r="B102" s="30"/>
      <c r="C102" s="30"/>
      <c r="D102" s="31"/>
      <c r="E102" s="30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>
      <c r="A103" s="30"/>
      <c r="B103" s="30"/>
      <c r="C103" s="30"/>
      <c r="D103" s="31"/>
      <c r="E103" s="30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>
      <c r="A104" s="30"/>
      <c r="B104" s="30"/>
      <c r="C104" s="30"/>
      <c r="D104" s="31"/>
      <c r="E104" s="30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>
      <c r="A105" s="30"/>
      <c r="B105" s="30"/>
      <c r="C105" s="30"/>
      <c r="D105" s="31"/>
      <c r="E105" s="30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>
      <c r="A106" s="30"/>
      <c r="B106" s="30"/>
      <c r="C106" s="30"/>
      <c r="D106" s="31"/>
      <c r="E106" s="30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>
      <c r="A107" s="30"/>
      <c r="B107" s="30"/>
      <c r="C107" s="30"/>
      <c r="D107" s="31"/>
      <c r="E107" s="30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>
      <c r="A108" s="30"/>
      <c r="B108" s="30"/>
      <c r="C108" s="30"/>
      <c r="D108" s="31"/>
      <c r="E108" s="30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>
      <c r="A109" s="30"/>
      <c r="B109" s="30"/>
      <c r="C109" s="30"/>
      <c r="D109" s="31"/>
      <c r="E109" s="30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>
      <c r="A110" s="30"/>
      <c r="B110" s="30"/>
      <c r="C110" s="30"/>
      <c r="D110" s="31"/>
      <c r="E110" s="30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>
      <c r="A111" s="30"/>
      <c r="B111" s="30"/>
      <c r="C111" s="30"/>
      <c r="D111" s="31"/>
      <c r="E111" s="30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>
      <c r="A112" s="30"/>
      <c r="B112" s="30"/>
      <c r="C112" s="30"/>
      <c r="D112" s="31"/>
      <c r="E112" s="30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>
      <c r="A113" s="30"/>
      <c r="B113" s="30"/>
      <c r="C113" s="30"/>
      <c r="D113" s="31"/>
      <c r="E113" s="30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>
      <c r="A114" s="30"/>
      <c r="B114" s="30"/>
      <c r="C114" s="30"/>
      <c r="D114" s="31"/>
      <c r="E114" s="30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>
      <c r="A115" s="30"/>
      <c r="B115" s="30"/>
      <c r="C115" s="30"/>
      <c r="D115" s="31"/>
      <c r="E115" s="30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>
      <c r="A116" s="30"/>
      <c r="B116" s="30"/>
      <c r="C116" s="30"/>
      <c r="D116" s="31"/>
      <c r="E116" s="30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>
      <c r="A117" s="30"/>
      <c r="B117" s="30"/>
      <c r="C117" s="30"/>
      <c r="D117" s="31"/>
      <c r="E117" s="30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>
      <c r="A118" s="30"/>
      <c r="B118" s="30"/>
      <c r="C118" s="30"/>
      <c r="D118" s="31"/>
      <c r="E118" s="30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>
      <c r="A119" s="30"/>
      <c r="B119" s="30"/>
      <c r="C119" s="30"/>
      <c r="D119" s="31"/>
      <c r="E119" s="30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>
      <c r="A120" s="30"/>
      <c r="B120" s="30"/>
      <c r="C120" s="30"/>
      <c r="D120" s="31"/>
      <c r="E120" s="30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>
      <c r="A121" s="30"/>
      <c r="B121" s="30"/>
      <c r="C121" s="30"/>
      <c r="D121" s="31"/>
      <c r="E121" s="30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>
      <c r="A122" s="30"/>
      <c r="B122" s="30"/>
      <c r="C122" s="30"/>
      <c r="D122" s="31"/>
      <c r="E122" s="30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>
      <c r="A123" s="30"/>
      <c r="B123" s="30"/>
      <c r="C123" s="30"/>
      <c r="D123" s="31"/>
      <c r="E123" s="30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>
      <c r="A124" s="30"/>
      <c r="B124" s="30"/>
      <c r="C124" s="30"/>
      <c r="D124" s="31"/>
      <c r="E124" s="30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>
      <c r="A125" s="30"/>
      <c r="B125" s="30"/>
      <c r="C125" s="30"/>
      <c r="D125" s="31"/>
      <c r="E125" s="30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>
      <c r="A126" s="30"/>
      <c r="B126" s="30"/>
      <c r="C126" s="30"/>
      <c r="D126" s="31"/>
      <c r="E126" s="30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>
      <c r="A127" s="30"/>
      <c r="B127" s="30"/>
      <c r="C127" s="30"/>
      <c r="D127" s="31"/>
      <c r="E127" s="30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>
      <c r="A128" s="30"/>
      <c r="B128" s="30"/>
      <c r="C128" s="30"/>
      <c r="D128" s="31"/>
      <c r="E128" s="30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>
      <c r="A129" s="30"/>
      <c r="B129" s="30"/>
      <c r="C129" s="30"/>
      <c r="D129" s="31"/>
      <c r="E129" s="30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>
      <c r="A130" s="30"/>
      <c r="B130" s="30"/>
      <c r="C130" s="30"/>
      <c r="D130" s="31"/>
      <c r="E130" s="30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>
      <c r="A131" s="30"/>
      <c r="B131" s="30"/>
      <c r="C131" s="30"/>
      <c r="D131" s="31"/>
      <c r="E131" s="30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>
      <c r="A132" s="30"/>
      <c r="B132" s="30"/>
      <c r="C132" s="30"/>
      <c r="D132" s="31"/>
      <c r="E132" s="30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>
      <c r="A133" s="30"/>
      <c r="B133" s="30"/>
      <c r="C133" s="30"/>
      <c r="D133" s="31"/>
      <c r="E133" s="30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>
      <c r="A134" s="30"/>
      <c r="B134" s="30"/>
      <c r="C134" s="30"/>
      <c r="D134" s="31"/>
      <c r="E134" s="30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>
      <c r="A135" s="30"/>
      <c r="B135" s="30"/>
      <c r="C135" s="30"/>
      <c r="D135" s="31"/>
      <c r="E135" s="30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>
      <c r="A136" s="30"/>
      <c r="B136" s="30"/>
      <c r="C136" s="30"/>
      <c r="D136" s="31"/>
      <c r="E136" s="30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>
      <c r="A137" s="30"/>
      <c r="B137" s="30"/>
      <c r="C137" s="30"/>
      <c r="D137" s="31"/>
      <c r="E137" s="30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>
      <c r="A138" s="30"/>
      <c r="B138" s="30"/>
      <c r="C138" s="30"/>
      <c r="D138" s="31"/>
      <c r="E138" s="30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>
      <c r="A139" s="30"/>
      <c r="B139" s="30"/>
      <c r="C139" s="30"/>
      <c r="D139" s="31"/>
      <c r="E139" s="30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>
      <c r="A140" s="30"/>
      <c r="B140" s="30"/>
      <c r="C140" s="30"/>
      <c r="D140" s="31"/>
      <c r="E140" s="30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>
      <c r="A141" s="30"/>
      <c r="B141" s="30"/>
      <c r="C141" s="30"/>
      <c r="D141" s="31"/>
      <c r="E141" s="30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>
      <c r="A142" s="30"/>
      <c r="B142" s="30"/>
      <c r="C142" s="30"/>
      <c r="D142" s="31"/>
      <c r="E142" s="30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>
      <c r="A143" s="30"/>
      <c r="B143" s="30"/>
      <c r="C143" s="30"/>
      <c r="D143" s="31"/>
      <c r="E143" s="30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>
      <c r="A144" s="30"/>
      <c r="B144" s="30"/>
      <c r="C144" s="30"/>
      <c r="D144" s="31"/>
      <c r="E144" s="30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>
      <c r="A145" s="30"/>
      <c r="B145" s="30"/>
      <c r="C145" s="30"/>
      <c r="D145" s="31"/>
      <c r="E145" s="30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>
      <c r="A146" s="30"/>
      <c r="B146" s="30"/>
      <c r="C146" s="30"/>
      <c r="D146" s="31"/>
      <c r="E146" s="30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>
      <c r="A147" s="30"/>
      <c r="B147" s="30"/>
      <c r="C147" s="30"/>
      <c r="D147" s="31"/>
      <c r="E147" s="30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>
      <c r="A148" s="30"/>
      <c r="B148" s="30"/>
      <c r="C148" s="30"/>
      <c r="D148" s="31"/>
      <c r="E148" s="30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>
      <c r="A149" s="30"/>
      <c r="B149" s="30"/>
      <c r="C149" s="30"/>
      <c r="D149" s="31"/>
      <c r="E149" s="30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>
      <c r="A150" s="30"/>
      <c r="B150" s="30"/>
      <c r="C150" s="30"/>
      <c r="D150" s="31"/>
      <c r="E150" s="30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>
      <c r="A151" s="30"/>
      <c r="B151" s="30"/>
      <c r="C151" s="30"/>
      <c r="D151" s="31"/>
      <c r="E151" s="30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>
      <c r="A152" s="30"/>
      <c r="B152" s="30"/>
      <c r="C152" s="30"/>
      <c r="D152" s="31"/>
      <c r="E152" s="30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>
      <c r="A153" s="30"/>
      <c r="B153" s="30"/>
      <c r="C153" s="30"/>
      <c r="D153" s="31"/>
      <c r="E153" s="30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>
      <c r="A154" s="30"/>
      <c r="B154" s="30"/>
      <c r="C154" s="30"/>
      <c r="D154" s="31"/>
      <c r="E154" s="30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>
      <c r="A155" s="30"/>
      <c r="B155" s="30"/>
      <c r="C155" s="30"/>
      <c r="D155" s="31"/>
      <c r="E155" s="30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>
      <c r="A156" s="30"/>
      <c r="B156" s="30"/>
      <c r="C156" s="30"/>
      <c r="D156" s="31"/>
      <c r="E156" s="30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>
      <c r="A157" s="30"/>
      <c r="B157" s="30"/>
      <c r="C157" s="30"/>
      <c r="D157" s="31"/>
      <c r="E157" s="30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>
      <c r="A158" s="30"/>
      <c r="B158" s="30"/>
      <c r="C158" s="30"/>
      <c r="D158" s="31"/>
      <c r="E158" s="30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>
      <c r="A159" s="30"/>
      <c r="B159" s="30"/>
      <c r="C159" s="30"/>
      <c r="D159" s="31"/>
      <c r="E159" s="30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>
      <c r="A160" s="30"/>
      <c r="B160" s="30"/>
      <c r="C160" s="30"/>
      <c r="D160" s="31"/>
      <c r="E160" s="30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>
      <c r="A161" s="30"/>
      <c r="B161" s="30"/>
      <c r="C161" s="30"/>
      <c r="D161" s="31"/>
      <c r="E161" s="30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>
      <c r="A162" s="30"/>
      <c r="B162" s="30"/>
      <c r="C162" s="30"/>
      <c r="D162" s="31"/>
      <c r="E162" s="30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>
      <c r="A163" s="30"/>
      <c r="B163" s="30"/>
      <c r="C163" s="30"/>
      <c r="D163" s="31"/>
      <c r="E163" s="30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>
      <c r="A164" s="30"/>
      <c r="B164" s="30"/>
      <c r="C164" s="30"/>
      <c r="D164" s="31"/>
      <c r="E164" s="30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>
      <c r="A165" s="30"/>
      <c r="B165" s="30"/>
      <c r="C165" s="30"/>
      <c r="D165" s="31"/>
      <c r="E165" s="30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>
      <c r="A166" s="30"/>
      <c r="B166" s="30"/>
      <c r="C166" s="30"/>
      <c r="D166" s="31"/>
      <c r="E166" s="30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>
      <c r="A167" s="30"/>
      <c r="B167" s="30"/>
      <c r="C167" s="30"/>
      <c r="D167" s="31"/>
      <c r="E167" s="30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>
      <c r="A168" s="30"/>
      <c r="B168" s="30"/>
      <c r="C168" s="30"/>
      <c r="D168" s="31"/>
      <c r="E168" s="30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>
      <c r="A169" s="30"/>
      <c r="B169" s="30"/>
      <c r="C169" s="30"/>
      <c r="D169" s="31"/>
      <c r="E169" s="30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>
      <c r="A170" s="30"/>
      <c r="B170" s="30"/>
      <c r="C170" s="30"/>
      <c r="D170" s="31"/>
      <c r="E170" s="30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>
      <c r="A171" s="30"/>
      <c r="B171" s="30"/>
      <c r="C171" s="30"/>
      <c r="D171" s="31"/>
      <c r="E171" s="30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>
      <c r="A172" s="30"/>
      <c r="B172" s="30"/>
      <c r="C172" s="30"/>
      <c r="D172" s="31"/>
      <c r="E172" s="30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>
      <c r="A173" s="30"/>
      <c r="B173" s="30"/>
      <c r="C173" s="30"/>
      <c r="D173" s="31"/>
      <c r="E173" s="30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>
      <c r="A174" s="30"/>
      <c r="B174" s="30"/>
      <c r="C174" s="30"/>
      <c r="D174" s="31"/>
      <c r="E174" s="30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>
      <c r="A175" s="30"/>
      <c r="B175" s="30"/>
      <c r="C175" s="30"/>
      <c r="D175" s="31"/>
      <c r="E175" s="30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>
      <c r="A176" s="30"/>
      <c r="B176" s="30"/>
      <c r="C176" s="30"/>
      <c r="D176" s="31"/>
      <c r="E176" s="30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>
      <c r="A177" s="30"/>
      <c r="B177" s="30"/>
      <c r="C177" s="30"/>
      <c r="D177" s="31"/>
      <c r="E177" s="30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>
      <c r="A178" s="30"/>
      <c r="B178" s="30"/>
      <c r="C178" s="30"/>
      <c r="D178" s="31"/>
      <c r="E178" s="30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>
      <c r="A179" s="30"/>
      <c r="B179" s="30"/>
      <c r="C179" s="30"/>
      <c r="D179" s="31"/>
      <c r="E179" s="30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>
      <c r="A180" s="30"/>
      <c r="B180" s="30"/>
      <c r="C180" s="30"/>
      <c r="D180" s="31"/>
      <c r="E180" s="30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>
      <c r="A181" s="30"/>
      <c r="B181" s="30"/>
      <c r="C181" s="30"/>
      <c r="D181" s="31"/>
      <c r="E181" s="30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>
      <c r="A182" s="30"/>
      <c r="B182" s="30"/>
      <c r="C182" s="30"/>
      <c r="D182" s="31"/>
      <c r="E182" s="30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>
      <c r="A183" s="30"/>
      <c r="B183" s="30"/>
      <c r="C183" s="30"/>
      <c r="D183" s="31"/>
      <c r="E183" s="30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>
      <c r="A184" s="30"/>
      <c r="B184" s="30"/>
      <c r="C184" s="30"/>
      <c r="D184" s="31"/>
      <c r="E184" s="30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>
      <c r="A185" s="30"/>
      <c r="B185" s="30"/>
      <c r="C185" s="30"/>
      <c r="D185" s="31"/>
      <c r="E185" s="30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>
      <c r="A186" s="30"/>
      <c r="B186" s="30"/>
      <c r="C186" s="30"/>
      <c r="D186" s="31"/>
      <c r="E186" s="30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>
      <c r="A187" s="30"/>
      <c r="B187" s="30"/>
      <c r="C187" s="30"/>
      <c r="D187" s="31"/>
      <c r="E187" s="30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>
      <c r="A188" s="30"/>
      <c r="B188" s="30"/>
      <c r="C188" s="30"/>
      <c r="D188" s="31"/>
      <c r="E188" s="30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>
      <c r="A189" s="30"/>
      <c r="B189" s="30"/>
      <c r="C189" s="30"/>
      <c r="D189" s="31"/>
      <c r="E189" s="30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>
      <c r="A190" s="30"/>
      <c r="B190" s="30"/>
      <c r="C190" s="30"/>
      <c r="D190" s="31"/>
      <c r="E190" s="30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>
      <c r="A191" s="30"/>
      <c r="B191" s="30"/>
      <c r="C191" s="30"/>
      <c r="D191" s="31"/>
      <c r="E191" s="30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>
      <c r="A192" s="30"/>
      <c r="B192" s="30"/>
      <c r="C192" s="30"/>
      <c r="D192" s="31"/>
      <c r="E192" s="30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>
      <c r="A193" s="30"/>
      <c r="B193" s="30"/>
      <c r="C193" s="30"/>
      <c r="D193" s="31"/>
      <c r="E193" s="30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>
      <c r="A194" s="30"/>
      <c r="B194" s="30"/>
      <c r="C194" s="30"/>
      <c r="D194" s="31"/>
      <c r="E194" s="30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>
      <c r="A195" s="30"/>
      <c r="B195" s="30"/>
      <c r="C195" s="30"/>
      <c r="D195" s="31"/>
      <c r="E195" s="30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>
      <c r="A196" s="30"/>
      <c r="B196" s="30"/>
      <c r="C196" s="30"/>
      <c r="D196" s="31"/>
      <c r="E196" s="30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>
      <c r="A197" s="30"/>
      <c r="B197" s="30"/>
      <c r="C197" s="30"/>
      <c r="D197" s="31"/>
      <c r="E197" s="30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>
      <c r="A198" s="30"/>
      <c r="B198" s="30"/>
      <c r="C198" s="30"/>
      <c r="D198" s="31"/>
      <c r="E198" s="30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>
      <c r="A199" s="30"/>
      <c r="B199" s="30"/>
      <c r="C199" s="30"/>
      <c r="D199" s="31"/>
      <c r="E199" s="30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>
      <c r="A200" s="30"/>
      <c r="B200" s="30"/>
      <c r="C200" s="30"/>
      <c r="D200" s="31"/>
      <c r="E200" s="30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>
      <c r="A201" s="30"/>
      <c r="B201" s="30"/>
      <c r="C201" s="30"/>
      <c r="D201" s="31"/>
      <c r="E201" s="30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>
      <c r="A202" s="30"/>
      <c r="B202" s="30"/>
      <c r="C202" s="30"/>
      <c r="D202" s="31"/>
      <c r="E202" s="30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>
      <c r="A203" s="30"/>
      <c r="B203" s="30"/>
      <c r="C203" s="30"/>
      <c r="D203" s="31"/>
      <c r="E203" s="30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>
      <c r="A204" s="30"/>
      <c r="B204" s="30"/>
      <c r="C204" s="30"/>
      <c r="D204" s="31"/>
      <c r="E204" s="30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>
      <c r="A205" s="30"/>
      <c r="B205" s="30"/>
      <c r="C205" s="30"/>
      <c r="D205" s="31"/>
      <c r="E205" s="30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>
      <c r="A206" s="30"/>
      <c r="B206" s="30"/>
      <c r="C206" s="30"/>
      <c r="D206" s="31"/>
      <c r="E206" s="30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>
      <c r="A207" s="30"/>
      <c r="B207" s="30"/>
      <c r="C207" s="30"/>
      <c r="D207" s="31"/>
      <c r="E207" s="30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>
      <c r="A208" s="30"/>
      <c r="B208" s="30"/>
      <c r="C208" s="30"/>
      <c r="D208" s="31"/>
      <c r="E208" s="30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>
      <c r="A209" s="30"/>
      <c r="B209" s="30"/>
      <c r="C209" s="30"/>
      <c r="D209" s="31"/>
      <c r="E209" s="30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>
      <c r="A210" s="30"/>
      <c r="B210" s="30"/>
      <c r="C210" s="30"/>
      <c r="D210" s="31"/>
      <c r="E210" s="30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>
      <c r="A211" s="30"/>
      <c r="B211" s="30"/>
      <c r="C211" s="30"/>
      <c r="D211" s="31"/>
      <c r="E211" s="30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>
      <c r="A212" s="30"/>
      <c r="B212" s="30"/>
      <c r="C212" s="30"/>
      <c r="D212" s="31"/>
      <c r="E212" s="30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>
      <c r="A213" s="30"/>
      <c r="B213" s="30"/>
      <c r="C213" s="30"/>
      <c r="D213" s="31"/>
      <c r="E213" s="30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>
      <c r="A214" s="30"/>
      <c r="B214" s="30"/>
      <c r="C214" s="30"/>
      <c r="D214" s="31"/>
      <c r="E214" s="30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>
      <c r="A215" s="30"/>
      <c r="B215" s="30"/>
      <c r="C215" s="30"/>
      <c r="D215" s="31"/>
      <c r="E215" s="30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>
      <c r="A216" s="30"/>
      <c r="B216" s="30"/>
      <c r="C216" s="30"/>
      <c r="D216" s="31"/>
      <c r="E216" s="30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>
      <c r="A217" s="30"/>
      <c r="B217" s="30"/>
      <c r="C217" s="30"/>
      <c r="D217" s="31"/>
      <c r="E217" s="30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>
      <c r="A218" s="30"/>
      <c r="B218" s="30"/>
      <c r="C218" s="30"/>
      <c r="D218" s="31"/>
      <c r="E218" s="30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>
      <c r="A219" s="30"/>
      <c r="B219" s="30"/>
      <c r="C219" s="30"/>
      <c r="D219" s="31"/>
      <c r="E219" s="30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>
      <c r="A220" s="30"/>
      <c r="B220" s="30"/>
      <c r="C220" s="30"/>
      <c r="D220" s="31"/>
      <c r="E220" s="30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>
      <c r="A221" s="30"/>
      <c r="B221" s="30"/>
      <c r="C221" s="30"/>
      <c r="D221" s="31"/>
      <c r="E221" s="30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>
      <c r="A222" s="30"/>
      <c r="B222" s="30"/>
      <c r="C222" s="30"/>
      <c r="D222" s="31"/>
      <c r="E222" s="30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>
      <c r="A223" s="30"/>
      <c r="B223" s="30"/>
      <c r="C223" s="30"/>
      <c r="D223" s="31"/>
      <c r="E223" s="30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>
      <c r="A224" s="30"/>
      <c r="B224" s="30"/>
      <c r="C224" s="30"/>
      <c r="D224" s="31"/>
      <c r="E224" s="30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>
      <c r="A225" s="30"/>
      <c r="B225" s="30"/>
      <c r="C225" s="30"/>
      <c r="D225" s="31"/>
      <c r="E225" s="30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>
      <c r="A226" s="30"/>
      <c r="B226" s="30"/>
      <c r="C226" s="30"/>
      <c r="D226" s="31"/>
      <c r="E226" s="30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>
      <c r="A227" s="30"/>
      <c r="B227" s="30"/>
      <c r="C227" s="30"/>
      <c r="D227" s="31"/>
      <c r="E227" s="30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>
      <c r="A228" s="30"/>
      <c r="B228" s="30"/>
      <c r="C228" s="30"/>
      <c r="D228" s="31"/>
      <c r="E228" s="30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>
      <c r="A229" s="30"/>
      <c r="B229" s="30"/>
      <c r="C229" s="30"/>
      <c r="D229" s="31"/>
      <c r="E229" s="30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>
      <c r="A230" s="30"/>
      <c r="B230" s="30"/>
      <c r="C230" s="30"/>
      <c r="D230" s="31"/>
      <c r="E230" s="30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>
      <c r="A231" s="30"/>
      <c r="B231" s="30"/>
      <c r="C231" s="30"/>
      <c r="D231" s="31"/>
      <c r="E231" s="30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>
      <c r="A232" s="30"/>
      <c r="B232" s="30"/>
      <c r="C232" s="30"/>
      <c r="D232" s="31"/>
      <c r="E232" s="30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>
      <c r="A233" s="30"/>
      <c r="B233" s="30"/>
      <c r="C233" s="30"/>
      <c r="D233" s="31"/>
      <c r="E233" s="30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>
      <c r="A234" s="30"/>
      <c r="B234" s="30"/>
      <c r="C234" s="30"/>
      <c r="D234" s="31"/>
      <c r="E234" s="30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>
      <c r="A235" s="30"/>
      <c r="B235" s="30"/>
      <c r="C235" s="30"/>
      <c r="D235" s="31"/>
      <c r="E235" s="30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>
      <c r="A236" s="30"/>
      <c r="B236" s="30"/>
      <c r="C236" s="30"/>
      <c r="D236" s="31"/>
      <c r="E236" s="30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>
      <c r="A237" s="30"/>
      <c r="B237" s="30"/>
      <c r="C237" s="30"/>
      <c r="D237" s="31"/>
      <c r="E237" s="30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>
      <c r="A238" s="30"/>
      <c r="B238" s="30"/>
      <c r="C238" s="30"/>
      <c r="D238" s="31"/>
      <c r="E238" s="30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>
      <c r="A239" s="30"/>
      <c r="B239" s="30"/>
      <c r="C239" s="30"/>
      <c r="D239" s="31"/>
      <c r="E239" s="30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>
      <c r="A240" s="30"/>
      <c r="B240" s="30"/>
      <c r="C240" s="30"/>
      <c r="D240" s="31"/>
      <c r="E240" s="30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>
      <c r="A241" s="30"/>
      <c r="B241" s="30"/>
      <c r="C241" s="30"/>
      <c r="D241" s="31"/>
      <c r="E241" s="30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>
      <c r="A242" s="30"/>
      <c r="B242" s="30"/>
      <c r="C242" s="30"/>
      <c r="D242" s="31"/>
      <c r="E242" s="30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>
      <c r="A243" s="30"/>
      <c r="B243" s="30"/>
      <c r="C243" s="30"/>
      <c r="D243" s="31"/>
      <c r="E243" s="30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>
      <c r="A244" s="30"/>
      <c r="B244" s="30"/>
      <c r="C244" s="30"/>
      <c r="D244" s="31"/>
      <c r="E244" s="30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>
      <c r="A245" s="30"/>
      <c r="B245" s="30"/>
      <c r="C245" s="30"/>
      <c r="D245" s="31"/>
      <c r="E245" s="30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>
      <c r="A246" s="30"/>
      <c r="B246" s="30"/>
      <c r="C246" s="30"/>
      <c r="D246" s="31"/>
      <c r="E246" s="30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>
      <c r="A247" s="30"/>
      <c r="B247" s="30"/>
      <c r="C247" s="30"/>
      <c r="D247" s="31"/>
      <c r="E247" s="30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>
      <c r="A248" s="30"/>
      <c r="B248" s="30"/>
      <c r="C248" s="30"/>
      <c r="D248" s="31"/>
      <c r="E248" s="30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>
      <c r="A249" s="30"/>
      <c r="B249" s="30"/>
      <c r="C249" s="30"/>
      <c r="D249" s="31"/>
      <c r="E249" s="30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>
      <c r="A250" s="30"/>
      <c r="B250" s="30"/>
      <c r="C250" s="30"/>
      <c r="D250" s="31"/>
      <c r="E250" s="30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>
      <c r="A251" s="30"/>
      <c r="B251" s="30"/>
      <c r="C251" s="30"/>
      <c r="D251" s="31"/>
      <c r="E251" s="30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>
      <c r="A252" s="30"/>
      <c r="B252" s="30"/>
      <c r="C252" s="30"/>
      <c r="D252" s="31"/>
      <c r="E252" s="30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>
      <c r="A253" s="30"/>
      <c r="B253" s="30"/>
      <c r="C253" s="30"/>
      <c r="D253" s="31"/>
      <c r="E253" s="30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>
      <c r="A254" s="30"/>
      <c r="B254" s="30"/>
      <c r="C254" s="30"/>
      <c r="D254" s="31"/>
      <c r="E254" s="30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>
      <c r="A255" s="30"/>
      <c r="B255" s="30"/>
      <c r="C255" s="30"/>
      <c r="D255" s="31"/>
      <c r="E255" s="30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>
      <c r="A256" s="30"/>
      <c r="B256" s="30"/>
      <c r="C256" s="30"/>
      <c r="D256" s="31"/>
      <c r="E256" s="30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>
      <c r="A257" s="30"/>
      <c r="B257" s="30"/>
      <c r="C257" s="30"/>
      <c r="D257" s="31"/>
      <c r="E257" s="30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>
      <c r="A258" s="30"/>
      <c r="B258" s="30"/>
      <c r="C258" s="30"/>
      <c r="D258" s="31"/>
      <c r="E258" s="30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>
      <c r="A259" s="30"/>
      <c r="B259" s="30"/>
      <c r="C259" s="30"/>
      <c r="D259" s="31"/>
      <c r="E259" s="30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>
      <c r="A260" s="30"/>
      <c r="B260" s="30"/>
      <c r="C260" s="30"/>
      <c r="D260" s="31"/>
      <c r="E260" s="30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>
      <c r="A261" s="30"/>
      <c r="B261" s="30"/>
      <c r="C261" s="30"/>
      <c r="D261" s="31"/>
      <c r="E261" s="30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>
      <c r="A262" s="30"/>
      <c r="B262" s="30"/>
      <c r="C262" s="30"/>
      <c r="D262" s="31"/>
      <c r="E262" s="30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>
      <c r="A263" s="30"/>
      <c r="B263" s="30"/>
      <c r="C263" s="30"/>
      <c r="D263" s="31"/>
      <c r="E263" s="30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>
      <c r="A264" s="30"/>
      <c r="B264" s="30"/>
      <c r="C264" s="30"/>
      <c r="D264" s="31"/>
      <c r="E264" s="30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>
      <c r="A265" s="30"/>
      <c r="B265" s="30"/>
      <c r="C265" s="30"/>
      <c r="D265" s="31"/>
      <c r="E265" s="30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>
      <c r="A266" s="30"/>
      <c r="B266" s="30"/>
      <c r="C266" s="30"/>
      <c r="D266" s="31"/>
      <c r="E266" s="30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>
      <c r="A267" s="30"/>
      <c r="B267" s="30"/>
      <c r="C267" s="30"/>
      <c r="D267" s="31"/>
      <c r="E267" s="30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>
      <c r="A268" s="30"/>
      <c r="B268" s="30"/>
      <c r="C268" s="30"/>
      <c r="D268" s="31"/>
      <c r="E268" s="30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>
      <c r="A269" s="30"/>
      <c r="B269" s="30"/>
      <c r="C269" s="30"/>
      <c r="D269" s="31"/>
      <c r="E269" s="30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>
      <c r="A270" s="30"/>
      <c r="B270" s="30"/>
      <c r="C270" s="30"/>
      <c r="D270" s="31"/>
      <c r="E270" s="30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>
      <c r="A271" s="30"/>
      <c r="B271" s="30"/>
      <c r="C271" s="30"/>
      <c r="D271" s="31"/>
      <c r="E271" s="30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>
      <c r="A272" s="30"/>
      <c r="B272" s="30"/>
      <c r="C272" s="30"/>
      <c r="D272" s="31"/>
      <c r="E272" s="30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>
      <c r="A273" s="30"/>
      <c r="B273" s="30"/>
      <c r="C273" s="30"/>
      <c r="D273" s="31"/>
      <c r="E273" s="30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>
      <c r="A274" s="30"/>
      <c r="B274" s="30"/>
      <c r="C274" s="30"/>
      <c r="D274" s="31"/>
      <c r="E274" s="30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>
      <c r="A275" s="30"/>
      <c r="B275" s="30"/>
      <c r="C275" s="30"/>
      <c r="D275" s="31"/>
      <c r="E275" s="30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>
      <c r="A276" s="30"/>
      <c r="B276" s="30"/>
      <c r="C276" s="30"/>
      <c r="D276" s="31"/>
      <c r="E276" s="30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>
      <c r="A277" s="30"/>
      <c r="B277" s="30"/>
      <c r="C277" s="30"/>
      <c r="D277" s="31"/>
      <c r="E277" s="30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>
      <c r="A278" s="30"/>
      <c r="B278" s="30"/>
      <c r="C278" s="30"/>
      <c r="D278" s="31"/>
      <c r="E278" s="30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>
      <c r="A279" s="30"/>
      <c r="B279" s="30"/>
      <c r="C279" s="30"/>
      <c r="D279" s="31"/>
      <c r="E279" s="30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>
      <c r="A280" s="30"/>
      <c r="B280" s="30"/>
      <c r="C280" s="30"/>
      <c r="D280" s="31"/>
      <c r="E280" s="30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>
      <c r="A281" s="30"/>
      <c r="B281" s="30"/>
      <c r="C281" s="30"/>
      <c r="D281" s="31"/>
      <c r="E281" s="30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>
      <c r="A282" s="30"/>
      <c r="B282" s="30"/>
      <c r="C282" s="30"/>
      <c r="D282" s="31"/>
      <c r="E282" s="30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>
      <c r="A283" s="30"/>
      <c r="B283" s="30"/>
      <c r="C283" s="30"/>
      <c r="D283" s="31"/>
      <c r="E283" s="30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>
      <c r="A284" s="30"/>
      <c r="B284" s="30"/>
      <c r="C284" s="30"/>
      <c r="D284" s="31"/>
      <c r="E284" s="30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>
      <c r="A285" s="30"/>
      <c r="B285" s="30"/>
      <c r="C285" s="30"/>
      <c r="D285" s="31"/>
      <c r="E285" s="30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>
      <c r="A286" s="30"/>
      <c r="B286" s="30"/>
      <c r="C286" s="30"/>
      <c r="D286" s="31"/>
      <c r="E286" s="30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>
      <c r="A287" s="30"/>
      <c r="B287" s="30"/>
      <c r="C287" s="30"/>
      <c r="D287" s="31"/>
      <c r="E287" s="30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>
      <c r="A288" s="30"/>
      <c r="B288" s="30"/>
      <c r="C288" s="30"/>
      <c r="D288" s="31"/>
      <c r="E288" s="30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>
      <c r="A289" s="30"/>
      <c r="B289" s="30"/>
      <c r="C289" s="30"/>
      <c r="D289" s="31"/>
      <c r="E289" s="30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>
      <c r="A290" s="30"/>
      <c r="B290" s="30"/>
      <c r="C290" s="30"/>
      <c r="D290" s="31"/>
      <c r="E290" s="30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>
      <c r="A291" s="30"/>
      <c r="B291" s="30"/>
      <c r="C291" s="30"/>
      <c r="D291" s="31"/>
      <c r="E291" s="30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>
      <c r="A292" s="30"/>
      <c r="B292" s="30"/>
      <c r="C292" s="30"/>
      <c r="D292" s="31"/>
      <c r="E292" s="30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>
      <c r="A293" s="30"/>
      <c r="B293" s="30"/>
      <c r="C293" s="30"/>
      <c r="D293" s="31"/>
      <c r="E293" s="30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>
      <c r="A294" s="30"/>
      <c r="B294" s="30"/>
      <c r="C294" s="30"/>
      <c r="D294" s="31"/>
      <c r="E294" s="30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>
      <c r="A295" s="30"/>
      <c r="B295" s="30"/>
      <c r="C295" s="30"/>
      <c r="D295" s="31"/>
      <c r="E295" s="30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>
      <c r="A296" s="30"/>
      <c r="B296" s="30"/>
      <c r="C296" s="30"/>
      <c r="D296" s="31"/>
      <c r="E296" s="30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>
      <c r="A297" s="30"/>
      <c r="B297" s="30"/>
      <c r="C297" s="30"/>
      <c r="D297" s="31"/>
      <c r="E297" s="30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>
      <c r="A298" s="30"/>
      <c r="B298" s="30"/>
      <c r="C298" s="30"/>
      <c r="D298" s="31"/>
      <c r="E298" s="30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>
      <c r="A299" s="30"/>
      <c r="B299" s="30"/>
      <c r="C299" s="30"/>
      <c r="D299" s="31"/>
      <c r="E299" s="30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>
      <c r="A300" s="30"/>
      <c r="B300" s="30"/>
      <c r="C300" s="30"/>
      <c r="D300" s="31"/>
      <c r="E300" s="30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>
      <c r="A301" s="30"/>
      <c r="B301" s="30"/>
      <c r="C301" s="30"/>
      <c r="D301" s="31"/>
      <c r="E301" s="30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>
      <c r="A302" s="30"/>
      <c r="B302" s="30"/>
      <c r="C302" s="30"/>
      <c r="D302" s="31"/>
      <c r="E302" s="30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>
      <c r="A303" s="30"/>
      <c r="B303" s="30"/>
      <c r="C303" s="30"/>
      <c r="D303" s="31"/>
      <c r="E303" s="30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>
      <c r="A304" s="30"/>
      <c r="B304" s="30"/>
      <c r="C304" s="30"/>
      <c r="D304" s="31"/>
      <c r="E304" s="30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>
      <c r="A305" s="30"/>
      <c r="B305" s="30"/>
      <c r="C305" s="30"/>
      <c r="D305" s="31"/>
      <c r="E305" s="30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>
      <c r="A306" s="30"/>
      <c r="B306" s="30"/>
      <c r="C306" s="30"/>
      <c r="D306" s="31"/>
      <c r="E306" s="30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>
      <c r="A307" s="30"/>
      <c r="B307" s="30"/>
      <c r="C307" s="30"/>
      <c r="D307" s="31"/>
      <c r="E307" s="30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>
      <c r="A308" s="30"/>
      <c r="B308" s="30"/>
      <c r="C308" s="30"/>
      <c r="D308" s="31"/>
      <c r="E308" s="30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>
      <c r="A309" s="30"/>
      <c r="B309" s="30"/>
      <c r="C309" s="30"/>
      <c r="D309" s="31"/>
      <c r="E309" s="30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>
      <c r="A310" s="30"/>
      <c r="B310" s="30"/>
      <c r="C310" s="30"/>
      <c r="D310" s="31"/>
      <c r="E310" s="30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>
      <c r="A311" s="30"/>
      <c r="B311" s="30"/>
      <c r="C311" s="30"/>
      <c r="D311" s="31"/>
      <c r="E311" s="30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>
      <c r="A312" s="30"/>
      <c r="B312" s="30"/>
      <c r="C312" s="30"/>
      <c r="D312" s="31"/>
      <c r="E312" s="30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>
      <c r="A313" s="30"/>
      <c r="B313" s="30"/>
      <c r="C313" s="30"/>
      <c r="D313" s="31"/>
      <c r="E313" s="30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>
      <c r="A314" s="30"/>
      <c r="B314" s="30"/>
      <c r="C314" s="30"/>
      <c r="D314" s="31"/>
      <c r="E314" s="30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>
      <c r="A315" s="30"/>
      <c r="B315" s="30"/>
      <c r="C315" s="30"/>
      <c r="D315" s="31"/>
      <c r="E315" s="30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>
      <c r="A316" s="30"/>
      <c r="B316" s="30"/>
      <c r="C316" s="30"/>
      <c r="D316" s="31"/>
      <c r="E316" s="30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>
      <c r="A317" s="30"/>
      <c r="B317" s="30"/>
      <c r="C317" s="30"/>
      <c r="D317" s="31"/>
      <c r="E317" s="30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>
      <c r="A318" s="30"/>
      <c r="B318" s="30"/>
      <c r="C318" s="30"/>
      <c r="D318" s="31"/>
      <c r="E318" s="30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>
      <c r="A319" s="30"/>
      <c r="B319" s="30"/>
      <c r="C319" s="30"/>
      <c r="D319" s="31"/>
      <c r="E319" s="30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>
      <c r="A320" s="30"/>
      <c r="B320" s="30"/>
      <c r="C320" s="30"/>
      <c r="D320" s="31"/>
      <c r="E320" s="30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>
      <c r="A321" s="30"/>
      <c r="B321" s="30"/>
      <c r="C321" s="30"/>
      <c r="D321" s="31"/>
      <c r="E321" s="30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>
      <c r="A322" s="30"/>
      <c r="B322" s="30"/>
      <c r="C322" s="30"/>
      <c r="D322" s="31"/>
      <c r="E322" s="30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>
      <c r="A323" s="30"/>
      <c r="B323" s="30"/>
      <c r="C323" s="30"/>
      <c r="D323" s="31"/>
      <c r="E323" s="30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>
      <c r="A324" s="30"/>
      <c r="B324" s="30"/>
      <c r="C324" s="30"/>
      <c r="D324" s="31"/>
      <c r="E324" s="30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>
      <c r="A325" s="30"/>
      <c r="B325" s="30"/>
      <c r="C325" s="30"/>
      <c r="D325" s="31"/>
      <c r="E325" s="30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>
      <c r="A326" s="30"/>
      <c r="B326" s="30"/>
      <c r="C326" s="30"/>
      <c r="D326" s="31"/>
      <c r="E326" s="30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>
      <c r="A327" s="30"/>
      <c r="B327" s="30"/>
      <c r="C327" s="30"/>
      <c r="D327" s="31"/>
      <c r="E327" s="30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>
      <c r="A328" s="30"/>
      <c r="B328" s="30"/>
      <c r="C328" s="30"/>
      <c r="D328" s="31"/>
      <c r="E328" s="30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>
      <c r="A329" s="30"/>
      <c r="B329" s="30"/>
      <c r="C329" s="30"/>
      <c r="D329" s="31"/>
      <c r="E329" s="30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>
      <c r="A330" s="30"/>
      <c r="B330" s="30"/>
      <c r="C330" s="30"/>
      <c r="D330" s="31"/>
      <c r="E330" s="30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>
      <c r="A331" s="30"/>
      <c r="B331" s="30"/>
      <c r="C331" s="30"/>
      <c r="D331" s="31"/>
      <c r="E331" s="30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>
      <c r="A332" s="30"/>
      <c r="B332" s="30"/>
      <c r="C332" s="30"/>
      <c r="D332" s="31"/>
      <c r="E332" s="30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>
      <c r="A333" s="30"/>
      <c r="B333" s="30"/>
      <c r="C333" s="30"/>
      <c r="D333" s="31"/>
      <c r="E333" s="30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>
      <c r="A334" s="30"/>
      <c r="B334" s="30"/>
      <c r="C334" s="30"/>
      <c r="D334" s="31"/>
      <c r="E334" s="30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>
      <c r="A335" s="30"/>
      <c r="B335" s="30"/>
      <c r="C335" s="30"/>
      <c r="D335" s="31"/>
      <c r="E335" s="30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>
      <c r="A336" s="30"/>
      <c r="B336" s="30"/>
      <c r="C336" s="30"/>
      <c r="D336" s="31"/>
      <c r="E336" s="30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>
      <c r="A337" s="30"/>
      <c r="B337" s="30"/>
      <c r="C337" s="30"/>
      <c r="D337" s="31"/>
      <c r="E337" s="30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>
      <c r="A338" s="30"/>
      <c r="B338" s="30"/>
      <c r="C338" s="30"/>
      <c r="D338" s="31"/>
      <c r="E338" s="30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>
      <c r="A339" s="30"/>
      <c r="B339" s="30"/>
      <c r="C339" s="30"/>
      <c r="D339" s="31"/>
      <c r="E339" s="30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>
      <c r="A340" s="30"/>
      <c r="B340" s="30"/>
      <c r="C340" s="30"/>
      <c r="D340" s="31"/>
      <c r="E340" s="30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>
      <c r="A341" s="30"/>
      <c r="B341" s="30"/>
      <c r="C341" s="30"/>
      <c r="D341" s="31"/>
      <c r="E341" s="30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>
      <c r="A342" s="30"/>
      <c r="B342" s="30"/>
      <c r="C342" s="30"/>
      <c r="D342" s="31"/>
      <c r="E342" s="30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>
      <c r="A343" s="30"/>
      <c r="B343" s="30"/>
      <c r="C343" s="30"/>
      <c r="D343" s="31"/>
      <c r="E343" s="30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>
      <c r="A344" s="30"/>
      <c r="B344" s="30"/>
      <c r="C344" s="30"/>
      <c r="D344" s="31"/>
      <c r="E344" s="30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>
      <c r="A345" s="30"/>
      <c r="B345" s="30"/>
      <c r="C345" s="30"/>
      <c r="D345" s="31"/>
      <c r="E345" s="30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>
      <c r="A346" s="30"/>
      <c r="B346" s="30"/>
      <c r="C346" s="30"/>
      <c r="D346" s="31"/>
      <c r="E346" s="30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>
      <c r="A347" s="30"/>
      <c r="B347" s="30"/>
      <c r="C347" s="30"/>
      <c r="D347" s="31"/>
      <c r="E347" s="30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>
      <c r="A348" s="30"/>
      <c r="B348" s="30"/>
      <c r="C348" s="30"/>
      <c r="D348" s="31"/>
      <c r="E348" s="30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>
      <c r="A349" s="30"/>
      <c r="B349" s="30"/>
      <c r="C349" s="30"/>
      <c r="D349" s="31"/>
      <c r="E349" s="30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>
      <c r="A350" s="30"/>
      <c r="B350" s="30"/>
      <c r="C350" s="30"/>
      <c r="D350" s="31"/>
      <c r="E350" s="30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>
      <c r="A351" s="30"/>
      <c r="B351" s="30"/>
      <c r="C351" s="30"/>
      <c r="D351" s="31"/>
      <c r="E351" s="30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>
      <c r="A352" s="30"/>
      <c r="B352" s="30"/>
      <c r="C352" s="30"/>
      <c r="D352" s="31"/>
      <c r="E352" s="30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>
      <c r="A353" s="30"/>
      <c r="B353" s="30"/>
      <c r="C353" s="30"/>
      <c r="D353" s="31"/>
      <c r="E353" s="30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>
      <c r="A354" s="30"/>
      <c r="B354" s="30"/>
      <c r="C354" s="30"/>
      <c r="D354" s="31"/>
      <c r="E354" s="30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>
      <c r="A355" s="30"/>
      <c r="B355" s="30"/>
      <c r="C355" s="30"/>
      <c r="D355" s="31"/>
      <c r="E355" s="30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>
      <c r="A356" s="30"/>
      <c r="B356" s="30"/>
      <c r="C356" s="30"/>
      <c r="D356" s="31"/>
      <c r="E356" s="30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>
      <c r="A357" s="30"/>
      <c r="B357" s="30"/>
      <c r="C357" s="30"/>
      <c r="D357" s="31"/>
      <c r="E357" s="30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>
      <c r="A358" s="30"/>
      <c r="B358" s="30"/>
      <c r="C358" s="30"/>
      <c r="D358" s="31"/>
      <c r="E358" s="30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>
      <c r="A359" s="30"/>
      <c r="B359" s="30"/>
      <c r="C359" s="30"/>
      <c r="D359" s="31"/>
      <c r="E359" s="30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>
      <c r="A360" s="30"/>
      <c r="B360" s="30"/>
      <c r="C360" s="30"/>
      <c r="D360" s="31"/>
      <c r="E360" s="30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>
      <c r="A361" s="30"/>
      <c r="B361" s="30"/>
      <c r="C361" s="30"/>
      <c r="D361" s="31"/>
      <c r="E361" s="30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>
      <c r="A362" s="30"/>
      <c r="B362" s="30"/>
      <c r="C362" s="30"/>
      <c r="D362" s="31"/>
      <c r="E362" s="30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>
      <c r="A363" s="30"/>
      <c r="B363" s="30"/>
      <c r="C363" s="30"/>
      <c r="D363" s="31"/>
      <c r="E363" s="30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>
      <c r="A364" s="30"/>
      <c r="B364" s="30"/>
      <c r="C364" s="30"/>
      <c r="D364" s="31"/>
      <c r="E364" s="30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>
      <c r="A365" s="30"/>
      <c r="B365" s="30"/>
      <c r="C365" s="30"/>
      <c r="D365" s="31"/>
      <c r="E365" s="30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>
      <c r="A366" s="30"/>
      <c r="B366" s="30"/>
      <c r="C366" s="30"/>
      <c r="D366" s="31"/>
      <c r="E366" s="30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>
      <c r="A367" s="30"/>
      <c r="B367" s="30"/>
      <c r="C367" s="30"/>
      <c r="D367" s="31"/>
      <c r="E367" s="30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>
      <c r="A368" s="30"/>
      <c r="B368" s="30"/>
      <c r="C368" s="30"/>
      <c r="D368" s="31"/>
      <c r="E368" s="30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>
      <c r="A369" s="30"/>
      <c r="B369" s="30"/>
      <c r="C369" s="30"/>
      <c r="D369" s="31"/>
      <c r="E369" s="30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>
      <c r="A370" s="30"/>
      <c r="B370" s="30"/>
      <c r="C370" s="30"/>
      <c r="D370" s="31"/>
      <c r="E370" s="30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>
      <c r="A371" s="30"/>
      <c r="B371" s="30"/>
      <c r="C371" s="30"/>
      <c r="D371" s="31"/>
      <c r="E371" s="30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>
      <c r="A372" s="30"/>
      <c r="B372" s="30"/>
      <c r="C372" s="30"/>
      <c r="D372" s="31"/>
      <c r="E372" s="30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>
      <c r="A373" s="30"/>
      <c r="B373" s="30"/>
      <c r="C373" s="30"/>
      <c r="D373" s="31"/>
      <c r="E373" s="30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>
      <c r="A374" s="30"/>
      <c r="B374" s="30"/>
      <c r="C374" s="30"/>
      <c r="D374" s="31"/>
      <c r="E374" s="30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>
      <c r="A375" s="30"/>
      <c r="B375" s="30"/>
      <c r="C375" s="30"/>
      <c r="D375" s="31"/>
      <c r="E375" s="30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>
      <c r="A376" s="30"/>
      <c r="B376" s="30"/>
      <c r="C376" s="30"/>
      <c r="D376" s="31"/>
      <c r="E376" s="30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>
      <c r="A377" s="30"/>
      <c r="B377" s="30"/>
      <c r="C377" s="30"/>
      <c r="D377" s="31"/>
      <c r="E377" s="30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>
      <c r="A378" s="30"/>
      <c r="B378" s="30"/>
      <c r="C378" s="30"/>
      <c r="D378" s="31"/>
      <c r="E378" s="30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>
      <c r="A379" s="30"/>
      <c r="B379" s="30"/>
      <c r="C379" s="30"/>
      <c r="D379" s="31"/>
      <c r="E379" s="30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>
      <c r="A380" s="30"/>
      <c r="B380" s="30"/>
      <c r="C380" s="30"/>
      <c r="D380" s="31"/>
      <c r="E380" s="30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>
      <c r="A381" s="30"/>
      <c r="B381" s="30"/>
      <c r="C381" s="30"/>
      <c r="D381" s="31"/>
      <c r="E381" s="30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>
      <c r="A382" s="30"/>
      <c r="B382" s="30"/>
      <c r="C382" s="30"/>
      <c r="D382" s="31"/>
      <c r="E382" s="30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>
      <c r="A383" s="30"/>
      <c r="B383" s="30"/>
      <c r="C383" s="30"/>
      <c r="D383" s="31"/>
      <c r="E383" s="30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>
      <c r="A384" s="30"/>
      <c r="B384" s="30"/>
      <c r="C384" s="30"/>
      <c r="D384" s="31"/>
      <c r="E384" s="30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>
      <c r="A385" s="30"/>
      <c r="B385" s="30"/>
      <c r="C385" s="30"/>
      <c r="D385" s="31"/>
      <c r="E385" s="30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>
      <c r="A386" s="30"/>
      <c r="B386" s="30"/>
      <c r="C386" s="30"/>
      <c r="D386" s="31"/>
      <c r="E386" s="30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>
      <c r="A387" s="30"/>
      <c r="B387" s="30"/>
      <c r="C387" s="30"/>
      <c r="D387" s="31"/>
      <c r="E387" s="30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>
      <c r="A388" s="30"/>
      <c r="B388" s="30"/>
      <c r="C388" s="30"/>
      <c r="D388" s="31"/>
      <c r="E388" s="30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>
      <c r="A389" s="30"/>
      <c r="B389" s="30"/>
      <c r="C389" s="30"/>
      <c r="D389" s="31"/>
      <c r="E389" s="30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>
      <c r="A390" s="30"/>
      <c r="B390" s="30"/>
      <c r="C390" s="30"/>
      <c r="D390" s="31"/>
      <c r="E390" s="30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>
      <c r="A391" s="30"/>
      <c r="B391" s="30"/>
      <c r="C391" s="30"/>
      <c r="D391" s="31"/>
      <c r="E391" s="30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>
      <c r="A392" s="30"/>
      <c r="B392" s="30"/>
      <c r="C392" s="30"/>
      <c r="D392" s="31"/>
      <c r="E392" s="30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>
      <c r="A393" s="30"/>
      <c r="B393" s="30"/>
      <c r="C393" s="30"/>
      <c r="D393" s="31"/>
      <c r="E393" s="30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>
      <c r="A394" s="30"/>
      <c r="B394" s="30"/>
      <c r="C394" s="30"/>
      <c r="D394" s="31"/>
      <c r="E394" s="30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>
      <c r="A395" s="30"/>
      <c r="B395" s="30"/>
      <c r="C395" s="30"/>
      <c r="D395" s="31"/>
      <c r="E395" s="30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>
      <c r="A396" s="30"/>
      <c r="B396" s="30"/>
      <c r="C396" s="30"/>
      <c r="D396" s="31"/>
      <c r="E396" s="30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>
      <c r="A397" s="30"/>
      <c r="B397" s="30"/>
      <c r="C397" s="30"/>
      <c r="D397" s="31"/>
      <c r="E397" s="30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>
      <c r="A398" s="30"/>
      <c r="B398" s="30"/>
      <c r="C398" s="30"/>
      <c r="D398" s="31"/>
      <c r="E398" s="30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>
      <c r="A399" s="30"/>
      <c r="B399" s="30"/>
      <c r="C399" s="30"/>
      <c r="D399" s="31"/>
      <c r="E399" s="30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>
      <c r="A400" s="30"/>
      <c r="B400" s="30"/>
      <c r="C400" s="30"/>
      <c r="D400" s="31"/>
      <c r="E400" s="30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>
      <c r="A401" s="30"/>
      <c r="B401" s="30"/>
      <c r="C401" s="30"/>
      <c r="D401" s="31"/>
      <c r="E401" s="30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>
      <c r="A402" s="30"/>
      <c r="B402" s="30"/>
      <c r="C402" s="30"/>
      <c r="D402" s="31"/>
      <c r="E402" s="30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>
      <c r="A403" s="30"/>
      <c r="B403" s="30"/>
      <c r="C403" s="30"/>
      <c r="D403" s="31"/>
      <c r="E403" s="30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>
      <c r="A404" s="30"/>
      <c r="B404" s="30"/>
      <c r="C404" s="30"/>
      <c r="D404" s="31"/>
      <c r="E404" s="30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>
      <c r="A405" s="30"/>
      <c r="B405" s="30"/>
      <c r="C405" s="30"/>
      <c r="D405" s="31"/>
      <c r="E405" s="30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>
      <c r="A406" s="30"/>
      <c r="B406" s="30"/>
      <c r="C406" s="30"/>
      <c r="D406" s="31"/>
      <c r="E406" s="30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>
      <c r="A407" s="30"/>
      <c r="B407" s="30"/>
      <c r="C407" s="30"/>
      <c r="D407" s="31"/>
      <c r="E407" s="30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>
      <c r="A408" s="30"/>
      <c r="B408" s="30"/>
      <c r="C408" s="30"/>
      <c r="D408" s="31"/>
      <c r="E408" s="30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>
      <c r="A409" s="30"/>
      <c r="B409" s="30"/>
      <c r="C409" s="30"/>
      <c r="D409" s="31"/>
      <c r="E409" s="30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>
      <c r="A410" s="30"/>
      <c r="B410" s="30"/>
      <c r="C410" s="30"/>
      <c r="D410" s="31"/>
      <c r="E410" s="30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>
      <c r="A411" s="30"/>
      <c r="B411" s="30"/>
      <c r="C411" s="30"/>
      <c r="D411" s="31"/>
      <c r="E411" s="30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>
      <c r="A412" s="30"/>
      <c r="B412" s="30"/>
      <c r="C412" s="30"/>
      <c r="D412" s="31"/>
      <c r="E412" s="30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>
      <c r="A413" s="30"/>
      <c r="B413" s="30"/>
      <c r="C413" s="30"/>
      <c r="D413" s="31"/>
      <c r="E413" s="30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>
      <c r="A414" s="30"/>
      <c r="B414" s="30"/>
      <c r="C414" s="30"/>
      <c r="D414" s="31"/>
      <c r="E414" s="30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>
      <c r="A415" s="30"/>
      <c r="B415" s="30"/>
      <c r="C415" s="30"/>
      <c r="D415" s="31"/>
      <c r="E415" s="30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>
      <c r="A416" s="30"/>
      <c r="B416" s="30"/>
      <c r="C416" s="30"/>
      <c r="D416" s="31"/>
      <c r="E416" s="30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>
      <c r="A417" s="30"/>
      <c r="B417" s="30"/>
      <c r="C417" s="30"/>
      <c r="D417" s="31"/>
      <c r="E417" s="30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>
      <c r="A418" s="30"/>
      <c r="B418" s="30"/>
      <c r="C418" s="30"/>
      <c r="D418" s="31"/>
      <c r="E418" s="30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>
      <c r="A419" s="30"/>
      <c r="B419" s="30"/>
      <c r="C419" s="30"/>
      <c r="D419" s="31"/>
      <c r="E419" s="30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>
      <c r="A420" s="30"/>
      <c r="B420" s="30"/>
      <c r="C420" s="30"/>
      <c r="D420" s="31"/>
      <c r="E420" s="30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>
      <c r="A421" s="30"/>
      <c r="B421" s="30"/>
      <c r="C421" s="30"/>
      <c r="D421" s="31"/>
      <c r="E421" s="30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>
      <c r="A422" s="30"/>
      <c r="B422" s="30"/>
      <c r="C422" s="30"/>
      <c r="D422" s="31"/>
      <c r="E422" s="30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>
      <c r="A423" s="30"/>
      <c r="B423" s="30"/>
      <c r="C423" s="30"/>
      <c r="D423" s="31"/>
      <c r="E423" s="30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>
      <c r="A424" s="30"/>
      <c r="B424" s="30"/>
      <c r="C424" s="30"/>
      <c r="D424" s="31"/>
      <c r="E424" s="30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>
      <c r="A425" s="30"/>
      <c r="B425" s="30"/>
      <c r="C425" s="30"/>
      <c r="D425" s="31"/>
      <c r="E425" s="30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>
      <c r="A426" s="30"/>
      <c r="B426" s="30"/>
      <c r="C426" s="30"/>
      <c r="D426" s="31"/>
      <c r="E426" s="30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>
      <c r="A427" s="30"/>
      <c r="B427" s="30"/>
      <c r="C427" s="30"/>
      <c r="D427" s="31"/>
      <c r="E427" s="30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>
      <c r="A428" s="30"/>
      <c r="B428" s="30"/>
      <c r="C428" s="30"/>
      <c r="D428" s="31"/>
      <c r="E428" s="30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>
      <c r="A429" s="30"/>
      <c r="B429" s="30"/>
      <c r="C429" s="30"/>
      <c r="D429" s="31"/>
      <c r="E429" s="30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>
      <c r="A430" s="30"/>
      <c r="B430" s="30"/>
      <c r="C430" s="30"/>
      <c r="D430" s="31"/>
      <c r="E430" s="30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>
      <c r="A431" s="30"/>
      <c r="B431" s="30"/>
      <c r="C431" s="30"/>
      <c r="D431" s="31"/>
      <c r="E431" s="30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>
      <c r="A432" s="30"/>
      <c r="B432" s="30"/>
      <c r="C432" s="30"/>
      <c r="D432" s="31"/>
      <c r="E432" s="30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>
      <c r="A433" s="30"/>
      <c r="B433" s="30"/>
      <c r="C433" s="30"/>
      <c r="D433" s="31"/>
      <c r="E433" s="30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>
      <c r="A434" s="30"/>
      <c r="B434" s="30"/>
      <c r="C434" s="30"/>
      <c r="D434" s="31"/>
      <c r="E434" s="30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>
      <c r="A435" s="30"/>
      <c r="B435" s="30"/>
      <c r="C435" s="30"/>
      <c r="D435" s="31"/>
      <c r="E435" s="30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>
      <c r="A436" s="30"/>
      <c r="B436" s="30"/>
      <c r="C436" s="30"/>
      <c r="D436" s="31"/>
      <c r="E436" s="30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>
      <c r="A437" s="30"/>
      <c r="B437" s="30"/>
      <c r="C437" s="30"/>
      <c r="D437" s="31"/>
      <c r="E437" s="30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>
      <c r="A438" s="30"/>
      <c r="B438" s="30"/>
      <c r="C438" s="30"/>
      <c r="D438" s="31"/>
      <c r="E438" s="30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>
      <c r="A439" s="30"/>
      <c r="B439" s="30"/>
      <c r="C439" s="30"/>
      <c r="D439" s="31"/>
      <c r="E439" s="30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>
      <c r="A440" s="30"/>
      <c r="B440" s="30"/>
      <c r="C440" s="30"/>
      <c r="D440" s="31"/>
      <c r="E440" s="30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>
      <c r="A441" s="30"/>
      <c r="B441" s="30"/>
      <c r="C441" s="30"/>
      <c r="D441" s="31"/>
      <c r="E441" s="30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>
      <c r="A442" s="30"/>
      <c r="B442" s="30"/>
      <c r="C442" s="30"/>
      <c r="D442" s="31"/>
      <c r="E442" s="30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>
      <c r="A443" s="30"/>
      <c r="B443" s="30"/>
      <c r="C443" s="30"/>
      <c r="D443" s="31"/>
      <c r="E443" s="30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>
      <c r="A444" s="30"/>
      <c r="B444" s="30"/>
      <c r="C444" s="30"/>
      <c r="D444" s="31"/>
      <c r="E444" s="30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>
      <c r="A445" s="30"/>
      <c r="B445" s="30"/>
      <c r="C445" s="30"/>
      <c r="D445" s="31"/>
      <c r="E445" s="30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>
      <c r="A446" s="30"/>
      <c r="B446" s="30"/>
      <c r="C446" s="30"/>
      <c r="D446" s="31"/>
      <c r="E446" s="30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>
      <c r="A447" s="30"/>
      <c r="B447" s="30"/>
      <c r="C447" s="30"/>
      <c r="D447" s="31"/>
      <c r="E447" s="30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>
      <c r="A448" s="30"/>
      <c r="B448" s="30"/>
      <c r="C448" s="30"/>
      <c r="D448" s="31"/>
      <c r="E448" s="30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>
      <c r="A449" s="30"/>
      <c r="B449" s="30"/>
      <c r="C449" s="30"/>
      <c r="D449" s="31"/>
      <c r="E449" s="30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>
      <c r="A450" s="30"/>
      <c r="B450" s="30"/>
      <c r="C450" s="30"/>
      <c r="D450" s="31"/>
      <c r="E450" s="30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>
      <c r="A451" s="30"/>
      <c r="B451" s="30"/>
      <c r="C451" s="30"/>
      <c r="D451" s="31"/>
      <c r="E451" s="30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>
      <c r="A452" s="30"/>
      <c r="B452" s="30"/>
      <c r="C452" s="30"/>
      <c r="D452" s="31"/>
      <c r="E452" s="30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>
      <c r="A453" s="30"/>
      <c r="B453" s="30"/>
      <c r="C453" s="30"/>
      <c r="D453" s="31"/>
      <c r="E453" s="30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>
      <c r="A454" s="30"/>
      <c r="B454" s="30"/>
      <c r="C454" s="30"/>
      <c r="D454" s="31"/>
      <c r="E454" s="30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>
      <c r="A455" s="30"/>
      <c r="B455" s="30"/>
      <c r="C455" s="30"/>
      <c r="D455" s="31"/>
      <c r="E455" s="30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>
      <c r="A456" s="30"/>
      <c r="B456" s="30"/>
      <c r="C456" s="30"/>
      <c r="D456" s="31"/>
      <c r="E456" s="30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>
      <c r="A457" s="30"/>
      <c r="B457" s="30"/>
      <c r="C457" s="30"/>
      <c r="D457" s="31"/>
      <c r="E457" s="30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>
      <c r="A458" s="30"/>
      <c r="B458" s="30"/>
      <c r="C458" s="30"/>
      <c r="D458" s="31"/>
      <c r="E458" s="30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>
      <c r="A459" s="30"/>
      <c r="B459" s="30"/>
      <c r="C459" s="30"/>
      <c r="D459" s="31"/>
      <c r="E459" s="30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>
      <c r="A460" s="30"/>
      <c r="B460" s="30"/>
      <c r="C460" s="30"/>
      <c r="D460" s="31"/>
      <c r="E460" s="30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>
      <c r="A461" s="30"/>
      <c r="B461" s="30"/>
      <c r="C461" s="30"/>
      <c r="D461" s="31"/>
      <c r="E461" s="30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>
      <c r="A462" s="30"/>
      <c r="B462" s="30"/>
      <c r="C462" s="30"/>
      <c r="D462" s="31"/>
      <c r="E462" s="30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>
      <c r="A463" s="30"/>
      <c r="B463" s="30"/>
      <c r="C463" s="30"/>
      <c r="D463" s="31"/>
      <c r="E463" s="30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>
      <c r="A464" s="30"/>
      <c r="B464" s="30"/>
      <c r="C464" s="30"/>
      <c r="D464" s="31"/>
      <c r="E464" s="30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>
      <c r="A465" s="30"/>
      <c r="B465" s="30"/>
      <c r="C465" s="30"/>
      <c r="D465" s="31"/>
      <c r="E465" s="30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>
      <c r="A466" s="30"/>
      <c r="B466" s="30"/>
      <c r="C466" s="30"/>
      <c r="D466" s="31"/>
      <c r="E466" s="30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>
      <c r="A467" s="30"/>
      <c r="B467" s="30"/>
      <c r="C467" s="30"/>
      <c r="D467" s="31"/>
      <c r="E467" s="30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>
      <c r="A468" s="30"/>
      <c r="B468" s="30"/>
      <c r="C468" s="30"/>
      <c r="D468" s="31"/>
      <c r="E468" s="30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>
      <c r="A469" s="30"/>
      <c r="B469" s="30"/>
      <c r="C469" s="30"/>
      <c r="D469" s="31"/>
      <c r="E469" s="30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>
      <c r="A470" s="30"/>
      <c r="B470" s="30"/>
      <c r="C470" s="30"/>
      <c r="D470" s="31"/>
      <c r="E470" s="30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>
      <c r="A471" s="30"/>
      <c r="B471" s="30"/>
      <c r="C471" s="30"/>
      <c r="D471" s="31"/>
      <c r="E471" s="30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>
      <c r="A472" s="30"/>
      <c r="B472" s="30"/>
      <c r="C472" s="30"/>
      <c r="D472" s="31"/>
      <c r="E472" s="30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>
      <c r="A473" s="30"/>
      <c r="B473" s="30"/>
      <c r="C473" s="30"/>
      <c r="D473" s="31"/>
      <c r="E473" s="30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>
      <c r="A474" s="30"/>
      <c r="B474" s="30"/>
      <c r="C474" s="30"/>
      <c r="D474" s="31"/>
      <c r="E474" s="30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>
      <c r="A475" s="30"/>
      <c r="B475" s="30"/>
      <c r="C475" s="30"/>
      <c r="D475" s="31"/>
      <c r="E475" s="30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>
      <c r="A476" s="30"/>
      <c r="B476" s="30"/>
      <c r="C476" s="30"/>
      <c r="D476" s="31"/>
      <c r="E476" s="30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>
      <c r="A477" s="30"/>
      <c r="B477" s="30"/>
      <c r="C477" s="30"/>
      <c r="D477" s="31"/>
      <c r="E477" s="30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>
      <c r="A478" s="30"/>
      <c r="B478" s="30"/>
      <c r="C478" s="30"/>
      <c r="D478" s="31"/>
      <c r="E478" s="30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>
      <c r="A479" s="30"/>
      <c r="B479" s="30"/>
      <c r="C479" s="30"/>
      <c r="D479" s="31"/>
      <c r="E479" s="30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>
      <c r="A480" s="30"/>
      <c r="B480" s="30"/>
      <c r="C480" s="30"/>
      <c r="D480" s="31"/>
      <c r="E480" s="30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>
      <c r="A481" s="30"/>
      <c r="B481" s="30"/>
      <c r="C481" s="30"/>
      <c r="D481" s="31"/>
      <c r="E481" s="30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>
      <c r="A482" s="30"/>
      <c r="B482" s="30"/>
      <c r="C482" s="30"/>
      <c r="D482" s="31"/>
      <c r="E482" s="30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>
      <c r="A483" s="30"/>
      <c r="B483" s="30"/>
      <c r="C483" s="30"/>
      <c r="D483" s="31"/>
      <c r="E483" s="30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>
      <c r="A484" s="30"/>
      <c r="B484" s="30"/>
      <c r="C484" s="30"/>
      <c r="D484" s="31"/>
      <c r="E484" s="30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>
      <c r="A485" s="30"/>
      <c r="B485" s="30"/>
      <c r="C485" s="30"/>
      <c r="D485" s="31"/>
      <c r="E485" s="30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>
      <c r="A486" s="30"/>
      <c r="B486" s="30"/>
      <c r="C486" s="30"/>
      <c r="D486" s="31"/>
      <c r="E486" s="30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>
      <c r="A487" s="30"/>
      <c r="B487" s="30"/>
      <c r="C487" s="30"/>
      <c r="D487" s="31"/>
      <c r="E487" s="30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>
      <c r="A488" s="30"/>
      <c r="B488" s="30"/>
      <c r="C488" s="30"/>
      <c r="D488" s="31"/>
      <c r="E488" s="30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>
      <c r="A489" s="30"/>
      <c r="B489" s="30"/>
      <c r="C489" s="30"/>
      <c r="D489" s="31"/>
      <c r="E489" s="30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>
      <c r="A490" s="30"/>
      <c r="B490" s="30"/>
      <c r="C490" s="30"/>
      <c r="D490" s="31"/>
      <c r="E490" s="30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>
      <c r="A491" s="30"/>
      <c r="B491" s="30"/>
      <c r="C491" s="30"/>
      <c r="D491" s="31"/>
      <c r="E491" s="30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>
      <c r="A492" s="30"/>
      <c r="B492" s="30"/>
      <c r="C492" s="30"/>
      <c r="D492" s="31"/>
      <c r="E492" s="30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>
      <c r="A493" s="30"/>
      <c r="B493" s="30"/>
      <c r="C493" s="30"/>
      <c r="D493" s="31"/>
      <c r="E493" s="30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>
      <c r="A494" s="30"/>
      <c r="B494" s="30"/>
      <c r="C494" s="30"/>
      <c r="D494" s="31"/>
      <c r="E494" s="30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>
      <c r="A495" s="30"/>
      <c r="B495" s="30"/>
      <c r="C495" s="30"/>
      <c r="D495" s="31"/>
      <c r="E495" s="30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>
      <c r="A496" s="30"/>
      <c r="B496" s="30"/>
      <c r="C496" s="30"/>
      <c r="D496" s="31"/>
      <c r="E496" s="30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>
      <c r="A497" s="30"/>
      <c r="B497" s="30"/>
      <c r="C497" s="30"/>
      <c r="D497" s="31"/>
      <c r="E497" s="30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>
      <c r="A498" s="30"/>
      <c r="B498" s="30"/>
      <c r="C498" s="30"/>
      <c r="D498" s="31"/>
      <c r="E498" s="30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>
      <c r="A499" s="30"/>
      <c r="B499" s="30"/>
      <c r="C499" s="30"/>
      <c r="D499" s="31"/>
      <c r="E499" s="30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>
      <c r="A500" s="30"/>
      <c r="B500" s="30"/>
      <c r="C500" s="30"/>
      <c r="D500" s="31"/>
      <c r="E500" s="30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>
      <c r="A501" s="30"/>
      <c r="B501" s="30"/>
      <c r="C501" s="30"/>
      <c r="D501" s="31"/>
      <c r="E501" s="30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>
      <c r="A502" s="30"/>
      <c r="B502" s="30"/>
      <c r="C502" s="30"/>
      <c r="D502" s="31"/>
      <c r="E502" s="30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>
      <c r="A503" s="30"/>
      <c r="B503" s="30"/>
      <c r="C503" s="30"/>
      <c r="D503" s="31"/>
      <c r="E503" s="30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>
      <c r="A504" s="30"/>
      <c r="B504" s="30"/>
      <c r="C504" s="30"/>
      <c r="D504" s="31"/>
      <c r="E504" s="30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>
      <c r="A505" s="30"/>
      <c r="B505" s="30"/>
      <c r="C505" s="30"/>
      <c r="D505" s="31"/>
      <c r="E505" s="30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>
      <c r="A506" s="30"/>
      <c r="B506" s="30"/>
      <c r="C506" s="30"/>
      <c r="D506" s="31"/>
      <c r="E506" s="30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>
      <c r="A507" s="30"/>
      <c r="B507" s="30"/>
      <c r="C507" s="30"/>
      <c r="D507" s="31"/>
      <c r="E507" s="30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>
      <c r="A508" s="30"/>
      <c r="B508" s="30"/>
      <c r="C508" s="30"/>
      <c r="D508" s="31"/>
      <c r="E508" s="30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>
      <c r="A509" s="30"/>
      <c r="B509" s="30"/>
      <c r="C509" s="30"/>
      <c r="D509" s="31"/>
      <c r="E509" s="30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>
      <c r="A510" s="30"/>
      <c r="B510" s="30"/>
      <c r="C510" s="30"/>
      <c r="D510" s="31"/>
      <c r="E510" s="30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>
      <c r="A511" s="30"/>
      <c r="B511" s="30"/>
      <c r="C511" s="30"/>
      <c r="D511" s="31"/>
      <c r="E511" s="30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>
      <c r="A512" s="30"/>
      <c r="B512" s="30"/>
      <c r="C512" s="30"/>
      <c r="D512" s="31"/>
      <c r="E512" s="30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>
      <c r="A513" s="30"/>
      <c r="B513" s="30"/>
      <c r="C513" s="30"/>
      <c r="D513" s="31"/>
      <c r="E513" s="30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>
      <c r="A514" s="30"/>
      <c r="B514" s="30"/>
      <c r="C514" s="30"/>
      <c r="D514" s="31"/>
      <c r="E514" s="30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>
      <c r="A515" s="30"/>
      <c r="B515" s="30"/>
      <c r="C515" s="30"/>
      <c r="D515" s="31"/>
      <c r="E515" s="30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>
      <c r="A516" s="30"/>
      <c r="B516" s="30"/>
      <c r="C516" s="30"/>
      <c r="D516" s="31"/>
      <c r="E516" s="30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>
      <c r="A517" s="30"/>
      <c r="B517" s="30"/>
      <c r="C517" s="30"/>
      <c r="D517" s="31"/>
      <c r="E517" s="30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>
      <c r="A518" s="30"/>
      <c r="B518" s="30"/>
      <c r="C518" s="30"/>
      <c r="D518" s="31"/>
      <c r="E518" s="30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>
      <c r="A519" s="30"/>
      <c r="B519" s="30"/>
      <c r="C519" s="30"/>
      <c r="D519" s="31"/>
      <c r="E519" s="30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>
      <c r="A520" s="30"/>
      <c r="B520" s="30"/>
      <c r="C520" s="30"/>
      <c r="D520" s="31"/>
      <c r="E520" s="30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>
      <c r="A521" s="30"/>
      <c r="B521" s="30"/>
      <c r="C521" s="30"/>
      <c r="D521" s="31"/>
      <c r="E521" s="30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>
      <c r="A522" s="30"/>
      <c r="B522" s="30"/>
      <c r="C522" s="30"/>
      <c r="D522" s="31"/>
      <c r="E522" s="30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>
      <c r="A523" s="30"/>
      <c r="B523" s="30"/>
      <c r="C523" s="30"/>
      <c r="D523" s="31"/>
      <c r="E523" s="30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>
      <c r="A524" s="30"/>
      <c r="B524" s="30"/>
      <c r="C524" s="30"/>
      <c r="D524" s="31"/>
      <c r="E524" s="30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>
      <c r="A525" s="30"/>
      <c r="B525" s="30"/>
      <c r="C525" s="30"/>
      <c r="D525" s="31"/>
      <c r="E525" s="30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>
      <c r="A526" s="30"/>
      <c r="B526" s="30"/>
      <c r="C526" s="30"/>
      <c r="D526" s="31"/>
      <c r="E526" s="30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>
      <c r="A527" s="30"/>
      <c r="B527" s="30"/>
      <c r="C527" s="30"/>
      <c r="D527" s="31"/>
      <c r="E527" s="30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>
      <c r="A528" s="30"/>
      <c r="B528" s="30"/>
      <c r="C528" s="30"/>
      <c r="D528" s="31"/>
      <c r="E528" s="30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>
      <c r="A529" s="30"/>
      <c r="B529" s="30"/>
      <c r="C529" s="30"/>
      <c r="D529" s="31"/>
      <c r="E529" s="30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>
      <c r="A530" s="30"/>
      <c r="B530" s="30"/>
      <c r="C530" s="30"/>
      <c r="D530" s="31"/>
      <c r="E530" s="30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>
      <c r="A531" s="30"/>
      <c r="B531" s="30"/>
      <c r="C531" s="30"/>
      <c r="D531" s="31"/>
      <c r="E531" s="30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>
      <c r="A532" s="30"/>
      <c r="B532" s="30"/>
      <c r="C532" s="30"/>
      <c r="D532" s="31"/>
      <c r="E532" s="30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>
      <c r="A533" s="30"/>
      <c r="B533" s="30"/>
      <c r="C533" s="30"/>
      <c r="D533" s="31"/>
      <c r="E533" s="30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>
      <c r="A534" s="30"/>
      <c r="B534" s="30"/>
      <c r="C534" s="30"/>
      <c r="D534" s="31"/>
      <c r="E534" s="30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>
      <c r="A535" s="30"/>
      <c r="B535" s="30"/>
      <c r="C535" s="30"/>
      <c r="D535" s="31"/>
      <c r="E535" s="30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>
      <c r="A536" s="30"/>
      <c r="B536" s="30"/>
      <c r="C536" s="30"/>
      <c r="D536" s="31"/>
      <c r="E536" s="30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>
      <c r="A537" s="30"/>
      <c r="B537" s="30"/>
      <c r="C537" s="30"/>
      <c r="D537" s="31"/>
      <c r="E537" s="30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>
      <c r="A538" s="30"/>
      <c r="B538" s="30"/>
      <c r="C538" s="30"/>
      <c r="D538" s="31"/>
      <c r="E538" s="30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>
      <c r="A539" s="30"/>
      <c r="B539" s="30"/>
      <c r="C539" s="30"/>
      <c r="D539" s="31"/>
      <c r="E539" s="30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>
      <c r="A540" s="30"/>
      <c r="B540" s="30"/>
      <c r="C540" s="30"/>
      <c r="D540" s="31"/>
      <c r="E540" s="30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>
      <c r="A541" s="30"/>
      <c r="B541" s="30"/>
      <c r="C541" s="30"/>
      <c r="D541" s="31"/>
      <c r="E541" s="30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>
      <c r="A542" s="30"/>
      <c r="B542" s="30"/>
      <c r="C542" s="30"/>
      <c r="D542" s="31"/>
      <c r="E542" s="30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>
      <c r="A543" s="30"/>
      <c r="B543" s="30"/>
      <c r="C543" s="30"/>
      <c r="D543" s="31"/>
      <c r="E543" s="30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>
      <c r="A544" s="30"/>
      <c r="B544" s="30"/>
      <c r="C544" s="30"/>
      <c r="D544" s="31"/>
      <c r="E544" s="30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>
      <c r="A545" s="30"/>
      <c r="B545" s="30"/>
      <c r="C545" s="30"/>
      <c r="D545" s="31"/>
      <c r="E545" s="30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>
      <c r="A546" s="30"/>
      <c r="B546" s="30"/>
      <c r="C546" s="30"/>
      <c r="D546" s="31"/>
      <c r="E546" s="30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>
      <c r="A547" s="30"/>
      <c r="B547" s="30"/>
      <c r="C547" s="30"/>
      <c r="D547" s="31"/>
      <c r="E547" s="30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>
      <c r="A548" s="30"/>
      <c r="B548" s="30"/>
      <c r="C548" s="30"/>
      <c r="D548" s="31"/>
      <c r="E548" s="30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>
      <c r="A549" s="30"/>
      <c r="B549" s="30"/>
      <c r="C549" s="30"/>
      <c r="D549" s="31"/>
      <c r="E549" s="30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>
      <c r="A550" s="30"/>
      <c r="B550" s="30"/>
      <c r="C550" s="30"/>
      <c r="D550" s="31"/>
      <c r="E550" s="30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>
      <c r="A551" s="30"/>
      <c r="B551" s="30"/>
      <c r="C551" s="30"/>
      <c r="D551" s="31"/>
      <c r="E551" s="30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>
      <c r="A552" s="30"/>
      <c r="B552" s="30"/>
      <c r="C552" s="30"/>
      <c r="D552" s="31"/>
      <c r="E552" s="30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>
      <c r="A553" s="30"/>
      <c r="B553" s="30"/>
      <c r="C553" s="30"/>
      <c r="D553" s="31"/>
      <c r="E553" s="30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>
      <c r="A554" s="30"/>
      <c r="B554" s="30"/>
      <c r="C554" s="30"/>
      <c r="D554" s="31"/>
      <c r="E554" s="30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>
      <c r="A555" s="30"/>
      <c r="B555" s="30"/>
      <c r="C555" s="30"/>
      <c r="D555" s="31"/>
      <c r="E555" s="30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>
      <c r="A556" s="30"/>
      <c r="B556" s="30"/>
      <c r="C556" s="30"/>
      <c r="D556" s="31"/>
      <c r="E556" s="30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>
      <c r="A557" s="30"/>
      <c r="B557" s="30"/>
      <c r="C557" s="30"/>
      <c r="D557" s="31"/>
      <c r="E557" s="30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>
      <c r="A558" s="30"/>
      <c r="B558" s="30"/>
      <c r="C558" s="30"/>
      <c r="D558" s="31"/>
      <c r="E558" s="30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>
      <c r="A559" s="30"/>
      <c r="B559" s="30"/>
      <c r="C559" s="30"/>
      <c r="D559" s="31"/>
      <c r="E559" s="30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>
      <c r="A560" s="30"/>
      <c r="B560" s="30"/>
      <c r="C560" s="30"/>
      <c r="D560" s="31"/>
      <c r="E560" s="30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>
      <c r="A561" s="30"/>
      <c r="B561" s="30"/>
      <c r="C561" s="30"/>
      <c r="D561" s="31"/>
      <c r="E561" s="30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>
      <c r="A562" s="30"/>
      <c r="B562" s="30"/>
      <c r="C562" s="30"/>
      <c r="D562" s="31"/>
      <c r="E562" s="30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>
      <c r="A563" s="30"/>
      <c r="B563" s="30"/>
      <c r="C563" s="30"/>
      <c r="D563" s="31"/>
      <c r="E563" s="30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>
      <c r="A564" s="30"/>
      <c r="B564" s="30"/>
      <c r="C564" s="30"/>
      <c r="D564" s="31"/>
      <c r="E564" s="30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>
      <c r="A565" s="30"/>
      <c r="B565" s="30"/>
      <c r="C565" s="30"/>
      <c r="D565" s="31"/>
      <c r="E565" s="30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>
      <c r="A566" s="30"/>
      <c r="B566" s="30"/>
      <c r="C566" s="30"/>
      <c r="D566" s="31"/>
      <c r="E566" s="30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>
      <c r="A567" s="30"/>
      <c r="B567" s="30"/>
      <c r="C567" s="30"/>
      <c r="D567" s="31"/>
      <c r="E567" s="30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>
      <c r="A568" s="30"/>
      <c r="B568" s="30"/>
      <c r="C568" s="30"/>
      <c r="D568" s="31"/>
      <c r="E568" s="30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>
      <c r="A569" s="30"/>
      <c r="B569" s="30"/>
      <c r="C569" s="30"/>
      <c r="D569" s="31"/>
      <c r="E569" s="30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>
      <c r="A570" s="30"/>
      <c r="B570" s="30"/>
      <c r="C570" s="30"/>
      <c r="D570" s="31"/>
      <c r="E570" s="30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>
      <c r="A571" s="30"/>
      <c r="B571" s="30"/>
      <c r="C571" s="30"/>
      <c r="D571" s="31"/>
      <c r="E571" s="30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>
      <c r="A572" s="30"/>
      <c r="B572" s="30"/>
      <c r="C572" s="30"/>
      <c r="D572" s="31"/>
      <c r="E572" s="30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>
      <c r="A573" s="30"/>
      <c r="B573" s="30"/>
      <c r="C573" s="30"/>
      <c r="D573" s="31"/>
      <c r="E573" s="30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>
      <c r="A574" s="30"/>
      <c r="B574" s="30"/>
      <c r="C574" s="30"/>
      <c r="D574" s="31"/>
      <c r="E574" s="30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>
      <c r="A575" s="30"/>
      <c r="B575" s="30"/>
      <c r="C575" s="30"/>
      <c r="D575" s="31"/>
      <c r="E575" s="30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>
      <c r="A576" s="30"/>
      <c r="B576" s="30"/>
      <c r="C576" s="30"/>
      <c r="D576" s="31"/>
      <c r="E576" s="30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>
      <c r="A577" s="30"/>
      <c r="B577" s="30"/>
      <c r="C577" s="30"/>
      <c r="D577" s="31"/>
      <c r="E577" s="30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>
      <c r="A578" s="30"/>
      <c r="B578" s="30"/>
      <c r="C578" s="30"/>
      <c r="D578" s="31"/>
      <c r="E578" s="30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>
      <c r="A579" s="30"/>
      <c r="B579" s="30"/>
      <c r="C579" s="30"/>
      <c r="D579" s="31"/>
      <c r="E579" s="30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>
      <c r="A580" s="30"/>
      <c r="B580" s="30"/>
      <c r="C580" s="30"/>
      <c r="D580" s="31"/>
      <c r="E580" s="30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>
      <c r="A581" s="30"/>
      <c r="B581" s="30"/>
      <c r="C581" s="30"/>
      <c r="D581" s="31"/>
      <c r="E581" s="30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>
      <c r="A582" s="30"/>
      <c r="B582" s="30"/>
      <c r="C582" s="30"/>
      <c r="D582" s="31"/>
      <c r="E582" s="30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>
      <c r="A583" s="30"/>
      <c r="B583" s="30"/>
      <c r="C583" s="30"/>
      <c r="D583" s="31"/>
      <c r="E583" s="30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>
      <c r="A584" s="30"/>
      <c r="B584" s="30"/>
      <c r="C584" s="30"/>
      <c r="D584" s="31"/>
      <c r="E584" s="30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>
      <c r="A585" s="30"/>
      <c r="B585" s="30"/>
      <c r="C585" s="30"/>
      <c r="D585" s="31"/>
      <c r="E585" s="30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>
      <c r="A586" s="30"/>
      <c r="B586" s="30"/>
      <c r="C586" s="30"/>
      <c r="D586" s="31"/>
      <c r="E586" s="30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>
      <c r="A587" s="30"/>
      <c r="B587" s="30"/>
      <c r="C587" s="30"/>
      <c r="D587" s="31"/>
      <c r="E587" s="30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>
      <c r="A588" s="30"/>
      <c r="B588" s="30"/>
      <c r="C588" s="30"/>
      <c r="D588" s="31"/>
      <c r="E588" s="30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>
      <c r="A589" s="30"/>
      <c r="B589" s="30"/>
      <c r="C589" s="30"/>
      <c r="D589" s="31"/>
      <c r="E589" s="30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>
      <c r="A590" s="30"/>
      <c r="B590" s="30"/>
      <c r="C590" s="30"/>
      <c r="D590" s="31"/>
      <c r="E590" s="30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>
      <c r="A591" s="30"/>
      <c r="B591" s="30"/>
      <c r="C591" s="30"/>
      <c r="D591" s="31"/>
      <c r="E591" s="30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>
      <c r="A592" s="30"/>
      <c r="B592" s="30"/>
      <c r="C592" s="30"/>
      <c r="D592" s="31"/>
      <c r="E592" s="30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>
      <c r="A593" s="30"/>
      <c r="B593" s="30"/>
      <c r="C593" s="30"/>
      <c r="D593" s="31"/>
      <c r="E593" s="30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>
      <c r="A594" s="30"/>
      <c r="B594" s="30"/>
      <c r="C594" s="30"/>
      <c r="D594" s="31"/>
      <c r="E594" s="30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>
      <c r="A595" s="30"/>
      <c r="B595" s="30"/>
      <c r="C595" s="30"/>
      <c r="D595" s="31"/>
      <c r="E595" s="30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>
      <c r="A596" s="30"/>
      <c r="B596" s="30"/>
      <c r="C596" s="30"/>
      <c r="D596" s="31"/>
      <c r="E596" s="30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>
      <c r="A597" s="30"/>
      <c r="B597" s="30"/>
      <c r="C597" s="30"/>
      <c r="D597" s="31"/>
      <c r="E597" s="30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>
      <c r="A598" s="30"/>
      <c r="B598" s="30"/>
      <c r="C598" s="30"/>
      <c r="D598" s="31"/>
      <c r="E598" s="30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>
      <c r="A599" s="30"/>
      <c r="B599" s="30"/>
      <c r="C599" s="30"/>
      <c r="D599" s="31"/>
      <c r="E599" s="30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>
      <c r="A600" s="30"/>
      <c r="B600" s="30"/>
      <c r="C600" s="30"/>
      <c r="D600" s="31"/>
      <c r="E600" s="30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>
      <c r="A601" s="30"/>
      <c r="B601" s="30"/>
      <c r="C601" s="30"/>
      <c r="D601" s="31"/>
      <c r="E601" s="30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>
      <c r="A602" s="30"/>
      <c r="B602" s="30"/>
      <c r="C602" s="30"/>
      <c r="D602" s="31"/>
      <c r="E602" s="30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>
      <c r="A603" s="30"/>
      <c r="B603" s="30"/>
      <c r="C603" s="30"/>
      <c r="D603" s="31"/>
      <c r="E603" s="30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>
      <c r="A604" s="30"/>
      <c r="B604" s="30"/>
      <c r="C604" s="30"/>
      <c r="D604" s="31"/>
      <c r="E604" s="30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>
      <c r="A605" s="30"/>
      <c r="B605" s="30"/>
      <c r="C605" s="30"/>
      <c r="D605" s="31"/>
      <c r="E605" s="30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>
      <c r="A606" s="30"/>
      <c r="B606" s="30"/>
      <c r="C606" s="30"/>
      <c r="D606" s="31"/>
      <c r="E606" s="30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>
      <c r="A607" s="30"/>
      <c r="B607" s="30"/>
      <c r="C607" s="30"/>
      <c r="D607" s="31"/>
      <c r="E607" s="30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>
      <c r="A608" s="30"/>
      <c r="B608" s="30"/>
      <c r="C608" s="30"/>
      <c r="D608" s="31"/>
      <c r="E608" s="30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>
      <c r="A609" s="30"/>
      <c r="B609" s="30"/>
      <c r="C609" s="30"/>
      <c r="D609" s="31"/>
      <c r="E609" s="30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>
      <c r="A610" s="30"/>
      <c r="B610" s="30"/>
      <c r="C610" s="30"/>
      <c r="D610" s="31"/>
      <c r="E610" s="30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>
      <c r="A611" s="30"/>
      <c r="B611" s="30"/>
      <c r="C611" s="30"/>
      <c r="D611" s="31"/>
      <c r="E611" s="30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>
      <c r="A612" s="30"/>
      <c r="B612" s="30"/>
      <c r="C612" s="30"/>
      <c r="D612" s="31"/>
      <c r="E612" s="30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>
      <c r="A613" s="30"/>
      <c r="B613" s="30"/>
      <c r="C613" s="30"/>
      <c r="D613" s="31"/>
      <c r="E613" s="30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>
      <c r="A614" s="30"/>
      <c r="B614" s="30"/>
      <c r="C614" s="30"/>
      <c r="D614" s="31"/>
      <c r="E614" s="30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>
      <c r="A615" s="30"/>
      <c r="B615" s="30"/>
      <c r="C615" s="30"/>
      <c r="D615" s="31"/>
      <c r="E615" s="30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>
      <c r="A616" s="30"/>
      <c r="B616" s="30"/>
      <c r="C616" s="30"/>
      <c r="D616" s="31"/>
      <c r="E616" s="30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>
      <c r="A617" s="30"/>
      <c r="B617" s="30"/>
      <c r="C617" s="30"/>
      <c r="D617" s="31"/>
      <c r="E617" s="30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>
      <c r="A618" s="30"/>
      <c r="B618" s="30"/>
      <c r="C618" s="30"/>
      <c r="D618" s="31"/>
      <c r="E618" s="30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>
      <c r="A619" s="30"/>
      <c r="B619" s="30"/>
      <c r="C619" s="30"/>
      <c r="D619" s="31"/>
      <c r="E619" s="30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>
      <c r="A620" s="30"/>
      <c r="B620" s="30"/>
      <c r="C620" s="30"/>
      <c r="D620" s="31"/>
      <c r="E620" s="30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>
      <c r="A621" s="30"/>
      <c r="B621" s="30"/>
      <c r="C621" s="30"/>
      <c r="D621" s="31"/>
      <c r="E621" s="30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>
      <c r="A622" s="30"/>
      <c r="B622" s="30"/>
      <c r="C622" s="30"/>
      <c r="D622" s="31"/>
      <c r="E622" s="30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>
      <c r="A623" s="30"/>
      <c r="B623" s="30"/>
      <c r="C623" s="30"/>
      <c r="D623" s="31"/>
      <c r="E623" s="30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>
      <c r="A624" s="30"/>
      <c r="B624" s="30"/>
      <c r="C624" s="30"/>
      <c r="D624" s="31"/>
      <c r="E624" s="30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>
      <c r="A625" s="30"/>
      <c r="B625" s="30"/>
      <c r="C625" s="30"/>
      <c r="D625" s="31"/>
      <c r="E625" s="30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>
      <c r="A626" s="30"/>
      <c r="B626" s="30"/>
      <c r="C626" s="30"/>
      <c r="D626" s="31"/>
      <c r="E626" s="30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>
      <c r="A627" s="30"/>
      <c r="B627" s="30"/>
      <c r="C627" s="30"/>
      <c r="D627" s="31"/>
      <c r="E627" s="30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>
      <c r="A628" s="30"/>
      <c r="B628" s="30"/>
      <c r="C628" s="30"/>
      <c r="D628" s="31"/>
      <c r="E628" s="30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>
      <c r="A629" s="30"/>
      <c r="B629" s="30"/>
      <c r="C629" s="30"/>
      <c r="D629" s="31"/>
      <c r="E629" s="30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>
      <c r="A630" s="30"/>
      <c r="B630" s="30"/>
      <c r="C630" s="30"/>
      <c r="D630" s="31"/>
      <c r="E630" s="30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>
      <c r="A631" s="30"/>
      <c r="B631" s="30"/>
      <c r="C631" s="30"/>
      <c r="D631" s="31"/>
      <c r="E631" s="30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>
      <c r="A632" s="30"/>
      <c r="B632" s="30"/>
      <c r="C632" s="30"/>
      <c r="D632" s="31"/>
      <c r="E632" s="30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>
      <c r="A633" s="30"/>
      <c r="B633" s="30"/>
      <c r="C633" s="30"/>
      <c r="D633" s="31"/>
      <c r="E633" s="30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>
      <c r="A634" s="30"/>
      <c r="B634" s="30"/>
      <c r="C634" s="30"/>
      <c r="D634" s="31"/>
      <c r="E634" s="30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>
      <c r="A635" s="30"/>
      <c r="B635" s="30"/>
      <c r="C635" s="30"/>
      <c r="D635" s="31"/>
      <c r="E635" s="30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>
      <c r="A636" s="30"/>
      <c r="B636" s="30"/>
      <c r="C636" s="30"/>
      <c r="D636" s="31"/>
      <c r="E636" s="30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>
      <c r="A637" s="30"/>
      <c r="B637" s="30"/>
      <c r="C637" s="30"/>
      <c r="D637" s="31"/>
      <c r="E637" s="30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>
      <c r="A638" s="30"/>
      <c r="B638" s="30"/>
      <c r="C638" s="30"/>
      <c r="D638" s="31"/>
      <c r="E638" s="30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>
      <c r="A639" s="30"/>
      <c r="B639" s="30"/>
      <c r="C639" s="30"/>
      <c r="D639" s="31"/>
      <c r="E639" s="30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>
      <c r="A640" s="30"/>
      <c r="B640" s="30"/>
      <c r="C640" s="30"/>
      <c r="D640" s="31"/>
      <c r="E640" s="30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>
      <c r="A641" s="30"/>
      <c r="B641" s="30"/>
      <c r="C641" s="30"/>
      <c r="D641" s="31"/>
      <c r="E641" s="30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>
      <c r="A642" s="30"/>
      <c r="B642" s="30"/>
      <c r="C642" s="30"/>
      <c r="D642" s="31"/>
      <c r="E642" s="30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>
      <c r="A643" s="30"/>
      <c r="B643" s="30"/>
      <c r="C643" s="30"/>
      <c r="D643" s="31"/>
      <c r="E643" s="30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>
      <c r="A644" s="30"/>
      <c r="B644" s="30"/>
      <c r="C644" s="30"/>
      <c r="D644" s="31"/>
      <c r="E644" s="30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>
      <c r="A645" s="30"/>
      <c r="B645" s="30"/>
      <c r="C645" s="30"/>
      <c r="D645" s="31"/>
      <c r="E645" s="30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>
      <c r="A646" s="30"/>
      <c r="B646" s="30"/>
      <c r="C646" s="30"/>
      <c r="D646" s="31"/>
      <c r="E646" s="30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>
      <c r="A647" s="30"/>
      <c r="B647" s="30"/>
      <c r="C647" s="30"/>
      <c r="D647" s="31"/>
      <c r="E647" s="30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>
      <c r="A648" s="30"/>
      <c r="B648" s="30"/>
      <c r="C648" s="30"/>
      <c r="D648" s="31"/>
      <c r="E648" s="30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>
      <c r="A649" s="30"/>
      <c r="B649" s="30"/>
      <c r="C649" s="30"/>
      <c r="D649" s="31"/>
      <c r="E649" s="30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>
      <c r="A650" s="30"/>
      <c r="B650" s="30"/>
      <c r="C650" s="30"/>
      <c r="D650" s="31"/>
      <c r="E650" s="30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>
      <c r="A651" s="30"/>
      <c r="B651" s="30"/>
      <c r="C651" s="30"/>
      <c r="D651" s="31"/>
      <c r="E651" s="30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>
      <c r="A652" s="30"/>
      <c r="B652" s="30"/>
      <c r="C652" s="30"/>
      <c r="D652" s="31"/>
      <c r="E652" s="30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>
      <c r="A653" s="30"/>
      <c r="B653" s="30"/>
      <c r="C653" s="30"/>
      <c r="D653" s="31"/>
      <c r="E653" s="30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>
      <c r="A654" s="30"/>
      <c r="B654" s="30"/>
      <c r="C654" s="30"/>
      <c r="D654" s="31"/>
      <c r="E654" s="30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>
      <c r="A655" s="30"/>
      <c r="B655" s="30"/>
      <c r="C655" s="30"/>
      <c r="D655" s="31"/>
      <c r="E655" s="30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>
      <c r="A656" s="30"/>
      <c r="B656" s="30"/>
      <c r="C656" s="30"/>
      <c r="D656" s="31"/>
      <c r="E656" s="30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>
      <c r="A657" s="30"/>
      <c r="B657" s="30"/>
      <c r="C657" s="30"/>
      <c r="D657" s="31"/>
      <c r="E657" s="30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>
      <c r="A658" s="30"/>
      <c r="B658" s="30"/>
      <c r="C658" s="30"/>
      <c r="D658" s="31"/>
      <c r="E658" s="30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>
      <c r="A659" s="30"/>
      <c r="B659" s="30"/>
      <c r="C659" s="30"/>
      <c r="D659" s="31"/>
      <c r="E659" s="30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>
      <c r="A660" s="30"/>
      <c r="B660" s="30"/>
      <c r="C660" s="30"/>
      <c r="D660" s="31"/>
      <c r="E660" s="30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>
      <c r="A661" s="30"/>
      <c r="B661" s="30"/>
      <c r="C661" s="30"/>
      <c r="D661" s="31"/>
      <c r="E661" s="30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>
      <c r="A662" s="30"/>
      <c r="B662" s="30"/>
      <c r="C662" s="30"/>
      <c r="D662" s="31"/>
      <c r="E662" s="30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>
      <c r="A663" s="30"/>
      <c r="B663" s="30"/>
      <c r="C663" s="30"/>
      <c r="D663" s="31"/>
      <c r="E663" s="30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>
      <c r="A664" s="30"/>
      <c r="B664" s="30"/>
      <c r="C664" s="30"/>
      <c r="D664" s="31"/>
      <c r="E664" s="30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>
      <c r="A665" s="30"/>
      <c r="B665" s="30"/>
      <c r="C665" s="30"/>
      <c r="D665" s="31"/>
      <c r="E665" s="30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>
      <c r="A666" s="30"/>
      <c r="B666" s="30"/>
      <c r="C666" s="30"/>
      <c r="D666" s="31"/>
      <c r="E666" s="30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>
      <c r="A667" s="30"/>
      <c r="B667" s="30"/>
      <c r="C667" s="30"/>
      <c r="D667" s="31"/>
      <c r="E667" s="30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>
      <c r="A668" s="30"/>
      <c r="B668" s="30"/>
      <c r="C668" s="30"/>
      <c r="D668" s="31"/>
      <c r="E668" s="30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>
      <c r="A669" s="30"/>
      <c r="B669" s="30"/>
      <c r="C669" s="30"/>
      <c r="D669" s="31"/>
      <c r="E669" s="30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>
      <c r="A670" s="30"/>
      <c r="B670" s="30"/>
      <c r="C670" s="30"/>
      <c r="D670" s="31"/>
      <c r="E670" s="30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>
      <c r="A671" s="30"/>
      <c r="B671" s="30"/>
      <c r="C671" s="30"/>
      <c r="D671" s="31"/>
      <c r="E671" s="30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>
      <c r="A672" s="30"/>
      <c r="B672" s="30"/>
      <c r="C672" s="30"/>
      <c r="D672" s="31"/>
      <c r="E672" s="30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>
      <c r="A673" s="30"/>
      <c r="B673" s="30"/>
      <c r="C673" s="30"/>
      <c r="D673" s="31"/>
      <c r="E673" s="30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>
      <c r="A674" s="30"/>
      <c r="B674" s="30"/>
      <c r="C674" s="30"/>
      <c r="D674" s="31"/>
      <c r="E674" s="30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>
      <c r="A675" s="30"/>
      <c r="B675" s="30"/>
      <c r="C675" s="30"/>
      <c r="D675" s="31"/>
      <c r="E675" s="30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>
      <c r="A676" s="30"/>
      <c r="B676" s="30"/>
      <c r="C676" s="30"/>
      <c r="D676" s="31"/>
      <c r="E676" s="30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>
      <c r="A677" s="30"/>
      <c r="B677" s="30"/>
      <c r="C677" s="30"/>
      <c r="D677" s="31"/>
      <c r="E677" s="30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>
      <c r="A678" s="30"/>
      <c r="B678" s="30"/>
      <c r="C678" s="30"/>
      <c r="D678" s="31"/>
      <c r="E678" s="30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>
      <c r="A679" s="30"/>
      <c r="B679" s="30"/>
      <c r="C679" s="30"/>
      <c r="D679" s="31"/>
      <c r="E679" s="30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>
      <c r="A680" s="30"/>
      <c r="B680" s="30"/>
      <c r="C680" s="30"/>
      <c r="D680" s="31"/>
      <c r="E680" s="30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>
      <c r="A681" s="30"/>
      <c r="B681" s="30"/>
      <c r="C681" s="30"/>
      <c r="D681" s="31"/>
      <c r="E681" s="30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>
      <c r="A682" s="30"/>
      <c r="B682" s="30"/>
      <c r="C682" s="30"/>
      <c r="D682" s="31"/>
      <c r="E682" s="30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>
      <c r="A683" s="30"/>
      <c r="B683" s="30"/>
      <c r="C683" s="30"/>
      <c r="D683" s="31"/>
      <c r="E683" s="30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>
      <c r="A684" s="30"/>
      <c r="B684" s="30"/>
      <c r="C684" s="30"/>
      <c r="D684" s="31"/>
      <c r="E684" s="30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>
      <c r="A685" s="30"/>
      <c r="B685" s="30"/>
      <c r="C685" s="30"/>
      <c r="D685" s="31"/>
      <c r="E685" s="30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>
      <c r="A686" s="30"/>
      <c r="B686" s="30"/>
      <c r="C686" s="30"/>
      <c r="D686" s="31"/>
      <c r="E686" s="30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>
      <c r="A687" s="30"/>
      <c r="B687" s="30"/>
      <c r="C687" s="30"/>
      <c r="D687" s="31"/>
      <c r="E687" s="30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>
      <c r="A688" s="30"/>
      <c r="B688" s="30"/>
      <c r="C688" s="30"/>
      <c r="D688" s="31"/>
      <c r="E688" s="30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>
      <c r="A689" s="30"/>
      <c r="B689" s="30"/>
      <c r="C689" s="30"/>
      <c r="D689" s="31"/>
      <c r="E689" s="30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>
      <c r="A690" s="30"/>
      <c r="B690" s="30"/>
      <c r="C690" s="30"/>
      <c r="D690" s="31"/>
      <c r="E690" s="30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>
      <c r="A691" s="30"/>
      <c r="B691" s="30"/>
      <c r="C691" s="30"/>
      <c r="D691" s="31"/>
      <c r="E691" s="30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>
      <c r="A692" s="30"/>
      <c r="B692" s="30"/>
      <c r="C692" s="30"/>
      <c r="D692" s="31"/>
      <c r="E692" s="30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>
      <c r="A693" s="30"/>
      <c r="B693" s="30"/>
      <c r="C693" s="30"/>
      <c r="D693" s="31"/>
      <c r="E693" s="30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>
      <c r="A694" s="30"/>
      <c r="B694" s="30"/>
      <c r="C694" s="30"/>
      <c r="D694" s="31"/>
      <c r="E694" s="30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>
      <c r="A695" s="30"/>
      <c r="B695" s="30"/>
      <c r="C695" s="30"/>
      <c r="D695" s="31"/>
      <c r="E695" s="30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>
      <c r="A696" s="30"/>
      <c r="B696" s="30"/>
      <c r="C696" s="30"/>
      <c r="D696" s="31"/>
      <c r="E696" s="30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>
      <c r="A697" s="30"/>
      <c r="B697" s="30"/>
      <c r="C697" s="30"/>
      <c r="D697" s="31"/>
      <c r="E697" s="30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>
      <c r="A698" s="30"/>
      <c r="B698" s="30"/>
      <c r="C698" s="30"/>
      <c r="D698" s="31"/>
      <c r="E698" s="30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>
      <c r="A699" s="30"/>
      <c r="B699" s="30"/>
      <c r="C699" s="30"/>
      <c r="D699" s="31"/>
      <c r="E699" s="30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>
      <c r="A700" s="30"/>
      <c r="B700" s="30"/>
      <c r="C700" s="30"/>
      <c r="D700" s="31"/>
      <c r="E700" s="30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>
      <c r="A701" s="30"/>
      <c r="B701" s="30"/>
      <c r="C701" s="30"/>
      <c r="D701" s="31"/>
      <c r="E701" s="30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>
      <c r="A702" s="30"/>
      <c r="B702" s="30"/>
      <c r="C702" s="30"/>
      <c r="D702" s="31"/>
      <c r="E702" s="30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>
      <c r="A703" s="30"/>
      <c r="B703" s="30"/>
      <c r="C703" s="30"/>
      <c r="D703" s="31"/>
      <c r="E703" s="30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>
      <c r="A704" s="30"/>
      <c r="B704" s="30"/>
      <c r="C704" s="30"/>
      <c r="D704" s="31"/>
      <c r="E704" s="30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>
      <c r="A705" s="30"/>
      <c r="B705" s="30"/>
      <c r="C705" s="30"/>
      <c r="D705" s="31"/>
      <c r="E705" s="30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>
      <c r="A706" s="30"/>
      <c r="B706" s="30"/>
      <c r="C706" s="30"/>
      <c r="D706" s="31"/>
      <c r="E706" s="30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>
      <c r="A707" s="30"/>
      <c r="B707" s="30"/>
      <c r="C707" s="30"/>
      <c r="D707" s="31"/>
      <c r="E707" s="30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>
      <c r="A708" s="30"/>
      <c r="B708" s="30"/>
      <c r="C708" s="30"/>
      <c r="D708" s="31"/>
      <c r="E708" s="30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>
      <c r="A709" s="30"/>
      <c r="B709" s="30"/>
      <c r="C709" s="30"/>
      <c r="D709" s="31"/>
      <c r="E709" s="30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>
      <c r="A710" s="30"/>
      <c r="B710" s="30"/>
      <c r="C710" s="30"/>
      <c r="D710" s="31"/>
      <c r="E710" s="30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>
      <c r="A711" s="30"/>
      <c r="B711" s="30"/>
      <c r="C711" s="30"/>
      <c r="D711" s="31"/>
      <c r="E711" s="30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>
      <c r="A712" s="30"/>
      <c r="B712" s="30"/>
      <c r="C712" s="30"/>
      <c r="D712" s="31"/>
      <c r="E712" s="30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>
      <c r="A713" s="30"/>
      <c r="B713" s="30"/>
      <c r="C713" s="30"/>
      <c r="D713" s="31"/>
      <c r="E713" s="30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>
      <c r="A714" s="30"/>
      <c r="B714" s="30"/>
      <c r="C714" s="30"/>
      <c r="D714" s="31"/>
      <c r="E714" s="30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>
      <c r="A715" s="30"/>
      <c r="B715" s="30"/>
      <c r="C715" s="30"/>
      <c r="D715" s="31"/>
      <c r="E715" s="30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>
      <c r="A716" s="30"/>
      <c r="B716" s="30"/>
      <c r="C716" s="30"/>
      <c r="D716" s="31"/>
      <c r="E716" s="30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>
      <c r="A717" s="30"/>
      <c r="B717" s="30"/>
      <c r="C717" s="30"/>
      <c r="D717" s="31"/>
      <c r="E717" s="30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>
      <c r="A718" s="30"/>
      <c r="B718" s="30"/>
      <c r="C718" s="30"/>
      <c r="D718" s="31"/>
      <c r="E718" s="30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>
      <c r="A719" s="30"/>
      <c r="B719" s="30"/>
      <c r="C719" s="30"/>
      <c r="D719" s="31"/>
      <c r="E719" s="30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>
      <c r="A720" s="30"/>
      <c r="B720" s="30"/>
      <c r="C720" s="30"/>
      <c r="D720" s="31"/>
      <c r="E720" s="30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>
      <c r="A721" s="30"/>
      <c r="B721" s="30"/>
      <c r="C721" s="30"/>
      <c r="D721" s="31"/>
      <c r="E721" s="30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>
      <c r="A722" s="30"/>
      <c r="B722" s="30"/>
      <c r="C722" s="30"/>
      <c r="D722" s="31"/>
      <c r="E722" s="30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>
      <c r="A723" s="30"/>
      <c r="B723" s="30"/>
      <c r="C723" s="30"/>
      <c r="D723" s="31"/>
      <c r="E723" s="30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>
      <c r="A724" s="30"/>
      <c r="B724" s="30"/>
      <c r="C724" s="30"/>
      <c r="D724" s="31"/>
      <c r="E724" s="30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>
      <c r="A725" s="30"/>
      <c r="B725" s="30"/>
      <c r="C725" s="30"/>
      <c r="D725" s="31"/>
      <c r="E725" s="30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>
      <c r="A726" s="30"/>
      <c r="B726" s="30"/>
      <c r="C726" s="30"/>
      <c r="D726" s="31"/>
      <c r="E726" s="30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>
      <c r="A727" s="30"/>
      <c r="B727" s="30"/>
      <c r="C727" s="30"/>
      <c r="D727" s="31"/>
      <c r="E727" s="30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>
      <c r="A728" s="30"/>
      <c r="B728" s="30"/>
      <c r="C728" s="30"/>
      <c r="D728" s="31"/>
      <c r="E728" s="30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>
      <c r="A729" s="30"/>
      <c r="B729" s="30"/>
      <c r="C729" s="30"/>
      <c r="D729" s="31"/>
      <c r="E729" s="30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>
      <c r="A730" s="30"/>
      <c r="B730" s="30"/>
      <c r="C730" s="30"/>
      <c r="D730" s="31"/>
      <c r="E730" s="30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>
      <c r="A731" s="30"/>
      <c r="B731" s="30"/>
      <c r="C731" s="30"/>
      <c r="D731" s="31"/>
      <c r="E731" s="30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>
      <c r="A732" s="30"/>
      <c r="B732" s="30"/>
      <c r="C732" s="30"/>
      <c r="D732" s="31"/>
      <c r="E732" s="30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>
      <c r="A733" s="30"/>
      <c r="B733" s="30"/>
      <c r="C733" s="30"/>
      <c r="D733" s="31"/>
      <c r="E733" s="30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>
      <c r="A734" s="30"/>
      <c r="B734" s="30"/>
      <c r="C734" s="30"/>
      <c r="D734" s="31"/>
      <c r="E734" s="30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>
      <c r="A735" s="30"/>
      <c r="B735" s="30"/>
      <c r="C735" s="30"/>
      <c r="D735" s="31"/>
      <c r="E735" s="30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>
      <c r="A736" s="30"/>
      <c r="B736" s="30"/>
      <c r="C736" s="30"/>
      <c r="D736" s="31"/>
      <c r="E736" s="30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>
      <c r="A737" s="30"/>
      <c r="B737" s="30"/>
      <c r="C737" s="30"/>
      <c r="D737" s="31"/>
      <c r="E737" s="30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>
      <c r="A738" s="30"/>
      <c r="B738" s="30"/>
      <c r="C738" s="30"/>
      <c r="D738" s="31"/>
      <c r="E738" s="30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>
      <c r="A739" s="30"/>
      <c r="B739" s="30"/>
      <c r="C739" s="30"/>
      <c r="D739" s="31"/>
      <c r="E739" s="30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>
      <c r="A740" s="30"/>
      <c r="B740" s="30"/>
      <c r="C740" s="30"/>
      <c r="D740" s="31"/>
      <c r="E740" s="30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>
      <c r="A741" s="30"/>
      <c r="B741" s="30"/>
      <c r="C741" s="30"/>
      <c r="D741" s="31"/>
      <c r="E741" s="30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>
      <c r="A742" s="30"/>
      <c r="B742" s="30"/>
      <c r="C742" s="30"/>
      <c r="D742" s="31"/>
      <c r="E742" s="30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>
      <c r="A743" s="30"/>
      <c r="B743" s="30"/>
      <c r="C743" s="30"/>
      <c r="D743" s="31"/>
      <c r="E743" s="30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>
      <c r="A744" s="30"/>
      <c r="B744" s="30"/>
      <c r="C744" s="30"/>
      <c r="D744" s="31"/>
      <c r="E744" s="30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>
      <c r="A745" s="30"/>
      <c r="B745" s="30"/>
      <c r="C745" s="30"/>
      <c r="D745" s="31"/>
      <c r="E745" s="30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>
      <c r="A746" s="30"/>
      <c r="B746" s="30"/>
      <c r="C746" s="30"/>
      <c r="D746" s="31"/>
      <c r="E746" s="30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>
      <c r="A747" s="30"/>
      <c r="B747" s="30"/>
      <c r="C747" s="30"/>
      <c r="D747" s="31"/>
      <c r="E747" s="30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>
      <c r="A748" s="30"/>
      <c r="B748" s="30"/>
      <c r="C748" s="30"/>
      <c r="D748" s="31"/>
      <c r="E748" s="30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>
      <c r="A749" s="30"/>
      <c r="B749" s="30"/>
      <c r="C749" s="30"/>
      <c r="D749" s="31"/>
      <c r="E749" s="30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>
      <c r="A750" s="30"/>
      <c r="B750" s="30"/>
      <c r="C750" s="30"/>
      <c r="D750" s="31"/>
      <c r="E750" s="30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>
      <c r="A751" s="30"/>
      <c r="B751" s="30"/>
      <c r="C751" s="30"/>
      <c r="D751" s="31"/>
      <c r="E751" s="30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>
      <c r="A752" s="30"/>
      <c r="B752" s="30"/>
      <c r="C752" s="30"/>
      <c r="D752" s="31"/>
      <c r="E752" s="30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>
      <c r="A753" s="30"/>
      <c r="B753" s="30"/>
      <c r="C753" s="30"/>
      <c r="D753" s="31"/>
      <c r="E753" s="30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>
      <c r="A754" s="30"/>
      <c r="B754" s="30"/>
      <c r="C754" s="30"/>
      <c r="D754" s="31"/>
      <c r="E754" s="30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>
      <c r="A755" s="30"/>
      <c r="B755" s="30"/>
      <c r="C755" s="30"/>
      <c r="D755" s="31"/>
      <c r="E755" s="30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>
      <c r="A756" s="30"/>
      <c r="B756" s="30"/>
      <c r="C756" s="30"/>
      <c r="D756" s="31"/>
      <c r="E756" s="30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>
      <c r="A757" s="30"/>
      <c r="B757" s="30"/>
      <c r="C757" s="30"/>
      <c r="D757" s="31"/>
      <c r="E757" s="30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>
      <c r="A758" s="30"/>
      <c r="B758" s="30"/>
      <c r="C758" s="30"/>
      <c r="D758" s="31"/>
      <c r="E758" s="30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>
      <c r="A759" s="30"/>
      <c r="B759" s="30"/>
      <c r="C759" s="30"/>
      <c r="D759" s="31"/>
      <c r="E759" s="30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>
      <c r="A760" s="30"/>
      <c r="B760" s="30"/>
      <c r="C760" s="30"/>
      <c r="D760" s="31"/>
      <c r="E760" s="30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>
      <c r="A761" s="30"/>
      <c r="B761" s="30"/>
      <c r="C761" s="30"/>
      <c r="D761" s="31"/>
      <c r="E761" s="30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>
      <c r="A762" s="30"/>
      <c r="B762" s="30"/>
      <c r="C762" s="30"/>
      <c r="D762" s="31"/>
      <c r="E762" s="30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>
      <c r="A763" s="30"/>
      <c r="B763" s="30"/>
      <c r="C763" s="30"/>
      <c r="D763" s="31"/>
      <c r="E763" s="30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>
      <c r="A764" s="30"/>
      <c r="B764" s="30"/>
      <c r="C764" s="30"/>
      <c r="D764" s="31"/>
      <c r="E764" s="30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>
      <c r="A765" s="30"/>
      <c r="B765" s="30"/>
      <c r="C765" s="30"/>
      <c r="D765" s="31"/>
      <c r="E765" s="30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>
      <c r="A766" s="30"/>
      <c r="B766" s="30"/>
      <c r="C766" s="30"/>
      <c r="D766" s="31"/>
      <c r="E766" s="30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>
      <c r="A767" s="30"/>
      <c r="B767" s="30"/>
      <c r="C767" s="30"/>
      <c r="D767" s="31"/>
      <c r="E767" s="30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>
      <c r="A768" s="30"/>
      <c r="B768" s="30"/>
      <c r="C768" s="30"/>
      <c r="D768" s="31"/>
      <c r="E768" s="30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>
      <c r="A769" s="30"/>
      <c r="B769" s="30"/>
      <c r="C769" s="30"/>
      <c r="D769" s="31"/>
      <c r="E769" s="30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>
      <c r="A770" s="30"/>
      <c r="B770" s="30"/>
      <c r="C770" s="30"/>
      <c r="D770" s="31"/>
      <c r="E770" s="30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>
      <c r="A771" s="30"/>
      <c r="B771" s="30"/>
      <c r="C771" s="30"/>
      <c r="D771" s="31"/>
      <c r="E771" s="30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>
      <c r="A772" s="30"/>
      <c r="B772" s="30"/>
      <c r="C772" s="30"/>
      <c r="D772" s="31"/>
      <c r="E772" s="30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>
      <c r="A773" s="30"/>
      <c r="B773" s="30"/>
      <c r="C773" s="30"/>
      <c r="D773" s="31"/>
      <c r="E773" s="30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>
      <c r="A774" s="30"/>
      <c r="B774" s="30"/>
      <c r="C774" s="30"/>
      <c r="D774" s="31"/>
      <c r="E774" s="30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>
      <c r="A775" s="30"/>
      <c r="B775" s="30"/>
      <c r="C775" s="30"/>
      <c r="D775" s="31"/>
      <c r="E775" s="30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>
      <c r="A776" s="30"/>
      <c r="B776" s="30"/>
      <c r="C776" s="30"/>
      <c r="D776" s="31"/>
      <c r="E776" s="30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>
      <c r="A777" s="30"/>
      <c r="B777" s="30"/>
      <c r="C777" s="30"/>
      <c r="D777" s="31"/>
      <c r="E777" s="30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>
      <c r="A778" s="30"/>
      <c r="B778" s="30"/>
      <c r="C778" s="30"/>
      <c r="D778" s="31"/>
      <c r="E778" s="30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>
      <c r="A779" s="30"/>
      <c r="B779" s="30"/>
      <c r="C779" s="30"/>
      <c r="D779" s="31"/>
      <c r="E779" s="30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>
      <c r="A780" s="30"/>
      <c r="B780" s="30"/>
      <c r="C780" s="30"/>
      <c r="D780" s="31"/>
      <c r="E780" s="30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>
      <c r="A781" s="30"/>
      <c r="B781" s="30"/>
      <c r="C781" s="30"/>
      <c r="D781" s="31"/>
      <c r="E781" s="30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>
      <c r="A782" s="30"/>
      <c r="B782" s="30"/>
      <c r="C782" s="30"/>
      <c r="D782" s="31"/>
      <c r="E782" s="30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>
      <c r="A783" s="30"/>
      <c r="B783" s="30"/>
      <c r="C783" s="30"/>
      <c r="D783" s="31"/>
      <c r="E783" s="30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>
      <c r="A784" s="30"/>
      <c r="B784" s="30"/>
      <c r="C784" s="30"/>
      <c r="D784" s="31"/>
      <c r="E784" s="30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>
      <c r="A785" s="30"/>
      <c r="B785" s="30"/>
      <c r="C785" s="30"/>
      <c r="D785" s="31"/>
      <c r="E785" s="30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>
      <c r="A786" s="30"/>
      <c r="B786" s="30"/>
      <c r="C786" s="30"/>
      <c r="D786" s="31"/>
      <c r="E786" s="30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>
      <c r="A787" s="30"/>
      <c r="B787" s="30"/>
      <c r="C787" s="30"/>
      <c r="D787" s="31"/>
      <c r="E787" s="30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>
      <c r="A788" s="30"/>
      <c r="B788" s="30"/>
      <c r="C788" s="30"/>
      <c r="D788" s="31"/>
      <c r="E788" s="30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>
      <c r="A789" s="30"/>
      <c r="B789" s="30"/>
      <c r="C789" s="30"/>
      <c r="D789" s="31"/>
      <c r="E789" s="30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>
      <c r="A790" s="30"/>
      <c r="B790" s="30"/>
      <c r="C790" s="30"/>
      <c r="D790" s="31"/>
      <c r="E790" s="30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>
      <c r="A791" s="30"/>
      <c r="B791" s="30"/>
      <c r="C791" s="30"/>
      <c r="D791" s="31"/>
      <c r="E791" s="30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>
      <c r="A792" s="30"/>
      <c r="B792" s="30"/>
      <c r="C792" s="30"/>
      <c r="D792" s="31"/>
      <c r="E792" s="30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>
      <c r="A793" s="30"/>
      <c r="B793" s="30"/>
      <c r="C793" s="30"/>
      <c r="D793" s="31"/>
      <c r="E793" s="30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>
      <c r="A794" s="30"/>
      <c r="B794" s="30"/>
      <c r="C794" s="30"/>
      <c r="D794" s="31"/>
      <c r="E794" s="30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>
      <c r="A795" s="30"/>
      <c r="B795" s="30"/>
      <c r="C795" s="30"/>
      <c r="D795" s="31"/>
      <c r="E795" s="30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>
      <c r="A796" s="30"/>
      <c r="B796" s="30"/>
      <c r="C796" s="30"/>
      <c r="D796" s="31"/>
      <c r="E796" s="30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>
      <c r="A797" s="30"/>
      <c r="B797" s="30"/>
      <c r="C797" s="30"/>
      <c r="D797" s="31"/>
      <c r="E797" s="30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>
      <c r="A798" s="30"/>
      <c r="B798" s="30"/>
      <c r="C798" s="30"/>
      <c r="D798" s="31"/>
      <c r="E798" s="30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>
      <c r="A799" s="30"/>
      <c r="B799" s="30"/>
      <c r="C799" s="30"/>
      <c r="D799" s="31"/>
      <c r="E799" s="30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>
      <c r="A800" s="30"/>
      <c r="B800" s="30"/>
      <c r="C800" s="30"/>
      <c r="D800" s="31"/>
      <c r="E800" s="30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>
      <c r="A801" s="30"/>
      <c r="B801" s="30"/>
      <c r="C801" s="30"/>
      <c r="D801" s="31"/>
      <c r="E801" s="30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>
      <c r="A802" s="30"/>
      <c r="B802" s="30"/>
      <c r="C802" s="30"/>
      <c r="D802" s="31"/>
      <c r="E802" s="30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>
      <c r="A803" s="30"/>
      <c r="B803" s="30"/>
      <c r="C803" s="30"/>
      <c r="D803" s="31"/>
      <c r="E803" s="30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>
      <c r="A804" s="30"/>
      <c r="B804" s="30"/>
      <c r="C804" s="30"/>
      <c r="D804" s="31"/>
      <c r="E804" s="30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>
      <c r="A805" s="30"/>
      <c r="B805" s="30"/>
      <c r="C805" s="30"/>
      <c r="D805" s="31"/>
      <c r="E805" s="30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>
      <c r="A806" s="30"/>
      <c r="B806" s="30"/>
      <c r="C806" s="30"/>
      <c r="D806" s="31"/>
      <c r="E806" s="30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>
      <c r="A807" s="30"/>
      <c r="B807" s="30"/>
      <c r="C807" s="30"/>
      <c r="D807" s="31"/>
      <c r="E807" s="30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>
      <c r="A808" s="30"/>
      <c r="B808" s="30"/>
      <c r="C808" s="30"/>
      <c r="D808" s="31"/>
      <c r="E808" s="30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>
      <c r="A809" s="30"/>
      <c r="B809" s="30"/>
      <c r="C809" s="30"/>
      <c r="D809" s="31"/>
      <c r="E809" s="30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>
      <c r="A810" s="30"/>
      <c r="B810" s="30"/>
      <c r="C810" s="30"/>
      <c r="D810" s="31"/>
      <c r="E810" s="30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>
      <c r="A811" s="30"/>
      <c r="B811" s="30"/>
      <c r="C811" s="30"/>
      <c r="D811" s="31"/>
      <c r="E811" s="30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>
      <c r="A812" s="30"/>
      <c r="B812" s="30"/>
      <c r="C812" s="30"/>
      <c r="D812" s="31"/>
      <c r="E812" s="30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>
      <c r="A813" s="30"/>
      <c r="B813" s="30"/>
      <c r="C813" s="30"/>
      <c r="D813" s="31"/>
      <c r="E813" s="30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>
      <c r="A814" s="30"/>
      <c r="B814" s="30"/>
      <c r="C814" s="30"/>
      <c r="D814" s="31"/>
      <c r="E814" s="30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>
      <c r="A815" s="30"/>
      <c r="B815" s="30"/>
      <c r="C815" s="30"/>
      <c r="D815" s="31"/>
      <c r="E815" s="30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>
      <c r="A816" s="30"/>
      <c r="B816" s="30"/>
      <c r="C816" s="30"/>
      <c r="D816" s="31"/>
      <c r="E816" s="30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>
      <c r="A817" s="30"/>
      <c r="B817" s="30"/>
      <c r="C817" s="30"/>
      <c r="D817" s="31"/>
      <c r="E817" s="30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>
      <c r="A818" s="30"/>
      <c r="B818" s="30"/>
      <c r="C818" s="30"/>
      <c r="D818" s="31"/>
      <c r="E818" s="30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>
      <c r="A819" s="30"/>
      <c r="B819" s="30"/>
      <c r="C819" s="30"/>
      <c r="D819" s="31"/>
      <c r="E819" s="30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>
      <c r="A820" s="30"/>
      <c r="B820" s="30"/>
      <c r="C820" s="30"/>
      <c r="D820" s="31"/>
      <c r="E820" s="30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>
      <c r="A821" s="30"/>
      <c r="B821" s="30"/>
      <c r="C821" s="30"/>
      <c r="D821" s="31"/>
      <c r="E821" s="30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>
      <c r="A822" s="30"/>
      <c r="B822" s="30"/>
      <c r="C822" s="30"/>
      <c r="D822" s="31"/>
      <c r="E822" s="30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>
      <c r="A823" s="30"/>
      <c r="B823" s="30"/>
      <c r="C823" s="30"/>
      <c r="D823" s="31"/>
      <c r="E823" s="30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>
      <c r="A824" s="30"/>
      <c r="B824" s="30"/>
      <c r="C824" s="30"/>
      <c r="D824" s="31"/>
      <c r="E824" s="30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>
      <c r="A825" s="30"/>
      <c r="B825" s="30"/>
      <c r="C825" s="30"/>
      <c r="D825" s="31"/>
      <c r="E825" s="30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>
      <c r="A826" s="30"/>
      <c r="B826" s="30"/>
      <c r="C826" s="30"/>
      <c r="D826" s="31"/>
      <c r="E826" s="30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>
      <c r="A827" s="30"/>
      <c r="B827" s="30"/>
      <c r="C827" s="30"/>
      <c r="D827" s="31"/>
      <c r="E827" s="30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>
      <c r="A828" s="30"/>
      <c r="B828" s="30"/>
      <c r="C828" s="30"/>
      <c r="D828" s="31"/>
      <c r="E828" s="30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>
      <c r="A829" s="30"/>
      <c r="B829" s="30"/>
      <c r="C829" s="30"/>
      <c r="D829" s="31"/>
      <c r="E829" s="30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>
      <c r="A830" s="30"/>
      <c r="B830" s="30"/>
      <c r="C830" s="30"/>
      <c r="D830" s="31"/>
      <c r="E830" s="30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>
      <c r="A831" s="30"/>
      <c r="B831" s="30"/>
      <c r="C831" s="30"/>
      <c r="D831" s="31"/>
      <c r="E831" s="30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>
      <c r="A832" s="30"/>
      <c r="B832" s="30"/>
      <c r="C832" s="30"/>
      <c r="D832" s="31"/>
      <c r="E832" s="30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>
      <c r="A833" s="30"/>
      <c r="B833" s="30"/>
      <c r="C833" s="30"/>
      <c r="D833" s="31"/>
      <c r="E833" s="30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>
      <c r="A834" s="30"/>
      <c r="B834" s="30"/>
      <c r="C834" s="30"/>
      <c r="D834" s="31"/>
      <c r="E834" s="30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>
      <c r="A835" s="30"/>
      <c r="B835" s="30"/>
      <c r="C835" s="30"/>
      <c r="D835" s="31"/>
      <c r="E835" s="30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>
      <c r="A836" s="30"/>
      <c r="B836" s="30"/>
      <c r="C836" s="30"/>
      <c r="D836" s="31"/>
      <c r="E836" s="30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>
      <c r="A837" s="30"/>
      <c r="B837" s="30"/>
      <c r="C837" s="30"/>
      <c r="D837" s="31"/>
      <c r="E837" s="30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>
      <c r="A838" s="30"/>
      <c r="B838" s="30"/>
      <c r="C838" s="30"/>
      <c r="D838" s="31"/>
      <c r="E838" s="30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>
      <c r="A839" s="30"/>
      <c r="B839" s="30"/>
      <c r="C839" s="30"/>
      <c r="D839" s="31"/>
      <c r="E839" s="30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>
      <c r="A840" s="30"/>
      <c r="B840" s="30"/>
      <c r="C840" s="30"/>
      <c r="D840" s="31"/>
      <c r="E840" s="30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>
      <c r="A841" s="30"/>
      <c r="B841" s="30"/>
      <c r="C841" s="30"/>
      <c r="D841" s="31"/>
      <c r="E841" s="30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>
      <c r="A842" s="30"/>
      <c r="B842" s="30"/>
      <c r="C842" s="30"/>
      <c r="D842" s="31"/>
      <c r="E842" s="30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>
      <c r="A843" s="30"/>
      <c r="B843" s="30"/>
      <c r="C843" s="30"/>
      <c r="D843" s="31"/>
      <c r="E843" s="30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>
      <c r="A844" s="30"/>
      <c r="B844" s="30"/>
      <c r="C844" s="30"/>
      <c r="D844" s="31"/>
      <c r="E844" s="30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>
      <c r="A845" s="30"/>
      <c r="B845" s="30"/>
      <c r="C845" s="30"/>
      <c r="D845" s="31"/>
      <c r="E845" s="30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>
      <c r="A846" s="30"/>
      <c r="B846" s="30"/>
      <c r="C846" s="30"/>
      <c r="D846" s="31"/>
      <c r="E846" s="30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>
      <c r="A847" s="30"/>
      <c r="B847" s="30"/>
      <c r="C847" s="30"/>
      <c r="D847" s="31"/>
      <c r="E847" s="30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>
      <c r="A848" s="30"/>
      <c r="B848" s="30"/>
      <c r="C848" s="30"/>
      <c r="D848" s="31"/>
      <c r="E848" s="30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>
      <c r="A849" s="30"/>
      <c r="B849" s="30"/>
      <c r="C849" s="30"/>
      <c r="D849" s="31"/>
      <c r="E849" s="30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>
      <c r="A850" s="30"/>
      <c r="B850" s="30"/>
      <c r="C850" s="30"/>
      <c r="D850" s="31"/>
      <c r="E850" s="30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>
      <c r="A851" s="30"/>
      <c r="B851" s="30"/>
      <c r="C851" s="30"/>
      <c r="D851" s="31"/>
      <c r="E851" s="30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>
      <c r="A852" s="30"/>
      <c r="B852" s="30"/>
      <c r="C852" s="30"/>
      <c r="D852" s="31"/>
      <c r="E852" s="30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>
      <c r="A853" s="30"/>
      <c r="B853" s="30"/>
      <c r="C853" s="30"/>
      <c r="D853" s="31"/>
      <c r="E853" s="30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>
      <c r="A854" s="30"/>
      <c r="B854" s="30"/>
      <c r="C854" s="30"/>
      <c r="D854" s="31"/>
      <c r="E854" s="30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>
      <c r="A855" s="30"/>
      <c r="B855" s="30"/>
      <c r="C855" s="30"/>
      <c r="D855" s="31"/>
      <c r="E855" s="30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>
      <c r="A856" s="30"/>
      <c r="B856" s="30"/>
      <c r="C856" s="30"/>
      <c r="D856" s="31"/>
      <c r="E856" s="30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>
      <c r="A857" s="30"/>
      <c r="B857" s="30"/>
      <c r="C857" s="30"/>
      <c r="D857" s="31"/>
      <c r="E857" s="30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>
      <c r="A858" s="30"/>
      <c r="B858" s="30"/>
      <c r="C858" s="30"/>
      <c r="D858" s="31"/>
      <c r="E858" s="30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>
      <c r="A859" s="30"/>
      <c r="B859" s="30"/>
      <c r="C859" s="30"/>
      <c r="D859" s="31"/>
      <c r="E859" s="30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>
      <c r="A860" s="30"/>
      <c r="B860" s="30"/>
      <c r="C860" s="30"/>
      <c r="D860" s="31"/>
      <c r="E860" s="30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>
      <c r="A861" s="30"/>
      <c r="B861" s="30"/>
      <c r="C861" s="30"/>
      <c r="D861" s="31"/>
      <c r="E861" s="30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>
      <c r="A862" s="30"/>
      <c r="B862" s="30"/>
      <c r="C862" s="30"/>
      <c r="D862" s="31"/>
      <c r="E862" s="30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>
      <c r="A863" s="30"/>
      <c r="B863" s="30"/>
      <c r="C863" s="30"/>
      <c r="D863" s="31"/>
      <c r="E863" s="30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>
      <c r="A864" s="30"/>
      <c r="B864" s="30"/>
      <c r="C864" s="30"/>
      <c r="D864" s="31"/>
      <c r="E864" s="30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>
      <c r="A865" s="30"/>
      <c r="B865" s="30"/>
      <c r="C865" s="30"/>
      <c r="D865" s="31"/>
      <c r="E865" s="30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>
      <c r="A866" s="30"/>
      <c r="B866" s="30"/>
      <c r="C866" s="30"/>
      <c r="D866" s="31"/>
      <c r="E866" s="30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>
      <c r="A867" s="30"/>
      <c r="B867" s="30"/>
      <c r="C867" s="30"/>
      <c r="D867" s="31"/>
      <c r="E867" s="30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>
      <c r="A868" s="30"/>
      <c r="B868" s="30"/>
      <c r="C868" s="30"/>
      <c r="D868" s="31"/>
      <c r="E868" s="30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>
      <c r="A869" s="30"/>
      <c r="B869" s="30"/>
      <c r="C869" s="30"/>
      <c r="D869" s="31"/>
      <c r="E869" s="30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>
      <c r="A870" s="30"/>
      <c r="B870" s="30"/>
      <c r="C870" s="30"/>
      <c r="D870" s="31"/>
      <c r="E870" s="30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>
      <c r="A871" s="30"/>
      <c r="B871" s="30"/>
      <c r="C871" s="30"/>
      <c r="D871" s="31"/>
      <c r="E871" s="30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>
      <c r="A872" s="30"/>
      <c r="B872" s="30"/>
      <c r="C872" s="30"/>
      <c r="D872" s="31"/>
      <c r="E872" s="30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>
      <c r="A873" s="30"/>
      <c r="B873" s="30"/>
      <c r="C873" s="30"/>
      <c r="D873" s="31"/>
      <c r="E873" s="30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>
      <c r="A874" s="30"/>
      <c r="B874" s="30"/>
      <c r="C874" s="30"/>
      <c r="D874" s="31"/>
      <c r="E874" s="30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>
      <c r="A875" s="30"/>
      <c r="B875" s="30"/>
      <c r="C875" s="30"/>
      <c r="D875" s="31"/>
      <c r="E875" s="30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>
      <c r="A876" s="30"/>
      <c r="B876" s="30"/>
      <c r="C876" s="30"/>
      <c r="D876" s="31"/>
      <c r="E876" s="30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>
      <c r="A877" s="30"/>
      <c r="B877" s="30"/>
      <c r="C877" s="30"/>
      <c r="D877" s="31"/>
      <c r="E877" s="30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>
      <c r="A878" s="30"/>
      <c r="B878" s="30"/>
      <c r="C878" s="30"/>
      <c r="D878" s="31"/>
      <c r="E878" s="30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>
      <c r="A879" s="30"/>
      <c r="B879" s="30"/>
      <c r="C879" s="30"/>
      <c r="D879" s="31"/>
      <c r="E879" s="30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>
      <c r="A880" s="30"/>
      <c r="B880" s="30"/>
      <c r="C880" s="30"/>
      <c r="D880" s="31"/>
      <c r="E880" s="30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>
      <c r="A881" s="30"/>
      <c r="B881" s="30"/>
      <c r="C881" s="30"/>
      <c r="D881" s="31"/>
      <c r="E881" s="30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>
      <c r="A882" s="30"/>
      <c r="B882" s="30"/>
      <c r="C882" s="30"/>
      <c r="D882" s="31"/>
      <c r="E882" s="30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>
      <c r="A883" s="30"/>
      <c r="B883" s="30"/>
      <c r="C883" s="30"/>
      <c r="D883" s="31"/>
      <c r="E883" s="30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>
      <c r="A884" s="30"/>
      <c r="B884" s="30"/>
      <c r="C884" s="30"/>
      <c r="D884" s="31"/>
      <c r="E884" s="30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>
      <c r="A885" s="30"/>
      <c r="B885" s="30"/>
      <c r="C885" s="30"/>
      <c r="D885" s="31"/>
      <c r="E885" s="30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>
      <c r="A886" s="30"/>
      <c r="B886" s="30"/>
      <c r="C886" s="30"/>
      <c r="D886" s="31"/>
      <c r="E886" s="30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>
      <c r="A887" s="30"/>
      <c r="B887" s="30"/>
      <c r="C887" s="30"/>
      <c r="D887" s="31"/>
      <c r="E887" s="30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>
      <c r="A888" s="30"/>
      <c r="B888" s="30"/>
      <c r="C888" s="30"/>
      <c r="D888" s="31"/>
      <c r="E888" s="30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>
      <c r="A889" s="30"/>
      <c r="B889" s="30"/>
      <c r="C889" s="30"/>
      <c r="D889" s="31"/>
      <c r="E889" s="30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>
      <c r="A890" s="30"/>
      <c r="B890" s="30"/>
      <c r="C890" s="30"/>
      <c r="D890" s="31"/>
      <c r="E890" s="30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>
      <c r="A891" s="30"/>
      <c r="B891" s="30"/>
      <c r="C891" s="30"/>
      <c r="D891" s="31"/>
      <c r="E891" s="30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>
      <c r="A892" s="30"/>
      <c r="B892" s="30"/>
      <c r="C892" s="30"/>
      <c r="D892" s="31"/>
      <c r="E892" s="30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>
      <c r="A893" s="30"/>
      <c r="B893" s="30"/>
      <c r="C893" s="30"/>
      <c r="D893" s="31"/>
      <c r="E893" s="30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>
      <c r="A894" s="30"/>
      <c r="B894" s="30"/>
      <c r="C894" s="30"/>
      <c r="D894" s="31"/>
      <c r="E894" s="30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>
      <c r="A895" s="30"/>
      <c r="B895" s="30"/>
      <c r="C895" s="30"/>
      <c r="D895" s="31"/>
      <c r="E895" s="30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>
      <c r="A896" s="30"/>
      <c r="B896" s="30"/>
      <c r="C896" s="30"/>
      <c r="D896" s="31"/>
      <c r="E896" s="30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>
      <c r="A897" s="30"/>
      <c r="B897" s="30"/>
      <c r="C897" s="30"/>
      <c r="D897" s="31"/>
      <c r="E897" s="30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>
      <c r="A898" s="30"/>
      <c r="B898" s="30"/>
      <c r="C898" s="30"/>
      <c r="D898" s="31"/>
      <c r="E898" s="30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>
      <c r="A899" s="30"/>
      <c r="B899" s="30"/>
      <c r="C899" s="30"/>
      <c r="D899" s="31"/>
      <c r="E899" s="30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>
      <c r="A900" s="30"/>
      <c r="B900" s="30"/>
      <c r="C900" s="30"/>
      <c r="D900" s="31"/>
      <c r="E900" s="30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>
      <c r="A901" s="30"/>
      <c r="B901" s="30"/>
      <c r="C901" s="30"/>
      <c r="D901" s="31"/>
      <c r="E901" s="30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>
      <c r="A902" s="30"/>
      <c r="B902" s="30"/>
      <c r="C902" s="30"/>
      <c r="D902" s="31"/>
      <c r="E902" s="30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>
      <c r="A903" s="30"/>
      <c r="B903" s="30"/>
      <c r="C903" s="30"/>
      <c r="D903" s="31"/>
      <c r="E903" s="30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>
      <c r="A904" s="30"/>
      <c r="B904" s="30"/>
      <c r="C904" s="30"/>
      <c r="D904" s="31"/>
      <c r="E904" s="30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>
      <c r="A905" s="30"/>
      <c r="B905" s="30"/>
      <c r="C905" s="30"/>
      <c r="D905" s="31"/>
      <c r="E905" s="30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>
      <c r="A906" s="30"/>
      <c r="B906" s="30"/>
      <c r="C906" s="30"/>
      <c r="D906" s="31"/>
      <c r="E906" s="30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>
      <c r="A907" s="30"/>
      <c r="B907" s="30"/>
      <c r="C907" s="30"/>
      <c r="D907" s="31"/>
      <c r="E907" s="30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>
      <c r="A908" s="30"/>
      <c r="B908" s="30"/>
      <c r="C908" s="30"/>
      <c r="D908" s="31"/>
      <c r="E908" s="30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>
      <c r="A909" s="30"/>
      <c r="B909" s="30"/>
      <c r="C909" s="30"/>
      <c r="D909" s="31"/>
      <c r="E909" s="30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>
      <c r="A910" s="30"/>
      <c r="B910" s="30"/>
      <c r="C910" s="30"/>
      <c r="D910" s="31"/>
      <c r="E910" s="30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>
      <c r="A911" s="30"/>
      <c r="B911" s="30"/>
      <c r="C911" s="30"/>
      <c r="D911" s="31"/>
      <c r="E911" s="30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>
      <c r="A912" s="30"/>
      <c r="B912" s="30"/>
      <c r="C912" s="30"/>
      <c r="D912" s="31"/>
      <c r="E912" s="30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>
      <c r="A913" s="30"/>
      <c r="B913" s="30"/>
      <c r="C913" s="30"/>
      <c r="D913" s="31"/>
      <c r="E913" s="30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>
      <c r="A914" s="30"/>
      <c r="B914" s="30"/>
      <c r="C914" s="30"/>
      <c r="D914" s="31"/>
      <c r="E914" s="30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>
      <c r="A915" s="30"/>
      <c r="B915" s="30"/>
      <c r="C915" s="30"/>
      <c r="D915" s="31"/>
      <c r="E915" s="30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>
      <c r="A916" s="30"/>
      <c r="B916" s="30"/>
      <c r="C916" s="30"/>
      <c r="D916" s="31"/>
      <c r="E916" s="30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>
      <c r="A917" s="30"/>
      <c r="B917" s="30"/>
      <c r="C917" s="30"/>
      <c r="D917" s="31"/>
      <c r="E917" s="30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>
      <c r="A918" s="30"/>
      <c r="B918" s="30"/>
      <c r="C918" s="30"/>
      <c r="D918" s="31"/>
      <c r="E918" s="30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>
      <c r="A919" s="30"/>
      <c r="B919" s="30"/>
      <c r="C919" s="30"/>
      <c r="D919" s="31"/>
      <c r="E919" s="30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>
      <c r="A920" s="30"/>
      <c r="B920" s="30"/>
      <c r="C920" s="30"/>
      <c r="D920" s="31"/>
      <c r="E920" s="30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>
      <c r="A921" s="30"/>
      <c r="B921" s="30"/>
      <c r="C921" s="30"/>
      <c r="D921" s="31"/>
      <c r="E921" s="30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>
      <c r="A922" s="30"/>
      <c r="B922" s="30"/>
      <c r="C922" s="30"/>
      <c r="D922" s="31"/>
      <c r="E922" s="30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>
      <c r="A923" s="30"/>
      <c r="B923" s="30"/>
      <c r="C923" s="30"/>
      <c r="D923" s="31"/>
      <c r="E923" s="30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>
      <c r="A924" s="30"/>
      <c r="B924" s="30"/>
      <c r="C924" s="30"/>
      <c r="D924" s="31"/>
      <c r="E924" s="30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>
      <c r="A925" s="30"/>
      <c r="B925" s="30"/>
      <c r="C925" s="30"/>
      <c r="D925" s="31"/>
      <c r="E925" s="30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>
      <c r="A926" s="30"/>
      <c r="B926" s="30"/>
      <c r="C926" s="30"/>
      <c r="D926" s="31"/>
      <c r="E926" s="30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>
      <c r="A927" s="30"/>
      <c r="B927" s="30"/>
      <c r="C927" s="30"/>
      <c r="D927" s="31"/>
      <c r="E927" s="30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>
      <c r="A928" s="30"/>
      <c r="B928" s="30"/>
      <c r="C928" s="30"/>
      <c r="D928" s="31"/>
      <c r="E928" s="30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>
      <c r="A929" s="30"/>
      <c r="B929" s="30"/>
      <c r="C929" s="30"/>
      <c r="D929" s="31"/>
      <c r="E929" s="30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>
      <c r="A930" s="30"/>
      <c r="B930" s="30"/>
      <c r="C930" s="30"/>
      <c r="D930" s="31"/>
      <c r="E930" s="30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>
      <c r="A931" s="30"/>
      <c r="B931" s="30"/>
      <c r="C931" s="30"/>
      <c r="D931" s="31"/>
      <c r="E931" s="30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>
      <c r="A932" s="30"/>
      <c r="B932" s="30"/>
      <c r="C932" s="30"/>
      <c r="D932" s="31"/>
      <c r="E932" s="30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>
      <c r="A933" s="30"/>
      <c r="B933" s="30"/>
      <c r="C933" s="30"/>
      <c r="D933" s="31"/>
      <c r="E933" s="30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>
      <c r="A934" s="30"/>
      <c r="B934" s="30"/>
      <c r="C934" s="30"/>
      <c r="D934" s="31"/>
      <c r="E934" s="30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>
      <c r="A935" s="30"/>
      <c r="B935" s="30"/>
      <c r="C935" s="30"/>
      <c r="D935" s="31"/>
      <c r="E935" s="30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>
      <c r="A936" s="30"/>
      <c r="B936" s="30"/>
      <c r="C936" s="30"/>
      <c r="D936" s="31"/>
      <c r="E936" s="30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>
      <c r="A937" s="30"/>
      <c r="B937" s="30"/>
      <c r="C937" s="30"/>
      <c r="D937" s="31"/>
      <c r="E937" s="30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>
      <c r="A938" s="30"/>
      <c r="B938" s="30"/>
      <c r="C938" s="30"/>
      <c r="D938" s="31"/>
      <c r="E938" s="30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>
      <c r="A939" s="30"/>
      <c r="B939" s="30"/>
      <c r="C939" s="30"/>
      <c r="D939" s="31"/>
      <c r="E939" s="30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>
      <c r="A940" s="30"/>
      <c r="B940" s="30"/>
      <c r="C940" s="30"/>
      <c r="D940" s="31"/>
      <c r="E940" s="30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>
      <c r="A941" s="30"/>
      <c r="B941" s="30"/>
      <c r="C941" s="30"/>
      <c r="D941" s="31"/>
      <c r="E941" s="30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>
      <c r="A942" s="30"/>
      <c r="B942" s="30"/>
      <c r="C942" s="30"/>
      <c r="D942" s="31"/>
      <c r="E942" s="30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>
      <c r="A943" s="30"/>
      <c r="B943" s="30"/>
      <c r="C943" s="30"/>
      <c r="D943" s="31"/>
      <c r="E943" s="30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>
      <c r="A944" s="30"/>
      <c r="B944" s="30"/>
      <c r="C944" s="30"/>
      <c r="D944" s="31"/>
      <c r="E944" s="30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>
      <c r="A945" s="30"/>
      <c r="B945" s="30"/>
      <c r="C945" s="30"/>
      <c r="D945" s="31"/>
      <c r="E945" s="30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>
      <c r="A946" s="30"/>
      <c r="B946" s="30"/>
      <c r="C946" s="30"/>
      <c r="D946" s="31"/>
      <c r="E946" s="30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>
      <c r="A947" s="30"/>
      <c r="B947" s="30"/>
      <c r="C947" s="30"/>
      <c r="D947" s="31"/>
      <c r="E947" s="30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>
      <c r="A948" s="30"/>
      <c r="B948" s="30"/>
      <c r="C948" s="30"/>
      <c r="D948" s="31"/>
      <c r="E948" s="30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>
      <c r="A949" s="30"/>
      <c r="B949" s="30"/>
      <c r="C949" s="30"/>
      <c r="D949" s="31"/>
      <c r="E949" s="30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>
      <c r="A950" s="30"/>
      <c r="B950" s="30"/>
      <c r="C950" s="30"/>
      <c r="D950" s="31"/>
      <c r="E950" s="30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>
      <c r="A951" s="30"/>
      <c r="B951" s="30"/>
      <c r="C951" s="30"/>
      <c r="D951" s="31"/>
      <c r="E951" s="30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>
      <c r="A952" s="30"/>
      <c r="B952" s="30"/>
      <c r="C952" s="30"/>
      <c r="D952" s="31"/>
      <c r="E952" s="30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>
      <c r="A953" s="30"/>
      <c r="B953" s="30"/>
      <c r="C953" s="30"/>
      <c r="D953" s="31"/>
      <c r="E953" s="30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>
      <c r="A954" s="30"/>
      <c r="B954" s="30"/>
      <c r="C954" s="30"/>
      <c r="D954" s="31"/>
      <c r="E954" s="30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>
      <c r="A955" s="30"/>
      <c r="B955" s="30"/>
      <c r="C955" s="30"/>
      <c r="D955" s="31"/>
      <c r="E955" s="30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>
      <c r="A956" s="30"/>
      <c r="B956" s="30"/>
      <c r="C956" s="30"/>
      <c r="D956" s="31"/>
      <c r="E956" s="30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>
      <c r="A957" s="30"/>
      <c r="B957" s="30"/>
      <c r="C957" s="30"/>
      <c r="D957" s="31"/>
      <c r="E957" s="30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>
      <c r="A958" s="30"/>
      <c r="B958" s="30"/>
      <c r="C958" s="30"/>
      <c r="D958" s="31"/>
      <c r="E958" s="30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>
      <c r="A959" s="30"/>
      <c r="B959" s="30"/>
      <c r="C959" s="30"/>
      <c r="D959" s="31"/>
      <c r="E959" s="30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>
      <c r="A960" s="30"/>
      <c r="B960" s="30"/>
      <c r="C960" s="30"/>
      <c r="D960" s="31"/>
      <c r="E960" s="30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>
      <c r="A961" s="30"/>
      <c r="B961" s="30"/>
      <c r="C961" s="30"/>
      <c r="D961" s="31"/>
      <c r="E961" s="30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>
      <c r="A962" s="30"/>
      <c r="B962" s="30"/>
      <c r="C962" s="30"/>
      <c r="D962" s="31"/>
      <c r="E962" s="30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>
      <c r="A963" s="30"/>
      <c r="B963" s="30"/>
      <c r="C963" s="30"/>
      <c r="D963" s="31"/>
      <c r="E963" s="30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>
      <c r="A964" s="30"/>
      <c r="B964" s="30"/>
      <c r="C964" s="30"/>
      <c r="D964" s="31"/>
      <c r="E964" s="30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>
      <c r="A965" s="30"/>
      <c r="B965" s="30"/>
      <c r="C965" s="30"/>
      <c r="D965" s="31"/>
      <c r="E965" s="30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>
      <c r="A966" s="30"/>
      <c r="B966" s="30"/>
      <c r="C966" s="30"/>
      <c r="D966" s="31"/>
      <c r="E966" s="30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>
      <c r="A967" s="30"/>
      <c r="B967" s="30"/>
      <c r="C967" s="30"/>
      <c r="D967" s="31"/>
      <c r="E967" s="30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>
      <c r="A968" s="30"/>
      <c r="B968" s="30"/>
      <c r="C968" s="30"/>
      <c r="D968" s="31"/>
      <c r="E968" s="30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>
      <c r="A969" s="30"/>
      <c r="B969" s="30"/>
      <c r="C969" s="30"/>
      <c r="D969" s="31"/>
      <c r="E969" s="30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>
      <c r="A970" s="30"/>
      <c r="B970" s="30"/>
      <c r="C970" s="30"/>
      <c r="D970" s="31"/>
      <c r="E970" s="30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>
      <c r="A971" s="30"/>
      <c r="B971" s="30"/>
      <c r="C971" s="30"/>
      <c r="D971" s="31"/>
      <c r="E971" s="30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>
      <c r="A972" s="30"/>
      <c r="B972" s="30"/>
      <c r="C972" s="30"/>
      <c r="D972" s="31"/>
      <c r="E972" s="30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>
      <c r="A973" s="30"/>
      <c r="B973" s="30"/>
      <c r="C973" s="30"/>
      <c r="D973" s="31"/>
      <c r="E973" s="30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>
      <c r="A974" s="30"/>
      <c r="B974" s="30"/>
      <c r="C974" s="30"/>
      <c r="D974" s="31"/>
      <c r="E974" s="30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>
      <c r="A975" s="30"/>
      <c r="B975" s="30"/>
      <c r="C975" s="30"/>
      <c r="D975" s="31"/>
      <c r="E975" s="30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>
      <c r="A976" s="30"/>
      <c r="B976" s="30"/>
      <c r="C976" s="30"/>
      <c r="D976" s="31"/>
      <c r="E976" s="30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>
      <c r="A977" s="30"/>
      <c r="B977" s="30"/>
      <c r="C977" s="30"/>
      <c r="D977" s="31"/>
      <c r="E977" s="30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>
      <c r="A978" s="30"/>
      <c r="B978" s="30"/>
      <c r="C978" s="30"/>
      <c r="D978" s="31"/>
      <c r="E978" s="30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>
      <c r="A979" s="30"/>
      <c r="B979" s="30"/>
      <c r="C979" s="30"/>
      <c r="D979" s="31"/>
      <c r="E979" s="30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>
      <c r="A980" s="30"/>
      <c r="B980" s="30"/>
      <c r="C980" s="30"/>
      <c r="D980" s="31"/>
      <c r="E980" s="30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>
      <c r="A981" s="30"/>
      <c r="B981" s="30"/>
      <c r="C981" s="30"/>
      <c r="D981" s="31"/>
      <c r="E981" s="30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>
      <c r="A982" s="30"/>
      <c r="B982" s="30"/>
      <c r="C982" s="30"/>
      <c r="D982" s="31"/>
      <c r="E982" s="30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>
      <c r="A983" s="30"/>
      <c r="B983" s="30"/>
      <c r="C983" s="30"/>
      <c r="D983" s="31"/>
      <c r="E983" s="30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>
      <c r="A984" s="30"/>
      <c r="B984" s="30"/>
      <c r="C984" s="30"/>
      <c r="D984" s="31"/>
      <c r="E984" s="30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>
      <c r="A985" s="30"/>
      <c r="B985" s="30"/>
      <c r="C985" s="30"/>
      <c r="D985" s="31"/>
      <c r="E985" s="30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>
      <c r="A986" s="30"/>
      <c r="B986" s="30"/>
      <c r="C986" s="30"/>
      <c r="D986" s="31"/>
      <c r="E986" s="30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>
      <c r="A987" s="30"/>
      <c r="B987" s="30"/>
      <c r="C987" s="30"/>
      <c r="D987" s="31"/>
      <c r="E987" s="30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>
      <c r="A988" s="30"/>
      <c r="B988" s="30"/>
      <c r="C988" s="30"/>
      <c r="D988" s="31"/>
      <c r="E988" s="30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>
      <c r="A989" s="30"/>
      <c r="B989" s="30"/>
      <c r="C989" s="30"/>
      <c r="D989" s="31"/>
      <c r="E989" s="30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>
      <c r="A990" s="30"/>
      <c r="B990" s="30"/>
      <c r="C990" s="30"/>
      <c r="D990" s="31"/>
      <c r="E990" s="30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>
      <c r="A991" s="30"/>
      <c r="B991" s="30"/>
      <c r="C991" s="30"/>
      <c r="D991" s="31"/>
      <c r="E991" s="30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>
      <c r="A992" s="30"/>
      <c r="B992" s="30"/>
      <c r="C992" s="30"/>
      <c r="D992" s="31"/>
      <c r="E992" s="30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>
      <c r="A993" s="30"/>
      <c r="B993" s="30"/>
      <c r="C993" s="30"/>
      <c r="D993" s="31"/>
      <c r="E993" s="30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>
      <c r="A994" s="30"/>
      <c r="B994" s="30"/>
      <c r="C994" s="30"/>
      <c r="D994" s="31"/>
      <c r="E994" s="30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>
      <c r="A995" s="30"/>
      <c r="B995" s="30"/>
      <c r="C995" s="30"/>
      <c r="D995" s="31"/>
      <c r="E995" s="30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>
      <c r="A996" s="30"/>
      <c r="B996" s="30"/>
      <c r="C996" s="30"/>
      <c r="D996" s="31"/>
      <c r="E996" s="30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>
      <c r="A997" s="30"/>
      <c r="B997" s="30"/>
      <c r="C997" s="30"/>
      <c r="D997" s="31"/>
      <c r="E997" s="30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2.5"/>
    <col customWidth="1" min="2" max="2" width="9.0"/>
    <col customWidth="1" min="3" max="3" width="9.5"/>
    <col customWidth="1" min="4" max="4" width="13.63"/>
    <col customWidth="1" min="5" max="5" width="36.75"/>
    <col customWidth="1" min="6" max="6" width="11.0"/>
    <col customWidth="1" min="7" max="7" width="9.5"/>
    <col customWidth="1" min="8" max="8" width="6.63"/>
    <col customWidth="1" min="9" max="9" width="10.0"/>
    <col customWidth="1" min="10" max="10" width="11.25"/>
    <col customWidth="1" min="11" max="11" width="1.0"/>
    <col customWidth="1" min="12" max="12" width="9.5"/>
    <col customWidth="1" min="13" max="13" width="7.38"/>
    <col customWidth="1" min="14" max="14" width="10.75"/>
    <col customWidth="1" min="15" max="15" width="1.38"/>
    <col customWidth="1" min="16" max="16" width="10.38"/>
    <col customWidth="1" min="17" max="17" width="9.75"/>
    <col customWidth="1" min="18" max="18" width="6.5"/>
    <col customWidth="1" min="19" max="19" width="7.63"/>
    <col customWidth="1" min="20" max="20" width="1.75"/>
    <col customWidth="1" min="21" max="21" width="11.5"/>
    <col customWidth="1" min="22" max="22" width="11.25"/>
    <col customWidth="1" min="23" max="23" width="2.13"/>
    <col customWidth="1" min="24" max="24" width="15.0"/>
    <col customWidth="1" min="25" max="25" width="3.63"/>
    <col customWidth="1" min="26" max="26" width="12.88"/>
    <col customWidth="1" min="27" max="27" width="13.5"/>
    <col customWidth="1" min="28" max="28" width="24.38"/>
    <col customWidth="1" min="29" max="29" width="20.88"/>
    <col customWidth="1" min="31" max="31" width="19.63"/>
  </cols>
  <sheetData>
    <row r="1">
      <c r="A1" s="85"/>
      <c r="B1" s="85"/>
      <c r="C1" s="86"/>
      <c r="D1" s="85"/>
      <c r="E1" s="85"/>
      <c r="F1" s="87"/>
      <c r="G1" s="85"/>
      <c r="H1" s="85"/>
      <c r="I1" s="85"/>
      <c r="J1" s="85"/>
      <c r="K1" s="88"/>
      <c r="L1" s="88"/>
      <c r="M1" s="85"/>
      <c r="N1" s="85"/>
      <c r="O1" s="85"/>
      <c r="P1" s="89"/>
      <c r="Q1" s="89"/>
      <c r="R1" s="89"/>
      <c r="S1" s="89"/>
      <c r="T1" s="85"/>
      <c r="U1" s="85"/>
      <c r="V1" s="90"/>
      <c r="W1" s="85"/>
      <c r="X1" s="86"/>
      <c r="Y1" s="91"/>
      <c r="Z1" s="86"/>
      <c r="AA1" s="86"/>
      <c r="AB1" s="86"/>
      <c r="AC1" s="86"/>
      <c r="AD1" s="86"/>
      <c r="AE1" s="85"/>
    </row>
    <row r="2" ht="15.75" customHeight="1">
      <c r="A2" s="85"/>
      <c r="B2" s="85"/>
      <c r="C2" s="86"/>
      <c r="D2" s="85"/>
      <c r="E2" s="85"/>
      <c r="F2" s="87"/>
      <c r="G2" s="85"/>
      <c r="H2" s="85"/>
      <c r="I2" s="85"/>
      <c r="J2" s="85"/>
      <c r="K2" s="85"/>
      <c r="L2" s="85"/>
      <c r="M2" s="85"/>
      <c r="N2" s="85"/>
      <c r="O2" s="85"/>
      <c r="P2" s="89"/>
      <c r="Q2" s="89"/>
      <c r="R2" s="89"/>
      <c r="S2" s="89"/>
      <c r="T2" s="85"/>
      <c r="U2" s="85"/>
      <c r="V2" s="90"/>
      <c r="W2" s="85"/>
      <c r="X2" s="92" t="s">
        <v>169</v>
      </c>
      <c r="Y2" s="91"/>
      <c r="Z2" s="86"/>
      <c r="AA2" s="86"/>
      <c r="AB2" s="86"/>
      <c r="AC2" s="86"/>
      <c r="AD2" s="86"/>
      <c r="AE2" s="85"/>
    </row>
    <row r="3">
      <c r="A3" s="85"/>
      <c r="B3" s="93"/>
      <c r="C3" s="94" t="s">
        <v>170</v>
      </c>
      <c r="D3" s="95"/>
      <c r="E3" s="95"/>
      <c r="F3" s="96"/>
      <c r="G3" s="95"/>
      <c r="H3" s="95"/>
      <c r="I3" s="93"/>
      <c r="J3" s="93"/>
      <c r="K3" s="85"/>
      <c r="L3" s="97"/>
      <c r="M3" s="98">
        <v>3700.0</v>
      </c>
      <c r="N3" s="97"/>
      <c r="O3" s="85"/>
      <c r="P3" s="99" t="s">
        <v>170</v>
      </c>
      <c r="Q3" s="100"/>
      <c r="R3" s="100"/>
      <c r="S3" s="101"/>
      <c r="T3" s="102"/>
      <c r="U3" s="103" t="s">
        <v>171</v>
      </c>
      <c r="V3" s="104"/>
      <c r="W3" s="85"/>
      <c r="X3" s="105" t="s">
        <v>170</v>
      </c>
      <c r="Y3" s="106"/>
      <c r="Z3" s="106"/>
      <c r="AA3" s="106"/>
      <c r="AB3" s="107"/>
      <c r="AC3" s="107"/>
      <c r="AD3" s="107"/>
      <c r="AE3" s="85"/>
    </row>
    <row r="4">
      <c r="A4" s="85"/>
      <c r="B4" s="108" t="s">
        <v>172</v>
      </c>
      <c r="C4" s="108" t="s">
        <v>173</v>
      </c>
      <c r="D4" s="108" t="s">
        <v>174</v>
      </c>
      <c r="E4" s="109" t="s">
        <v>175</v>
      </c>
      <c r="F4" s="110" t="s">
        <v>176</v>
      </c>
      <c r="G4" s="111" t="s">
        <v>177</v>
      </c>
      <c r="H4" s="111" t="s">
        <v>178</v>
      </c>
      <c r="I4" s="112" t="s">
        <v>2</v>
      </c>
      <c r="J4" s="112" t="s">
        <v>3</v>
      </c>
      <c r="K4" s="85"/>
      <c r="L4" s="113" t="s">
        <v>179</v>
      </c>
      <c r="M4" s="112" t="s">
        <v>2</v>
      </c>
      <c r="N4" s="112" t="s">
        <v>3</v>
      </c>
      <c r="O4" s="85"/>
      <c r="P4" s="114" t="s">
        <v>2</v>
      </c>
      <c r="Q4" s="114" t="s">
        <v>3</v>
      </c>
      <c r="R4" s="115" t="s">
        <v>180</v>
      </c>
      <c r="S4" s="116" t="s">
        <v>181</v>
      </c>
      <c r="T4" s="85"/>
      <c r="U4" s="117" t="s">
        <v>182</v>
      </c>
      <c r="V4" s="118" t="s">
        <v>183</v>
      </c>
      <c r="W4" s="85"/>
      <c r="X4" s="119" t="s">
        <v>184</v>
      </c>
      <c r="Y4" s="120" t="s">
        <v>185</v>
      </c>
      <c r="Z4" s="120" t="s">
        <v>186</v>
      </c>
      <c r="AA4" s="120" t="s">
        <v>187</v>
      </c>
      <c r="AB4" s="120" t="s">
        <v>188</v>
      </c>
      <c r="AC4" s="120" t="s">
        <v>189</v>
      </c>
      <c r="AD4" s="120" t="s">
        <v>190</v>
      </c>
      <c r="AE4" s="85"/>
    </row>
    <row r="5">
      <c r="A5" s="85"/>
      <c r="B5" s="121" t="s">
        <v>191</v>
      </c>
      <c r="C5" s="122" t="s">
        <v>192</v>
      </c>
      <c r="D5" s="121" t="s">
        <v>193</v>
      </c>
      <c r="E5" s="123" t="s">
        <v>194</v>
      </c>
      <c r="F5" s="124" t="s">
        <v>195</v>
      </c>
      <c r="G5" s="125">
        <v>3500.0</v>
      </c>
      <c r="H5" s="126">
        <v>8.0</v>
      </c>
      <c r="I5" s="125">
        <f t="shared" ref="I5:I10" si="2">G5*H5</f>
        <v>28000</v>
      </c>
      <c r="J5" s="125">
        <f>G5*H5</f>
        <v>28000</v>
      </c>
      <c r="K5" s="88"/>
      <c r="L5" s="125">
        <f t="shared" ref="L5:L7" si="3">I5/0.6</f>
        <v>46666.66667</v>
      </c>
      <c r="M5" s="127">
        <f t="shared" ref="M5:M9" si="4">L5/$M$3</f>
        <v>12.61261261</v>
      </c>
      <c r="N5" s="127">
        <f>L5/$M$3</f>
        <v>12.61261261</v>
      </c>
      <c r="O5" s="128"/>
      <c r="P5" s="129">
        <f t="shared" ref="P5:Q5" si="1">2750*8</f>
        <v>22000</v>
      </c>
      <c r="Q5" s="129">
        <f t="shared" si="1"/>
        <v>22000</v>
      </c>
      <c r="R5" s="130">
        <v>0.0</v>
      </c>
      <c r="S5" s="129">
        <f t="shared" ref="S5:S6" si="5">P5+Q5-R5</f>
        <v>44000</v>
      </c>
      <c r="T5" s="102"/>
      <c r="U5" s="131">
        <f t="shared" ref="U5:U6" si="6">I5+J5</f>
        <v>56000</v>
      </c>
      <c r="V5" s="132">
        <f t="shared" ref="V5:V6" si="7">U5-P5-Q5</f>
        <v>12000</v>
      </c>
      <c r="W5" s="85"/>
      <c r="X5" s="133" t="s">
        <v>196</v>
      </c>
      <c r="Y5" s="134"/>
      <c r="Z5" s="135"/>
      <c r="AA5" s="135"/>
      <c r="AB5" s="135"/>
      <c r="AC5" s="135"/>
      <c r="AD5" s="135"/>
      <c r="AE5" s="85"/>
    </row>
    <row r="6">
      <c r="A6" s="85"/>
      <c r="B6" s="136"/>
      <c r="C6" s="137" t="s">
        <v>197</v>
      </c>
      <c r="D6" s="121" t="s">
        <v>198</v>
      </c>
      <c r="E6" s="138" t="s">
        <v>199</v>
      </c>
      <c r="F6" s="139" t="s">
        <v>200</v>
      </c>
      <c r="G6" s="140">
        <v>6000.0</v>
      </c>
      <c r="H6" s="141">
        <v>1.0</v>
      </c>
      <c r="I6" s="125">
        <f t="shared" si="2"/>
        <v>6000</v>
      </c>
      <c r="J6" s="142"/>
      <c r="K6" s="88"/>
      <c r="L6" s="125">
        <f t="shared" si="3"/>
        <v>10000</v>
      </c>
      <c r="M6" s="127">
        <f t="shared" si="4"/>
        <v>2.702702703</v>
      </c>
      <c r="N6" s="142"/>
      <c r="O6" s="128"/>
      <c r="P6" s="130">
        <v>5000.0</v>
      </c>
      <c r="Q6" s="130"/>
      <c r="R6" s="130">
        <v>0.0</v>
      </c>
      <c r="S6" s="129">
        <f t="shared" si="5"/>
        <v>5000</v>
      </c>
      <c r="T6" s="102"/>
      <c r="U6" s="131">
        <f t="shared" si="6"/>
        <v>6000</v>
      </c>
      <c r="V6" s="132">
        <f t="shared" si="7"/>
        <v>1000</v>
      </c>
      <c r="W6" s="85"/>
      <c r="X6" s="143" t="s">
        <v>201</v>
      </c>
      <c r="Y6" s="144"/>
      <c r="Z6" s="145"/>
      <c r="AA6" s="145"/>
      <c r="AB6" s="145"/>
      <c r="AC6" s="145"/>
      <c r="AD6" s="145"/>
      <c r="AE6" s="85"/>
    </row>
    <row r="7">
      <c r="A7" s="85"/>
      <c r="B7" s="136"/>
      <c r="C7" s="121" t="s">
        <v>202</v>
      </c>
      <c r="D7" s="121" t="s">
        <v>198</v>
      </c>
      <c r="E7" s="138" t="s">
        <v>203</v>
      </c>
      <c r="F7" s="139" t="s">
        <v>200</v>
      </c>
      <c r="G7" s="140">
        <v>12000.0</v>
      </c>
      <c r="H7" s="141">
        <v>1.0</v>
      </c>
      <c r="I7" s="125">
        <f t="shared" si="2"/>
        <v>12000</v>
      </c>
      <c r="J7" s="142"/>
      <c r="K7" s="88"/>
      <c r="L7" s="125">
        <f t="shared" si="3"/>
        <v>20000</v>
      </c>
      <c r="M7" s="127">
        <f t="shared" si="4"/>
        <v>5.405405405</v>
      </c>
      <c r="N7" s="142"/>
      <c r="O7" s="128"/>
      <c r="P7" s="130">
        <v>12000.0</v>
      </c>
      <c r="Q7" s="129"/>
      <c r="R7" s="129"/>
      <c r="S7" s="129"/>
      <c r="T7" s="102"/>
      <c r="U7" s="146"/>
      <c r="V7" s="147"/>
      <c r="W7" s="85"/>
      <c r="X7" s="148"/>
      <c r="Y7" s="144"/>
      <c r="Z7" s="149"/>
      <c r="AA7" s="150"/>
      <c r="AB7" s="151"/>
      <c r="AC7" s="145"/>
      <c r="AD7" s="145"/>
      <c r="AE7" s="85"/>
    </row>
    <row r="8">
      <c r="A8" s="85"/>
      <c r="B8" s="85"/>
      <c r="C8" s="121" t="s">
        <v>204</v>
      </c>
      <c r="D8" s="121" t="s">
        <v>87</v>
      </c>
      <c r="E8" s="138" t="s">
        <v>205</v>
      </c>
      <c r="F8" s="152" t="s">
        <v>206</v>
      </c>
      <c r="G8" s="140">
        <v>135000.0</v>
      </c>
      <c r="H8" s="141">
        <v>1.0</v>
      </c>
      <c r="I8" s="125">
        <f t="shared" si="2"/>
        <v>135000</v>
      </c>
      <c r="J8" s="125">
        <f>G8*H8</f>
        <v>135000</v>
      </c>
      <c r="K8" s="88"/>
      <c r="L8" s="125">
        <f t="shared" ref="L8:L9" si="8">I8/0.9</f>
        <v>150000</v>
      </c>
      <c r="M8" s="127">
        <f t="shared" si="4"/>
        <v>40.54054054</v>
      </c>
      <c r="N8" s="127">
        <f>L8/$M$3</f>
        <v>40.54054054</v>
      </c>
      <c r="O8" s="128"/>
      <c r="P8" s="129"/>
      <c r="Q8" s="129"/>
      <c r="R8" s="129"/>
      <c r="S8" s="129"/>
      <c r="T8" s="102"/>
      <c r="U8" s="146"/>
      <c r="V8" s="147"/>
      <c r="W8" s="85"/>
      <c r="X8" s="148"/>
      <c r="Y8" s="144"/>
      <c r="Z8" s="149"/>
      <c r="AA8" s="150"/>
      <c r="AB8" s="151"/>
      <c r="AC8" s="145"/>
      <c r="AD8" s="145"/>
      <c r="AE8" s="85"/>
    </row>
    <row r="9">
      <c r="A9" s="85"/>
      <c r="B9" s="85"/>
      <c r="C9" s="86"/>
      <c r="D9" s="121"/>
      <c r="E9" s="138" t="s">
        <v>207</v>
      </c>
      <c r="F9" s="152" t="s">
        <v>208</v>
      </c>
      <c r="G9" s="140">
        <v>25000.0</v>
      </c>
      <c r="H9" s="153">
        <v>2.0</v>
      </c>
      <c r="I9" s="125">
        <f t="shared" si="2"/>
        <v>50000</v>
      </c>
      <c r="J9" s="142"/>
      <c r="K9" s="88"/>
      <c r="L9" s="125">
        <f t="shared" si="8"/>
        <v>55555.55556</v>
      </c>
      <c r="M9" s="127">
        <f t="shared" si="4"/>
        <v>15.01501502</v>
      </c>
      <c r="N9" s="142"/>
      <c r="O9" s="128"/>
      <c r="P9" s="130"/>
      <c r="Q9" s="130"/>
      <c r="R9" s="129"/>
      <c r="S9" s="129"/>
      <c r="T9" s="102"/>
      <c r="U9" s="131"/>
      <c r="V9" s="132"/>
      <c r="W9" s="85"/>
      <c r="X9" s="148"/>
      <c r="Y9" s="144"/>
      <c r="Z9" s="149"/>
      <c r="AA9" s="150"/>
      <c r="AB9" s="151"/>
      <c r="AC9" s="145"/>
      <c r="AD9" s="145"/>
      <c r="AE9" s="85"/>
    </row>
    <row r="10">
      <c r="A10" s="85"/>
      <c r="B10" s="85"/>
      <c r="C10" s="86"/>
      <c r="D10" s="121" t="s">
        <v>87</v>
      </c>
      <c r="E10" s="154" t="s">
        <v>209</v>
      </c>
      <c r="F10" s="152" t="s">
        <v>206</v>
      </c>
      <c r="G10" s="155">
        <v>171000.0</v>
      </c>
      <c r="H10" s="126">
        <v>2.0</v>
      </c>
      <c r="I10" s="125">
        <f t="shared" si="2"/>
        <v>342000</v>
      </c>
      <c r="J10" s="142"/>
      <c r="K10" s="88"/>
      <c r="L10" s="125">
        <f>I10/0.98</f>
        <v>348979.5918</v>
      </c>
      <c r="M10" s="127">
        <f>L10/$H$70</f>
        <v>94.3188086</v>
      </c>
      <c r="N10" s="142"/>
      <c r="O10" s="128"/>
      <c r="P10" s="130">
        <f>171000*2</f>
        <v>342000</v>
      </c>
      <c r="Q10" s="130"/>
      <c r="R10" s="129"/>
      <c r="S10" s="129"/>
      <c r="T10" s="102"/>
      <c r="U10" s="131"/>
      <c r="V10" s="132"/>
      <c r="W10" s="85"/>
      <c r="X10" s="148"/>
      <c r="Y10" s="144"/>
      <c r="Z10" s="149"/>
      <c r="AA10" s="150"/>
      <c r="AB10" s="151"/>
      <c r="AC10" s="145"/>
      <c r="AD10" s="145"/>
      <c r="AE10" s="85"/>
    </row>
    <row r="11">
      <c r="A11" s="85"/>
      <c r="B11" s="136"/>
      <c r="C11" s="156"/>
      <c r="D11" s="136"/>
      <c r="E11" s="157" t="s">
        <v>210</v>
      </c>
      <c r="F11" s="158"/>
      <c r="G11" s="159"/>
      <c r="H11" s="160"/>
      <c r="I11" s="159">
        <v>1300000.0</v>
      </c>
      <c r="J11" s="159">
        <v>1350000.0</v>
      </c>
      <c r="K11" s="88"/>
      <c r="L11" s="161"/>
      <c r="M11" s="162">
        <v>470.0</v>
      </c>
      <c r="N11" s="162">
        <v>485.0</v>
      </c>
      <c r="O11" s="128"/>
      <c r="P11" s="142"/>
      <c r="Q11" s="142"/>
      <c r="R11" s="142"/>
      <c r="S11" s="142"/>
      <c r="T11" s="102"/>
      <c r="U11" s="146"/>
      <c r="V11" s="147"/>
      <c r="W11" s="85"/>
      <c r="X11" s="148"/>
      <c r="Y11" s="144"/>
      <c r="Z11" s="145"/>
      <c r="AA11" s="145"/>
      <c r="AB11" s="145"/>
      <c r="AC11" s="145"/>
      <c r="AD11" s="145"/>
      <c r="AE11" s="85"/>
    </row>
    <row r="12">
      <c r="A12" s="85"/>
      <c r="B12" s="85"/>
      <c r="C12" s="163" t="s">
        <v>211</v>
      </c>
      <c r="D12" s="121" t="s">
        <v>87</v>
      </c>
      <c r="E12" s="164" t="s">
        <v>212</v>
      </c>
      <c r="F12" s="165" t="s">
        <v>120</v>
      </c>
      <c r="G12" s="166"/>
      <c r="H12" s="167"/>
      <c r="I12" s="167"/>
      <c r="J12" s="168"/>
      <c r="K12" s="88"/>
      <c r="L12" s="169"/>
      <c r="M12" s="127"/>
      <c r="N12" s="127"/>
      <c r="O12" s="128"/>
      <c r="P12" s="142"/>
      <c r="Q12" s="142"/>
      <c r="R12" s="142"/>
      <c r="S12" s="142"/>
      <c r="T12" s="102"/>
      <c r="U12" s="146"/>
      <c r="V12" s="147"/>
      <c r="W12" s="85"/>
      <c r="X12" s="148"/>
      <c r="Y12" s="144"/>
      <c r="Z12" s="145"/>
      <c r="AA12" s="145"/>
      <c r="AB12" s="145"/>
      <c r="AC12" s="145"/>
      <c r="AD12" s="145"/>
      <c r="AE12" s="85"/>
    </row>
    <row r="13">
      <c r="A13" s="85"/>
      <c r="B13" s="85"/>
      <c r="C13" s="163" t="s">
        <v>211</v>
      </c>
      <c r="D13" s="121" t="s">
        <v>87</v>
      </c>
      <c r="E13" s="170" t="s">
        <v>51</v>
      </c>
      <c r="F13" s="165" t="s">
        <v>213</v>
      </c>
      <c r="G13" s="166"/>
      <c r="H13" s="167"/>
      <c r="I13" s="171"/>
      <c r="J13" s="166"/>
      <c r="K13" s="88"/>
      <c r="L13" s="169"/>
      <c r="M13" s="127"/>
      <c r="N13" s="127"/>
      <c r="O13" s="128"/>
      <c r="P13" s="172">
        <v>344555.0</v>
      </c>
      <c r="Q13" s="142"/>
      <c r="R13" s="172">
        <v>0.0</v>
      </c>
      <c r="S13" s="172">
        <f t="shared" ref="S13:S14" si="9">P13+Q13</f>
        <v>344555</v>
      </c>
      <c r="T13" s="102"/>
      <c r="U13" s="146"/>
      <c r="V13" s="147"/>
      <c r="W13" s="85"/>
      <c r="X13" s="143" t="s">
        <v>214</v>
      </c>
      <c r="Y13" s="144"/>
      <c r="Z13" s="173">
        <v>45898.0</v>
      </c>
      <c r="AA13" s="174">
        <v>298955.0</v>
      </c>
      <c r="AB13" s="175" t="s">
        <v>215</v>
      </c>
      <c r="AC13" s="175" t="s">
        <v>216</v>
      </c>
      <c r="AD13" s="145"/>
      <c r="AE13" s="85"/>
    </row>
    <row r="14">
      <c r="A14" s="85"/>
      <c r="B14" s="85"/>
      <c r="C14" s="163" t="s">
        <v>211</v>
      </c>
      <c r="D14" s="121" t="s">
        <v>87</v>
      </c>
      <c r="E14" s="164" t="s">
        <v>52</v>
      </c>
      <c r="F14" s="165" t="s">
        <v>213</v>
      </c>
      <c r="G14" s="166"/>
      <c r="H14" s="167"/>
      <c r="I14" s="166"/>
      <c r="J14" s="166"/>
      <c r="K14" s="88"/>
      <c r="L14" s="169"/>
      <c r="M14" s="127"/>
      <c r="N14" s="127"/>
      <c r="O14" s="128"/>
      <c r="P14" s="142"/>
      <c r="Q14" s="172">
        <v>406055.0</v>
      </c>
      <c r="R14" s="172">
        <v>0.0</v>
      </c>
      <c r="S14" s="172">
        <f t="shared" si="9"/>
        <v>406055</v>
      </c>
      <c r="T14" s="102"/>
      <c r="U14" s="146"/>
      <c r="V14" s="147"/>
      <c r="W14" s="85"/>
      <c r="X14" s="143" t="s">
        <v>214</v>
      </c>
      <c r="Y14" s="144"/>
      <c r="Z14" s="173">
        <v>45898.0</v>
      </c>
      <c r="AA14" s="174">
        <v>300455.0</v>
      </c>
      <c r="AB14" s="175" t="s">
        <v>215</v>
      </c>
      <c r="AC14" s="175" t="s">
        <v>216</v>
      </c>
      <c r="AD14" s="145"/>
      <c r="AE14" s="85"/>
    </row>
    <row r="15">
      <c r="A15" s="85"/>
      <c r="B15" s="85"/>
      <c r="C15" s="163" t="s">
        <v>211</v>
      </c>
      <c r="D15" s="121" t="s">
        <v>87</v>
      </c>
      <c r="E15" s="164" t="s">
        <v>56</v>
      </c>
      <c r="F15" s="165" t="s">
        <v>213</v>
      </c>
      <c r="G15" s="166"/>
      <c r="H15" s="167"/>
      <c r="I15" s="166"/>
      <c r="J15" s="166"/>
      <c r="K15" s="88"/>
      <c r="L15" s="169"/>
      <c r="M15" s="127"/>
      <c r="N15" s="127"/>
      <c r="O15" s="128"/>
      <c r="P15" s="142"/>
      <c r="Q15" s="142"/>
      <c r="R15" s="142"/>
      <c r="S15" s="142"/>
      <c r="T15" s="102"/>
      <c r="U15" s="146"/>
      <c r="V15" s="147"/>
      <c r="W15" s="85"/>
      <c r="X15" s="143" t="s">
        <v>214</v>
      </c>
      <c r="Y15" s="144"/>
      <c r="Z15" s="173">
        <v>45933.0</v>
      </c>
      <c r="AA15" s="174">
        <v>151200.0</v>
      </c>
      <c r="AB15" s="175" t="s">
        <v>215</v>
      </c>
      <c r="AC15" s="175" t="s">
        <v>216</v>
      </c>
      <c r="AD15" s="145"/>
      <c r="AE15" s="85"/>
    </row>
    <row r="16">
      <c r="A16" s="85"/>
      <c r="B16" s="85"/>
      <c r="C16" s="163" t="s">
        <v>211</v>
      </c>
      <c r="D16" s="121" t="s">
        <v>87</v>
      </c>
      <c r="E16" s="164" t="s">
        <v>58</v>
      </c>
      <c r="F16" s="165" t="s">
        <v>213</v>
      </c>
      <c r="G16" s="166"/>
      <c r="H16" s="167"/>
      <c r="I16" s="166"/>
      <c r="J16" s="166"/>
      <c r="K16" s="88"/>
      <c r="L16" s="169"/>
      <c r="M16" s="127"/>
      <c r="N16" s="127"/>
      <c r="O16" s="128"/>
      <c r="P16" s="172">
        <v>840000.0</v>
      </c>
      <c r="Q16" s="142"/>
      <c r="R16" s="172">
        <f>P16*2%</f>
        <v>16800</v>
      </c>
      <c r="S16" s="172">
        <f>P16-R16</f>
        <v>823200</v>
      </c>
      <c r="T16" s="102"/>
      <c r="U16" s="146"/>
      <c r="V16" s="147"/>
      <c r="W16" s="85"/>
      <c r="X16" s="143" t="s">
        <v>120</v>
      </c>
      <c r="Y16" s="144"/>
      <c r="AA16" s="174">
        <f>S16+S17</f>
        <v>1517040</v>
      </c>
      <c r="AD16" s="145"/>
      <c r="AE16" s="85"/>
    </row>
    <row r="17">
      <c r="A17" s="85"/>
      <c r="B17" s="136"/>
      <c r="C17" s="156"/>
      <c r="D17" s="136"/>
      <c r="E17" s="176" t="s">
        <v>217</v>
      </c>
      <c r="F17" s="177"/>
      <c r="G17" s="157"/>
      <c r="H17" s="157"/>
      <c r="I17" s="157"/>
      <c r="J17" s="157"/>
      <c r="K17" s="88"/>
      <c r="L17" s="169"/>
      <c r="M17" s="127"/>
      <c r="N17" s="127"/>
      <c r="O17" s="128"/>
      <c r="P17" s="142"/>
      <c r="Q17" s="172">
        <v>708000.0</v>
      </c>
      <c r="R17" s="172">
        <f>Q17*2%</f>
        <v>14160</v>
      </c>
      <c r="S17" s="172">
        <f>Q17-R17</f>
        <v>693840</v>
      </c>
      <c r="T17" s="102"/>
      <c r="U17" s="146"/>
      <c r="V17" s="147"/>
      <c r="W17" s="85"/>
      <c r="X17" s="148"/>
      <c r="Y17" s="144"/>
      <c r="Z17" s="145"/>
      <c r="AA17" s="174">
        <v>1365823.0</v>
      </c>
      <c r="AB17" s="175" t="s">
        <v>218</v>
      </c>
      <c r="AC17" s="145"/>
      <c r="AD17" s="145"/>
      <c r="AE17" s="85"/>
    </row>
    <row r="18">
      <c r="A18" s="85"/>
      <c r="B18" s="85"/>
      <c r="C18" s="163" t="s">
        <v>211</v>
      </c>
      <c r="D18" s="121" t="s">
        <v>87</v>
      </c>
      <c r="E18" s="164" t="s">
        <v>219</v>
      </c>
      <c r="F18" s="165" t="s">
        <v>213</v>
      </c>
      <c r="G18" s="166"/>
      <c r="H18" s="167"/>
      <c r="I18" s="166"/>
      <c r="J18" s="166"/>
      <c r="K18" s="88"/>
      <c r="L18" s="169"/>
      <c r="M18" s="127"/>
      <c r="N18" s="127"/>
      <c r="O18" s="128"/>
      <c r="P18" s="142"/>
      <c r="Q18" s="142"/>
      <c r="R18" s="142"/>
      <c r="S18" s="142"/>
      <c r="T18" s="102"/>
      <c r="U18" s="146"/>
      <c r="V18" s="147"/>
      <c r="W18" s="85"/>
      <c r="X18" s="143" t="s">
        <v>120</v>
      </c>
      <c r="Y18" s="144"/>
      <c r="Z18" s="178">
        <v>45937.0</v>
      </c>
      <c r="AA18" s="179">
        <f>AA16-AA17</f>
        <v>151217</v>
      </c>
      <c r="AB18" s="180" t="s">
        <v>215</v>
      </c>
      <c r="AC18" s="180" t="s">
        <v>216</v>
      </c>
      <c r="AD18" s="145"/>
      <c r="AE18" s="85"/>
    </row>
    <row r="19">
      <c r="A19" s="85"/>
      <c r="B19" s="85"/>
      <c r="C19" s="163" t="s">
        <v>211</v>
      </c>
      <c r="D19" s="121" t="s">
        <v>87</v>
      </c>
      <c r="E19" s="164" t="s">
        <v>220</v>
      </c>
      <c r="F19" s="165" t="s">
        <v>213</v>
      </c>
      <c r="G19" s="166"/>
      <c r="H19" s="167"/>
      <c r="I19" s="166"/>
      <c r="J19" s="166"/>
      <c r="K19" s="88"/>
      <c r="L19" s="169"/>
      <c r="M19" s="127"/>
      <c r="N19" s="127"/>
      <c r="O19" s="128"/>
      <c r="P19" s="142"/>
      <c r="Q19" s="142"/>
      <c r="R19" s="142"/>
      <c r="S19" s="142"/>
      <c r="T19" s="102"/>
      <c r="U19" s="146"/>
      <c r="V19" s="147"/>
      <c r="W19" s="85"/>
      <c r="X19" s="148"/>
      <c r="Y19" s="144"/>
      <c r="Z19" s="145"/>
      <c r="AA19" s="145"/>
      <c r="AB19" s="145"/>
      <c r="AC19" s="145"/>
      <c r="AD19" s="145"/>
      <c r="AE19" s="85"/>
    </row>
    <row r="20">
      <c r="A20" s="85"/>
      <c r="B20" s="85"/>
      <c r="C20" s="163" t="s">
        <v>211</v>
      </c>
      <c r="D20" s="121" t="s">
        <v>87</v>
      </c>
      <c r="E20" s="164" t="s">
        <v>221</v>
      </c>
      <c r="F20" s="165" t="s">
        <v>213</v>
      </c>
      <c r="G20" s="166"/>
      <c r="H20" s="167"/>
      <c r="I20" s="166"/>
      <c r="J20" s="166"/>
      <c r="K20" s="88"/>
      <c r="L20" s="169"/>
      <c r="M20" s="127"/>
      <c r="N20" s="127"/>
      <c r="O20" s="128"/>
      <c r="P20" s="142"/>
      <c r="Q20" s="142"/>
      <c r="R20" s="142"/>
      <c r="S20" s="142"/>
      <c r="T20" s="102"/>
      <c r="U20" s="146"/>
      <c r="V20" s="147"/>
      <c r="W20" s="85"/>
      <c r="X20" s="148"/>
      <c r="Y20" s="144"/>
      <c r="Z20" s="145"/>
      <c r="AA20" s="145"/>
      <c r="AB20" s="145"/>
      <c r="AC20" s="145"/>
      <c r="AD20" s="145"/>
      <c r="AE20" s="85"/>
    </row>
    <row r="21">
      <c r="A21" s="85"/>
      <c r="B21" s="85"/>
      <c r="C21" s="163" t="s">
        <v>211</v>
      </c>
      <c r="D21" s="121" t="s">
        <v>87</v>
      </c>
      <c r="E21" s="164" t="s">
        <v>222</v>
      </c>
      <c r="F21" s="165" t="s">
        <v>213</v>
      </c>
      <c r="G21" s="166"/>
      <c r="H21" s="167"/>
      <c r="I21" s="166"/>
      <c r="J21" s="166"/>
      <c r="K21" s="88"/>
      <c r="L21" s="169"/>
      <c r="M21" s="127"/>
      <c r="N21" s="127"/>
      <c r="O21" s="128"/>
      <c r="P21" s="142"/>
      <c r="Q21" s="142"/>
      <c r="R21" s="142"/>
      <c r="S21" s="142"/>
      <c r="T21" s="102"/>
      <c r="U21" s="146"/>
      <c r="V21" s="147"/>
      <c r="W21" s="85"/>
      <c r="X21" s="148"/>
      <c r="Y21" s="144"/>
      <c r="Z21" s="145"/>
      <c r="AA21" s="145"/>
      <c r="AB21" s="145"/>
      <c r="AC21" s="145"/>
      <c r="AD21" s="145"/>
      <c r="AE21" s="85"/>
    </row>
    <row r="22">
      <c r="A22" s="85"/>
      <c r="B22" s="136"/>
      <c r="C22" s="156"/>
      <c r="D22" s="136"/>
      <c r="E22" s="157" t="s">
        <v>223</v>
      </c>
      <c r="F22" s="177"/>
      <c r="G22" s="157"/>
      <c r="H22" s="157"/>
      <c r="I22" s="157"/>
      <c r="J22" s="157"/>
      <c r="K22" s="88"/>
      <c r="L22" s="169"/>
      <c r="M22" s="127"/>
      <c r="N22" s="127"/>
      <c r="O22" s="128"/>
      <c r="P22" s="142"/>
      <c r="Q22" s="142"/>
      <c r="R22" s="142"/>
      <c r="S22" s="142"/>
      <c r="T22" s="102"/>
      <c r="U22" s="146"/>
      <c r="V22" s="147"/>
      <c r="W22" s="85"/>
      <c r="X22" s="148"/>
      <c r="Y22" s="144"/>
      <c r="Z22" s="145"/>
      <c r="AA22" s="145"/>
      <c r="AB22" s="145"/>
      <c r="AC22" s="145"/>
      <c r="AD22" s="145"/>
      <c r="AE22" s="85"/>
    </row>
    <row r="23">
      <c r="A23" s="85"/>
      <c r="B23" s="85"/>
      <c r="C23" s="163" t="s">
        <v>211</v>
      </c>
      <c r="D23" s="121" t="s">
        <v>87</v>
      </c>
      <c r="E23" s="164" t="s">
        <v>224</v>
      </c>
      <c r="F23" s="165" t="s">
        <v>213</v>
      </c>
      <c r="G23" s="166"/>
      <c r="H23" s="167"/>
      <c r="I23" s="166"/>
      <c r="J23" s="166"/>
      <c r="K23" s="88"/>
      <c r="L23" s="169"/>
      <c r="M23" s="127"/>
      <c r="N23" s="127"/>
      <c r="O23" s="128"/>
      <c r="P23" s="142"/>
      <c r="Q23" s="142"/>
      <c r="R23" s="142"/>
      <c r="S23" s="142"/>
      <c r="T23" s="102"/>
      <c r="U23" s="146"/>
      <c r="V23" s="147"/>
      <c r="W23" s="85"/>
      <c r="X23" s="148"/>
      <c r="Y23" s="144"/>
      <c r="Z23" s="145"/>
      <c r="AA23" s="145"/>
      <c r="AB23" s="145"/>
      <c r="AC23" s="145"/>
      <c r="AD23" s="145"/>
      <c r="AE23" s="85"/>
    </row>
    <row r="24">
      <c r="A24" s="85"/>
      <c r="B24" s="85"/>
      <c r="C24" s="163" t="s">
        <v>211</v>
      </c>
      <c r="D24" s="121" t="s">
        <v>87</v>
      </c>
      <c r="E24" s="164" t="s">
        <v>225</v>
      </c>
      <c r="F24" s="165" t="s">
        <v>213</v>
      </c>
      <c r="G24" s="166"/>
      <c r="H24" s="167"/>
      <c r="I24" s="166"/>
      <c r="J24" s="166"/>
      <c r="K24" s="88"/>
      <c r="L24" s="169"/>
      <c r="M24" s="127"/>
      <c r="N24" s="127"/>
      <c r="O24" s="128"/>
      <c r="P24" s="142"/>
      <c r="Q24" s="142"/>
      <c r="R24" s="142"/>
      <c r="S24" s="142"/>
      <c r="T24" s="102"/>
      <c r="U24" s="146"/>
      <c r="V24" s="147"/>
      <c r="W24" s="85"/>
      <c r="X24" s="148"/>
      <c r="Y24" s="144"/>
      <c r="Z24" s="145"/>
      <c r="AA24" s="145"/>
      <c r="AB24" s="145"/>
      <c r="AC24" s="145"/>
      <c r="AD24" s="145"/>
      <c r="AE24" s="85"/>
    </row>
    <row r="25">
      <c r="A25" s="85"/>
      <c r="B25" s="85"/>
      <c r="C25" s="163" t="s">
        <v>211</v>
      </c>
      <c r="D25" s="121" t="s">
        <v>87</v>
      </c>
      <c r="E25" s="164" t="s">
        <v>226</v>
      </c>
      <c r="F25" s="165" t="s">
        <v>213</v>
      </c>
      <c r="G25" s="166"/>
      <c r="H25" s="167"/>
      <c r="I25" s="166"/>
      <c r="J25" s="166"/>
      <c r="K25" s="88"/>
      <c r="L25" s="169"/>
      <c r="M25" s="127"/>
      <c r="N25" s="127"/>
      <c r="O25" s="128"/>
      <c r="P25" s="142"/>
      <c r="Q25" s="142"/>
      <c r="R25" s="142"/>
      <c r="S25" s="142"/>
      <c r="T25" s="102"/>
      <c r="U25" s="146"/>
      <c r="V25" s="147"/>
      <c r="W25" s="85"/>
      <c r="X25" s="148"/>
      <c r="Y25" s="144"/>
      <c r="Z25" s="145"/>
      <c r="AA25" s="145"/>
      <c r="AB25" s="145"/>
      <c r="AC25" s="145"/>
      <c r="AD25" s="145"/>
      <c r="AE25" s="85"/>
    </row>
    <row r="26">
      <c r="A26" s="85"/>
      <c r="B26" s="85"/>
      <c r="C26" s="163" t="s">
        <v>211</v>
      </c>
      <c r="D26" s="121" t="s">
        <v>87</v>
      </c>
      <c r="E26" s="164" t="s">
        <v>227</v>
      </c>
      <c r="F26" s="165" t="s">
        <v>213</v>
      </c>
      <c r="G26" s="166"/>
      <c r="H26" s="167"/>
      <c r="I26" s="166"/>
      <c r="J26" s="166"/>
      <c r="K26" s="88"/>
      <c r="L26" s="169"/>
      <c r="M26" s="127"/>
      <c r="N26" s="127"/>
      <c r="O26" s="128"/>
      <c r="P26" s="142"/>
      <c r="Q26" s="142"/>
      <c r="R26" s="142"/>
      <c r="S26" s="142"/>
      <c r="T26" s="102"/>
      <c r="U26" s="146"/>
      <c r="V26" s="147"/>
      <c r="W26" s="85"/>
      <c r="X26" s="148"/>
      <c r="Y26" s="144"/>
      <c r="Z26" s="145"/>
      <c r="AA26" s="145"/>
      <c r="AB26" s="145"/>
      <c r="AC26" s="145"/>
      <c r="AD26" s="145"/>
      <c r="AE26" s="85"/>
    </row>
    <row r="27">
      <c r="A27" s="85"/>
      <c r="B27" s="136"/>
      <c r="C27" s="156"/>
      <c r="D27" s="136"/>
      <c r="E27" s="157" t="s">
        <v>228</v>
      </c>
      <c r="F27" s="177"/>
      <c r="G27" s="157"/>
      <c r="H27" s="157"/>
      <c r="I27" s="157"/>
      <c r="J27" s="157"/>
      <c r="K27" s="88"/>
      <c r="L27" s="169"/>
      <c r="M27" s="127"/>
      <c r="N27" s="127"/>
      <c r="O27" s="128"/>
      <c r="P27" s="142"/>
      <c r="Q27" s="142"/>
      <c r="R27" s="142"/>
      <c r="S27" s="142"/>
      <c r="T27" s="102"/>
      <c r="U27" s="146"/>
      <c r="V27" s="147"/>
      <c r="W27" s="85"/>
      <c r="X27" s="148"/>
      <c r="Y27" s="144"/>
      <c r="Z27" s="145"/>
      <c r="AA27" s="145"/>
      <c r="AB27" s="145"/>
      <c r="AC27" s="145"/>
      <c r="AD27" s="145"/>
      <c r="AE27" s="85"/>
    </row>
    <row r="28">
      <c r="A28" s="85"/>
      <c r="B28" s="85"/>
      <c r="C28" s="163" t="s">
        <v>211</v>
      </c>
      <c r="D28" s="121" t="s">
        <v>87</v>
      </c>
      <c r="E28" s="164" t="s">
        <v>229</v>
      </c>
      <c r="F28" s="165" t="s">
        <v>213</v>
      </c>
      <c r="G28" s="166"/>
      <c r="H28" s="167"/>
      <c r="I28" s="166"/>
      <c r="J28" s="166"/>
      <c r="K28" s="88"/>
      <c r="L28" s="169"/>
      <c r="M28" s="127"/>
      <c r="N28" s="127"/>
      <c r="O28" s="128"/>
      <c r="P28" s="142"/>
      <c r="Q28" s="142"/>
      <c r="R28" s="142"/>
      <c r="S28" s="142"/>
      <c r="T28" s="102"/>
      <c r="U28" s="146"/>
      <c r="V28" s="147"/>
      <c r="W28" s="85"/>
      <c r="X28" s="148"/>
      <c r="Y28" s="144"/>
      <c r="Z28" s="145"/>
      <c r="AA28" s="145"/>
      <c r="AB28" s="145"/>
      <c r="AC28" s="145"/>
      <c r="AD28" s="145"/>
      <c r="AE28" s="85"/>
    </row>
    <row r="29">
      <c r="A29" s="85"/>
      <c r="B29" s="85"/>
      <c r="C29" s="163" t="s">
        <v>211</v>
      </c>
      <c r="D29" s="121" t="s">
        <v>87</v>
      </c>
      <c r="E29" s="164" t="s">
        <v>230</v>
      </c>
      <c r="F29" s="165" t="s">
        <v>213</v>
      </c>
      <c r="G29" s="166"/>
      <c r="H29" s="167"/>
      <c r="I29" s="166"/>
      <c r="J29" s="166"/>
      <c r="K29" s="88"/>
      <c r="L29" s="169"/>
      <c r="M29" s="127"/>
      <c r="N29" s="127"/>
      <c r="O29" s="128"/>
      <c r="P29" s="142"/>
      <c r="Q29" s="142"/>
      <c r="R29" s="142"/>
      <c r="S29" s="142"/>
      <c r="T29" s="102"/>
      <c r="U29" s="146"/>
      <c r="V29" s="147"/>
      <c r="W29" s="85"/>
      <c r="X29" s="148"/>
      <c r="Y29" s="144"/>
      <c r="Z29" s="145"/>
      <c r="AA29" s="145"/>
      <c r="AB29" s="145"/>
      <c r="AC29" s="145"/>
      <c r="AD29" s="145"/>
      <c r="AE29" s="85"/>
    </row>
    <row r="30">
      <c r="A30" s="85"/>
      <c r="B30" s="85"/>
      <c r="C30" s="163" t="s">
        <v>211</v>
      </c>
      <c r="D30" s="121" t="s">
        <v>87</v>
      </c>
      <c r="E30" s="164" t="s">
        <v>231</v>
      </c>
      <c r="F30" s="165" t="s">
        <v>213</v>
      </c>
      <c r="G30" s="166"/>
      <c r="H30" s="167"/>
      <c r="I30" s="166"/>
      <c r="J30" s="166"/>
      <c r="K30" s="88"/>
      <c r="L30" s="169"/>
      <c r="M30" s="127"/>
      <c r="N30" s="127"/>
      <c r="O30" s="128"/>
      <c r="P30" s="142"/>
      <c r="Q30" s="142"/>
      <c r="R30" s="142"/>
      <c r="S30" s="142"/>
      <c r="T30" s="102"/>
      <c r="U30" s="146"/>
      <c r="V30" s="147"/>
      <c r="W30" s="85"/>
      <c r="X30" s="148"/>
      <c r="Y30" s="144"/>
      <c r="Z30" s="145"/>
      <c r="AA30" s="145"/>
      <c r="AB30" s="145"/>
      <c r="AC30" s="145"/>
      <c r="AD30" s="145"/>
      <c r="AE30" s="85"/>
    </row>
    <row r="31">
      <c r="A31" s="85"/>
      <c r="B31" s="136"/>
      <c r="C31" s="156"/>
      <c r="D31" s="136"/>
      <c r="E31" s="157" t="s">
        <v>232</v>
      </c>
      <c r="F31" s="177"/>
      <c r="G31" s="157"/>
      <c r="H31" s="157"/>
      <c r="I31" s="157"/>
      <c r="J31" s="157"/>
      <c r="K31" s="88"/>
      <c r="L31" s="169"/>
      <c r="M31" s="127"/>
      <c r="N31" s="127"/>
      <c r="O31" s="128"/>
      <c r="P31" s="142"/>
      <c r="Q31" s="142"/>
      <c r="R31" s="142"/>
      <c r="S31" s="142"/>
      <c r="T31" s="102"/>
      <c r="U31" s="146"/>
      <c r="V31" s="147"/>
      <c r="W31" s="85"/>
      <c r="X31" s="148"/>
      <c r="Y31" s="144"/>
      <c r="Z31" s="145"/>
      <c r="AA31" s="145"/>
      <c r="AB31" s="145"/>
      <c r="AC31" s="145"/>
      <c r="AD31" s="145"/>
      <c r="AE31" s="85"/>
    </row>
    <row r="32">
      <c r="A32" s="85"/>
      <c r="B32" s="85"/>
      <c r="C32" s="163" t="s">
        <v>211</v>
      </c>
      <c r="D32" s="121" t="s">
        <v>87</v>
      </c>
      <c r="E32" s="164" t="s">
        <v>66</v>
      </c>
      <c r="F32" s="165" t="s">
        <v>213</v>
      </c>
      <c r="G32" s="166"/>
      <c r="H32" s="167"/>
      <c r="I32" s="166"/>
      <c r="J32" s="166"/>
      <c r="K32" s="88"/>
      <c r="L32" s="169"/>
      <c r="M32" s="127"/>
      <c r="N32" s="127"/>
      <c r="O32" s="128"/>
      <c r="P32" s="142"/>
      <c r="Q32" s="142"/>
      <c r="R32" s="142"/>
      <c r="S32" s="142"/>
      <c r="T32" s="102"/>
      <c r="U32" s="146"/>
      <c r="V32" s="147"/>
      <c r="W32" s="85"/>
      <c r="X32" s="148"/>
      <c r="Y32" s="144"/>
      <c r="Z32" s="145"/>
      <c r="AA32" s="145"/>
      <c r="AB32" s="145"/>
      <c r="AC32" s="145"/>
      <c r="AD32" s="145"/>
      <c r="AE32" s="85"/>
    </row>
    <row r="33">
      <c r="A33" s="85"/>
      <c r="B33" s="85"/>
      <c r="C33" s="163" t="s">
        <v>211</v>
      </c>
      <c r="D33" s="121" t="s">
        <v>87</v>
      </c>
      <c r="E33" s="164" t="s">
        <v>67</v>
      </c>
      <c r="F33" s="165" t="s">
        <v>213</v>
      </c>
      <c r="G33" s="166"/>
      <c r="H33" s="167"/>
      <c r="I33" s="166"/>
      <c r="J33" s="166"/>
      <c r="K33" s="88"/>
      <c r="L33" s="169"/>
      <c r="M33" s="127"/>
      <c r="N33" s="127"/>
      <c r="O33" s="128"/>
      <c r="P33" s="142"/>
      <c r="Q33" s="142"/>
      <c r="R33" s="142"/>
      <c r="S33" s="142"/>
      <c r="T33" s="102"/>
      <c r="U33" s="146"/>
      <c r="V33" s="147"/>
      <c r="W33" s="85"/>
      <c r="X33" s="148"/>
      <c r="Y33" s="144"/>
      <c r="Z33" s="145"/>
      <c r="AA33" s="145"/>
      <c r="AB33" s="145"/>
      <c r="AC33" s="145"/>
      <c r="AD33" s="145"/>
      <c r="AE33" s="85"/>
    </row>
    <row r="34">
      <c r="A34" s="85"/>
      <c r="B34" s="85"/>
      <c r="C34" s="163" t="s">
        <v>211</v>
      </c>
      <c r="D34" s="121" t="s">
        <v>87</v>
      </c>
      <c r="E34" s="164" t="s">
        <v>68</v>
      </c>
      <c r="F34" s="165" t="s">
        <v>213</v>
      </c>
      <c r="G34" s="166"/>
      <c r="H34" s="167"/>
      <c r="I34" s="166"/>
      <c r="J34" s="166"/>
      <c r="K34" s="88"/>
      <c r="L34" s="169"/>
      <c r="M34" s="127"/>
      <c r="N34" s="127"/>
      <c r="O34" s="128"/>
      <c r="P34" s="142"/>
      <c r="Q34" s="142"/>
      <c r="R34" s="142"/>
      <c r="S34" s="142"/>
      <c r="T34" s="102"/>
      <c r="U34" s="146"/>
      <c r="V34" s="147"/>
      <c r="W34" s="85"/>
      <c r="X34" s="148"/>
      <c r="Y34" s="144"/>
      <c r="Z34" s="145"/>
      <c r="AA34" s="145"/>
      <c r="AB34" s="145"/>
      <c r="AC34" s="145"/>
      <c r="AD34" s="145"/>
      <c r="AE34" s="85"/>
    </row>
    <row r="35">
      <c r="A35" s="85"/>
      <c r="B35" s="85"/>
      <c r="C35" s="163" t="s">
        <v>211</v>
      </c>
      <c r="D35" s="121" t="s">
        <v>87</v>
      </c>
      <c r="E35" s="164" t="s">
        <v>69</v>
      </c>
      <c r="F35" s="165" t="s">
        <v>213</v>
      </c>
      <c r="G35" s="166"/>
      <c r="H35" s="167"/>
      <c r="I35" s="166"/>
      <c r="J35" s="166"/>
      <c r="K35" s="88"/>
      <c r="L35" s="169"/>
      <c r="M35" s="127"/>
      <c r="N35" s="127"/>
      <c r="O35" s="128"/>
      <c r="P35" s="142"/>
      <c r="Q35" s="142"/>
      <c r="R35" s="142"/>
      <c r="S35" s="142"/>
      <c r="T35" s="102"/>
      <c r="U35" s="146"/>
      <c r="V35" s="147"/>
      <c r="W35" s="85"/>
      <c r="X35" s="148"/>
      <c r="Y35" s="144"/>
      <c r="Z35" s="145"/>
      <c r="AA35" s="145"/>
      <c r="AB35" s="145"/>
      <c r="AC35" s="145"/>
      <c r="AD35" s="145"/>
      <c r="AE35" s="85"/>
    </row>
    <row r="36">
      <c r="A36" s="85"/>
      <c r="B36" s="136"/>
      <c r="C36" s="156"/>
      <c r="D36" s="136"/>
      <c r="E36" s="157" t="s">
        <v>233</v>
      </c>
      <c r="F36" s="177"/>
      <c r="G36" s="157"/>
      <c r="H36" s="157"/>
      <c r="I36" s="157"/>
      <c r="J36" s="157"/>
      <c r="K36" s="88"/>
      <c r="L36" s="169"/>
      <c r="M36" s="127"/>
      <c r="N36" s="127"/>
      <c r="O36" s="128"/>
      <c r="P36" s="142"/>
      <c r="Q36" s="142"/>
      <c r="R36" s="142"/>
      <c r="S36" s="142"/>
      <c r="T36" s="102"/>
      <c r="U36" s="146"/>
      <c r="V36" s="147"/>
      <c r="W36" s="85"/>
      <c r="X36" s="148"/>
      <c r="Y36" s="144"/>
      <c r="Z36" s="145"/>
      <c r="AA36" s="145"/>
      <c r="AB36" s="145"/>
      <c r="AC36" s="145"/>
      <c r="AD36" s="145"/>
      <c r="AE36" s="85"/>
    </row>
    <row r="37">
      <c r="A37" s="85"/>
      <c r="B37" s="85"/>
      <c r="C37" s="163" t="s">
        <v>211</v>
      </c>
      <c r="D37" s="121" t="s">
        <v>87</v>
      </c>
      <c r="E37" s="164" t="s">
        <v>234</v>
      </c>
      <c r="F37" s="165" t="s">
        <v>213</v>
      </c>
      <c r="G37" s="166"/>
      <c r="H37" s="167"/>
      <c r="I37" s="166"/>
      <c r="J37" s="166"/>
      <c r="K37" s="88"/>
      <c r="L37" s="169"/>
      <c r="M37" s="127"/>
      <c r="N37" s="127"/>
      <c r="O37" s="128"/>
      <c r="P37" s="142"/>
      <c r="Q37" s="142"/>
      <c r="R37" s="142"/>
      <c r="S37" s="142"/>
      <c r="T37" s="102"/>
      <c r="U37" s="146"/>
      <c r="V37" s="147"/>
      <c r="W37" s="85"/>
      <c r="X37" s="148"/>
      <c r="Y37" s="144"/>
      <c r="Z37" s="145"/>
      <c r="AA37" s="145"/>
      <c r="AB37" s="145"/>
      <c r="AC37" s="145"/>
      <c r="AD37" s="145"/>
      <c r="AE37" s="85"/>
    </row>
    <row r="38">
      <c r="A38" s="85"/>
      <c r="B38" s="85"/>
      <c r="C38" s="163" t="s">
        <v>211</v>
      </c>
      <c r="D38" s="121" t="s">
        <v>87</v>
      </c>
      <c r="E38" s="164" t="s">
        <v>235</v>
      </c>
      <c r="F38" s="165" t="s">
        <v>213</v>
      </c>
      <c r="G38" s="166"/>
      <c r="H38" s="167"/>
      <c r="I38" s="166"/>
      <c r="J38" s="166"/>
      <c r="K38" s="88"/>
      <c r="L38" s="169"/>
      <c r="M38" s="127"/>
      <c r="N38" s="127"/>
      <c r="O38" s="128"/>
      <c r="P38" s="142"/>
      <c r="Q38" s="142"/>
      <c r="R38" s="142"/>
      <c r="S38" s="142"/>
      <c r="T38" s="102"/>
      <c r="U38" s="146"/>
      <c r="V38" s="147"/>
      <c r="W38" s="85"/>
      <c r="X38" s="148"/>
      <c r="Y38" s="144"/>
      <c r="Z38" s="145"/>
      <c r="AA38" s="145"/>
      <c r="AB38" s="145"/>
      <c r="AC38" s="145"/>
      <c r="AD38" s="145"/>
      <c r="AE38" s="85"/>
    </row>
    <row r="39">
      <c r="A39" s="85"/>
      <c r="B39" s="136"/>
      <c r="C39" s="156"/>
      <c r="D39" s="136"/>
      <c r="E39" s="157" t="s">
        <v>236</v>
      </c>
      <c r="F39" s="177"/>
      <c r="G39" s="157"/>
      <c r="H39" s="157"/>
      <c r="I39" s="157"/>
      <c r="J39" s="157"/>
      <c r="K39" s="88"/>
      <c r="L39" s="169"/>
      <c r="M39" s="127"/>
      <c r="N39" s="127"/>
      <c r="O39" s="128"/>
      <c r="P39" s="142"/>
      <c r="Q39" s="142"/>
      <c r="R39" s="142"/>
      <c r="S39" s="142"/>
      <c r="T39" s="102"/>
      <c r="U39" s="146"/>
      <c r="V39" s="147"/>
      <c r="W39" s="85"/>
      <c r="X39" s="148"/>
      <c r="Y39" s="144"/>
      <c r="Z39" s="145"/>
      <c r="AA39" s="145"/>
      <c r="AB39" s="145"/>
      <c r="AC39" s="145"/>
      <c r="AD39" s="145"/>
      <c r="AE39" s="85"/>
    </row>
    <row r="40">
      <c r="A40" s="85"/>
      <c r="B40" s="85"/>
      <c r="C40" s="163" t="s">
        <v>211</v>
      </c>
      <c r="D40" s="121" t="s">
        <v>87</v>
      </c>
      <c r="E40" s="164" t="s">
        <v>71</v>
      </c>
      <c r="F40" s="165" t="s">
        <v>213</v>
      </c>
      <c r="G40" s="166"/>
      <c r="H40" s="167"/>
      <c r="I40" s="166"/>
      <c r="J40" s="166"/>
      <c r="K40" s="88"/>
      <c r="L40" s="169"/>
      <c r="M40" s="127"/>
      <c r="N40" s="127"/>
      <c r="O40" s="128"/>
      <c r="P40" s="142"/>
      <c r="Q40" s="142"/>
      <c r="R40" s="142"/>
      <c r="S40" s="142"/>
      <c r="T40" s="102"/>
      <c r="U40" s="146"/>
      <c r="V40" s="147"/>
      <c r="W40" s="85"/>
      <c r="X40" s="148"/>
      <c r="Y40" s="144"/>
      <c r="Z40" s="145"/>
      <c r="AA40" s="145"/>
      <c r="AB40" s="145"/>
      <c r="AC40" s="145"/>
      <c r="AD40" s="145"/>
      <c r="AE40" s="85"/>
    </row>
    <row r="41">
      <c r="A41" s="85"/>
      <c r="B41" s="85"/>
      <c r="C41" s="163" t="s">
        <v>211</v>
      </c>
      <c r="D41" s="121" t="s">
        <v>87</v>
      </c>
      <c r="E41" s="164" t="s">
        <v>237</v>
      </c>
      <c r="F41" s="165" t="s">
        <v>213</v>
      </c>
      <c r="G41" s="166"/>
      <c r="H41" s="167"/>
      <c r="I41" s="166"/>
      <c r="J41" s="166"/>
      <c r="K41" s="88"/>
      <c r="L41" s="169"/>
      <c r="M41" s="127"/>
      <c r="N41" s="127"/>
      <c r="O41" s="128"/>
      <c r="P41" s="142"/>
      <c r="Q41" s="142"/>
      <c r="R41" s="142"/>
      <c r="S41" s="142"/>
      <c r="T41" s="102"/>
      <c r="U41" s="146"/>
      <c r="V41" s="147"/>
      <c r="W41" s="85"/>
      <c r="X41" s="148"/>
      <c r="Y41" s="144"/>
      <c r="Z41" s="145"/>
      <c r="AA41" s="145"/>
      <c r="AB41" s="145"/>
      <c r="AC41" s="145"/>
      <c r="AD41" s="145"/>
      <c r="AE41" s="85"/>
    </row>
    <row r="42">
      <c r="A42" s="85"/>
      <c r="B42" s="136"/>
      <c r="C42" s="156"/>
      <c r="D42" s="136"/>
      <c r="E42" s="181" t="s">
        <v>238</v>
      </c>
      <c r="F42" s="177"/>
      <c r="G42" s="157"/>
      <c r="H42" s="157"/>
      <c r="I42" s="157"/>
      <c r="J42" s="157"/>
      <c r="K42" s="88"/>
      <c r="L42" s="169"/>
      <c r="M42" s="127"/>
      <c r="N42" s="127"/>
      <c r="O42" s="128"/>
      <c r="P42" s="142"/>
      <c r="Q42" s="142"/>
      <c r="R42" s="142"/>
      <c r="S42" s="142"/>
      <c r="T42" s="102"/>
      <c r="U42" s="146"/>
      <c r="V42" s="147"/>
      <c r="W42" s="85"/>
      <c r="X42" s="148"/>
      <c r="Y42" s="144"/>
      <c r="Z42" s="145"/>
      <c r="AA42" s="145"/>
      <c r="AB42" s="145"/>
      <c r="AC42" s="145"/>
      <c r="AD42" s="145"/>
      <c r="AE42" s="85"/>
    </row>
    <row r="43">
      <c r="A43" s="85"/>
      <c r="B43" s="85"/>
      <c r="C43" s="163" t="s">
        <v>211</v>
      </c>
      <c r="D43" s="121" t="s">
        <v>87</v>
      </c>
      <c r="E43" s="182" t="s">
        <v>54</v>
      </c>
      <c r="F43" s="183" t="s">
        <v>120</v>
      </c>
      <c r="G43" s="166"/>
      <c r="H43" s="184"/>
      <c r="I43" s="166"/>
      <c r="J43" s="166"/>
      <c r="K43" s="88"/>
      <c r="L43" s="169"/>
      <c r="M43" s="127"/>
      <c r="N43" s="171"/>
      <c r="O43" s="128"/>
      <c r="P43" s="129"/>
      <c r="Q43" s="185"/>
      <c r="R43" s="185"/>
      <c r="S43" s="185"/>
      <c r="T43" s="102"/>
      <c r="U43" s="146"/>
      <c r="V43" s="147"/>
      <c r="W43" s="85"/>
      <c r="X43" s="148"/>
      <c r="Y43" s="144"/>
      <c r="Z43" s="145"/>
      <c r="AA43" s="145"/>
      <c r="AB43" s="145"/>
      <c r="AC43" s="145"/>
      <c r="AD43" s="145"/>
      <c r="AE43" s="85"/>
    </row>
    <row r="44">
      <c r="A44" s="85"/>
      <c r="B44" s="85"/>
      <c r="C44" s="163" t="s">
        <v>211</v>
      </c>
      <c r="D44" s="121" t="s">
        <v>87</v>
      </c>
      <c r="E44" s="186" t="s">
        <v>53</v>
      </c>
      <c r="F44" s="183" t="s">
        <v>120</v>
      </c>
      <c r="G44" s="166"/>
      <c r="H44" s="167"/>
      <c r="I44" s="166"/>
      <c r="J44" s="171"/>
      <c r="K44" s="88"/>
      <c r="L44" s="169"/>
      <c r="M44" s="171"/>
      <c r="N44" s="127"/>
      <c r="O44" s="128"/>
      <c r="P44" s="185"/>
      <c r="Q44" s="185"/>
      <c r="R44" s="185"/>
      <c r="S44" s="185"/>
      <c r="T44" s="102"/>
      <c r="U44" s="146"/>
      <c r="V44" s="147"/>
      <c r="W44" s="85"/>
      <c r="X44" s="148"/>
      <c r="Y44" s="144"/>
      <c r="Z44" s="145"/>
      <c r="AA44" s="145"/>
      <c r="AB44" s="145"/>
      <c r="AC44" s="145"/>
      <c r="AD44" s="145"/>
      <c r="AE44" s="85"/>
    </row>
    <row r="45">
      <c r="A45" s="85"/>
      <c r="B45" s="85"/>
      <c r="C45" s="163" t="s">
        <v>211</v>
      </c>
      <c r="D45" s="121" t="s">
        <v>87</v>
      </c>
      <c r="E45" s="182" t="s">
        <v>49</v>
      </c>
      <c r="F45" s="183" t="s">
        <v>120</v>
      </c>
      <c r="G45" s="166"/>
      <c r="H45" s="184"/>
      <c r="I45" s="166"/>
      <c r="J45" s="187"/>
      <c r="K45" s="88"/>
      <c r="L45" s="169"/>
      <c r="M45" s="127"/>
      <c r="N45" s="171"/>
      <c r="O45" s="128"/>
      <c r="P45" s="129"/>
      <c r="Q45" s="185"/>
      <c r="R45" s="185"/>
      <c r="S45" s="185"/>
      <c r="T45" s="102"/>
      <c r="U45" s="146"/>
      <c r="V45" s="147"/>
      <c r="W45" s="85"/>
      <c r="X45" s="148"/>
      <c r="Y45" s="144"/>
      <c r="Z45" s="145"/>
      <c r="AA45" s="145"/>
      <c r="AB45" s="145"/>
      <c r="AC45" s="145"/>
      <c r="AD45" s="145"/>
      <c r="AE45" s="85"/>
    </row>
    <row r="46">
      <c r="A46" s="85"/>
      <c r="B46" s="85"/>
      <c r="C46" s="163" t="s">
        <v>211</v>
      </c>
      <c r="D46" s="121" t="s">
        <v>87</v>
      </c>
      <c r="E46" s="182" t="s">
        <v>57</v>
      </c>
      <c r="F46" s="183" t="s">
        <v>120</v>
      </c>
      <c r="G46" s="166"/>
      <c r="H46" s="184"/>
      <c r="I46" s="166"/>
      <c r="J46" s="187"/>
      <c r="K46" s="88"/>
      <c r="L46" s="169"/>
      <c r="M46" s="127"/>
      <c r="N46" s="127"/>
      <c r="O46" s="128"/>
      <c r="P46" s="129"/>
      <c r="Q46" s="185"/>
      <c r="R46" s="185"/>
      <c r="S46" s="185"/>
      <c r="T46" s="102"/>
      <c r="U46" s="146"/>
      <c r="V46" s="147"/>
      <c r="W46" s="85"/>
      <c r="X46" s="148"/>
      <c r="Y46" s="144"/>
      <c r="Z46" s="145"/>
      <c r="AA46" s="145"/>
      <c r="AB46" s="145"/>
      <c r="AC46" s="145"/>
      <c r="AD46" s="145"/>
      <c r="AE46" s="85"/>
    </row>
    <row r="47">
      <c r="A47" s="85"/>
      <c r="B47" s="136"/>
      <c r="C47" s="156"/>
      <c r="D47" s="188" t="s">
        <v>239</v>
      </c>
      <c r="E47" s="189" t="s">
        <v>240</v>
      </c>
      <c r="F47" s="190"/>
      <c r="G47" s="166"/>
      <c r="H47" s="184"/>
      <c r="I47" s="187"/>
      <c r="J47" s="187"/>
      <c r="K47" s="88"/>
      <c r="L47" s="169"/>
      <c r="M47" s="127"/>
      <c r="N47" s="127"/>
      <c r="O47" s="128"/>
      <c r="P47" s="185"/>
      <c r="Q47" s="185"/>
      <c r="R47" s="185"/>
      <c r="S47" s="185"/>
      <c r="T47" s="102"/>
      <c r="U47" s="146"/>
      <c r="V47" s="147"/>
      <c r="W47" s="85"/>
      <c r="X47" s="148"/>
      <c r="Y47" s="144"/>
      <c r="Z47" s="145"/>
      <c r="AA47" s="145"/>
      <c r="AB47" s="145"/>
      <c r="AC47" s="145"/>
      <c r="AD47" s="145"/>
      <c r="AE47" s="85"/>
    </row>
    <row r="48">
      <c r="A48" s="85"/>
      <c r="B48" s="85"/>
      <c r="C48" s="86"/>
      <c r="D48" s="191" t="s">
        <v>87</v>
      </c>
      <c r="E48" s="192" t="s">
        <v>241</v>
      </c>
      <c r="F48" s="165" t="s">
        <v>101</v>
      </c>
      <c r="G48" s="166"/>
      <c r="H48" s="184"/>
      <c r="I48" s="166"/>
      <c r="J48" s="187"/>
      <c r="K48" s="88"/>
      <c r="L48" s="169"/>
      <c r="M48" s="127"/>
      <c r="N48" s="127"/>
      <c r="O48" s="128"/>
      <c r="P48" s="185"/>
      <c r="Q48" s="185"/>
      <c r="R48" s="185"/>
      <c r="S48" s="185"/>
      <c r="T48" s="102"/>
      <c r="U48" s="146"/>
      <c r="V48" s="147"/>
      <c r="W48" s="85"/>
      <c r="X48" s="148"/>
      <c r="Y48" s="144"/>
      <c r="Z48" s="145"/>
      <c r="AA48" s="145"/>
      <c r="AB48" s="145"/>
      <c r="AC48" s="145"/>
      <c r="AD48" s="145"/>
      <c r="AE48" s="85"/>
    </row>
    <row r="49">
      <c r="A49" s="85"/>
      <c r="B49" s="136"/>
      <c r="C49" s="156"/>
      <c r="D49" s="191" t="s">
        <v>87</v>
      </c>
      <c r="E49" s="192" t="s">
        <v>242</v>
      </c>
      <c r="F49" s="183" t="s">
        <v>133</v>
      </c>
      <c r="G49" s="166"/>
      <c r="H49" s="184"/>
      <c r="I49" s="166"/>
      <c r="J49" s="187"/>
      <c r="K49" s="88"/>
      <c r="L49" s="169"/>
      <c r="M49" s="127"/>
      <c r="N49" s="127"/>
      <c r="O49" s="128"/>
      <c r="P49" s="185"/>
      <c r="Q49" s="185"/>
      <c r="R49" s="185"/>
      <c r="S49" s="185"/>
      <c r="T49" s="102"/>
      <c r="U49" s="146"/>
      <c r="V49" s="147"/>
      <c r="W49" s="85"/>
      <c r="X49" s="148"/>
      <c r="Y49" s="144"/>
      <c r="Z49" s="145"/>
      <c r="AA49" s="145"/>
      <c r="AB49" s="145"/>
      <c r="AC49" s="145"/>
      <c r="AD49" s="145"/>
      <c r="AE49" s="85"/>
    </row>
    <row r="50">
      <c r="A50" s="85"/>
      <c r="B50" s="136"/>
      <c r="C50" s="156"/>
      <c r="D50" s="136"/>
      <c r="E50" s="193" t="s">
        <v>243</v>
      </c>
      <c r="F50" s="194"/>
      <c r="G50" s="195"/>
      <c r="H50" s="196"/>
      <c r="I50" s="195"/>
      <c r="J50" s="195"/>
      <c r="K50" s="88"/>
      <c r="L50" s="195"/>
      <c r="M50" s="195"/>
      <c r="N50" s="195"/>
      <c r="O50" s="128"/>
      <c r="P50" s="185"/>
      <c r="Q50" s="185"/>
      <c r="R50" s="185"/>
      <c r="S50" s="185"/>
      <c r="T50" s="102"/>
      <c r="U50" s="146"/>
      <c r="V50" s="147"/>
      <c r="W50" s="85"/>
      <c r="X50" s="148"/>
      <c r="Y50" s="144"/>
      <c r="Z50" s="145"/>
      <c r="AA50" s="145"/>
      <c r="AB50" s="145"/>
      <c r="AC50" s="145"/>
      <c r="AD50" s="145"/>
      <c r="AE50" s="85"/>
    </row>
    <row r="51">
      <c r="A51" s="85"/>
      <c r="B51" s="85"/>
      <c r="C51" s="163" t="s">
        <v>211</v>
      </c>
      <c r="D51" s="121" t="s">
        <v>87</v>
      </c>
      <c r="E51" s="197" t="s">
        <v>244</v>
      </c>
      <c r="F51" s="198" t="s">
        <v>214</v>
      </c>
      <c r="G51" s="125">
        <v>108000.0</v>
      </c>
      <c r="H51" s="126">
        <v>1.0</v>
      </c>
      <c r="I51" s="125">
        <f t="shared" ref="I51:I55" si="10">G51*H51</f>
        <v>108000</v>
      </c>
      <c r="J51" s="125">
        <f t="shared" ref="J51:J56" si="11">G51*H51</f>
        <v>108000</v>
      </c>
      <c r="K51" s="88"/>
      <c r="L51" s="199">
        <f>I51/0.85</f>
        <v>127058.8235</v>
      </c>
      <c r="M51" s="127">
        <f t="shared" ref="M51:M55" si="12">L51/$H$70</f>
        <v>34.34022258</v>
      </c>
      <c r="N51" s="127">
        <f t="shared" ref="N51:N56" si="13">L51/$M$3</f>
        <v>34.34022258</v>
      </c>
      <c r="O51" s="128"/>
      <c r="P51" s="185"/>
      <c r="Q51" s="185"/>
      <c r="R51" s="185"/>
      <c r="S51" s="185"/>
      <c r="T51" s="102"/>
      <c r="U51" s="146"/>
      <c r="V51" s="147"/>
      <c r="W51" s="85"/>
      <c r="X51" s="148"/>
      <c r="Y51" s="144"/>
      <c r="Z51" s="145"/>
      <c r="AA51" s="145"/>
      <c r="AB51" s="145"/>
      <c r="AC51" s="145"/>
      <c r="AD51" s="145"/>
      <c r="AE51" s="85"/>
    </row>
    <row r="52">
      <c r="A52" s="85"/>
      <c r="B52" s="85"/>
      <c r="C52" s="191" t="s">
        <v>204</v>
      </c>
      <c r="D52" s="191" t="s">
        <v>87</v>
      </c>
      <c r="E52" s="200" t="s">
        <v>65</v>
      </c>
      <c r="F52" s="198" t="s">
        <v>140</v>
      </c>
      <c r="G52" s="125">
        <v>255000.0</v>
      </c>
      <c r="H52" s="126">
        <v>1.0</v>
      </c>
      <c r="I52" s="125">
        <f t="shared" si="10"/>
        <v>255000</v>
      </c>
      <c r="J52" s="125">
        <f t="shared" si="11"/>
        <v>255000</v>
      </c>
      <c r="K52" s="88"/>
      <c r="L52" s="199">
        <f t="shared" ref="L52:L53" si="14">I52/0.8</f>
        <v>318750</v>
      </c>
      <c r="M52" s="127">
        <f t="shared" si="12"/>
        <v>86.14864865</v>
      </c>
      <c r="N52" s="127">
        <f t="shared" si="13"/>
        <v>86.14864865</v>
      </c>
      <c r="O52" s="128"/>
      <c r="P52" s="130">
        <v>255000.0</v>
      </c>
      <c r="Q52" s="130">
        <v>255000.0</v>
      </c>
      <c r="R52" s="130">
        <f t="shared" ref="R52:R53" si="15">(P52+Q52)*2%</f>
        <v>10200</v>
      </c>
      <c r="S52" s="130">
        <f t="shared" ref="S52:S53" si="16">(P52+Q52)-R52</f>
        <v>499800</v>
      </c>
      <c r="T52" s="102"/>
      <c r="U52" s="146">
        <f t="shared" ref="U52:U53" si="17">I52</f>
        <v>255000</v>
      </c>
      <c r="V52" s="147">
        <f t="shared" ref="V52:V53" si="18">U52-P52</f>
        <v>0</v>
      </c>
      <c r="W52" s="85"/>
      <c r="X52" s="143" t="s">
        <v>140</v>
      </c>
      <c r="Y52" s="144"/>
      <c r="Z52" s="173">
        <v>45898.0</v>
      </c>
      <c r="AA52" s="174">
        <v>932960.0</v>
      </c>
      <c r="AB52" s="175" t="s">
        <v>215</v>
      </c>
      <c r="AC52" s="175" t="s">
        <v>216</v>
      </c>
      <c r="AD52" s="145"/>
      <c r="AE52" s="85"/>
    </row>
    <row r="53">
      <c r="A53" s="85"/>
      <c r="B53" s="85"/>
      <c r="C53" s="191" t="s">
        <v>204</v>
      </c>
      <c r="D53" s="191" t="s">
        <v>87</v>
      </c>
      <c r="E53" s="200" t="s">
        <v>63</v>
      </c>
      <c r="F53" s="198" t="s">
        <v>140</v>
      </c>
      <c r="G53" s="125">
        <v>221000.0</v>
      </c>
      <c r="H53" s="126">
        <v>1.0</v>
      </c>
      <c r="I53" s="125">
        <f t="shared" si="10"/>
        <v>221000</v>
      </c>
      <c r="J53" s="125">
        <f t="shared" si="11"/>
        <v>221000</v>
      </c>
      <c r="K53" s="88"/>
      <c r="L53" s="199">
        <f t="shared" si="14"/>
        <v>276250</v>
      </c>
      <c r="M53" s="127">
        <f t="shared" si="12"/>
        <v>74.66216216</v>
      </c>
      <c r="N53" s="127">
        <f t="shared" si="13"/>
        <v>74.66216216</v>
      </c>
      <c r="O53" s="128"/>
      <c r="P53" s="130">
        <v>221000.0</v>
      </c>
      <c r="Q53" s="130">
        <v>221000.0</v>
      </c>
      <c r="R53" s="130">
        <f t="shared" si="15"/>
        <v>8840</v>
      </c>
      <c r="S53" s="130">
        <f t="shared" si="16"/>
        <v>433160</v>
      </c>
      <c r="T53" s="102"/>
      <c r="U53" s="146">
        <f t="shared" si="17"/>
        <v>221000</v>
      </c>
      <c r="V53" s="147">
        <f t="shared" si="18"/>
        <v>0</v>
      </c>
      <c r="W53" s="85"/>
      <c r="X53" s="201"/>
      <c r="Y53" s="202"/>
      <c r="Z53" s="203"/>
      <c r="AA53" s="203"/>
      <c r="AB53" s="203"/>
      <c r="AC53" s="203"/>
      <c r="AD53" s="203"/>
      <c r="AE53" s="85"/>
    </row>
    <row r="54">
      <c r="A54" s="85"/>
      <c r="B54" s="85"/>
      <c r="C54" s="163" t="s">
        <v>211</v>
      </c>
      <c r="D54" s="121" t="s">
        <v>87</v>
      </c>
      <c r="E54" s="200" t="s">
        <v>245</v>
      </c>
      <c r="F54" s="198" t="s">
        <v>120</v>
      </c>
      <c r="G54" s="125">
        <v>320000.0</v>
      </c>
      <c r="H54" s="141">
        <v>1.0</v>
      </c>
      <c r="I54" s="125">
        <f t="shared" si="10"/>
        <v>320000</v>
      </c>
      <c r="J54" s="125">
        <f t="shared" si="11"/>
        <v>320000</v>
      </c>
      <c r="K54" s="88"/>
      <c r="L54" s="199">
        <f>I54/0.85</f>
        <v>376470.5882</v>
      </c>
      <c r="M54" s="127">
        <f t="shared" si="12"/>
        <v>101.7488076</v>
      </c>
      <c r="N54" s="127">
        <f t="shared" si="13"/>
        <v>101.7488076</v>
      </c>
      <c r="O54" s="128"/>
      <c r="P54" s="185"/>
      <c r="Q54" s="185"/>
      <c r="R54" s="130"/>
      <c r="S54" s="130"/>
      <c r="T54" s="102"/>
      <c r="U54" s="146"/>
      <c r="V54" s="147"/>
      <c r="W54" s="85"/>
      <c r="X54" s="148"/>
      <c r="Y54" s="144"/>
      <c r="Z54" s="145"/>
      <c r="AA54" s="145"/>
      <c r="AB54" s="145"/>
      <c r="AC54" s="145"/>
      <c r="AD54" s="145"/>
      <c r="AE54" s="85"/>
    </row>
    <row r="55">
      <c r="A55" s="85"/>
      <c r="B55" s="85"/>
      <c r="C55" s="163" t="s">
        <v>211</v>
      </c>
      <c r="D55" s="121" t="s">
        <v>87</v>
      </c>
      <c r="E55" s="200" t="s">
        <v>246</v>
      </c>
      <c r="F55" s="198" t="s">
        <v>120</v>
      </c>
      <c r="G55" s="125">
        <v>240000.0</v>
      </c>
      <c r="H55" s="141">
        <v>1.0</v>
      </c>
      <c r="I55" s="125">
        <f t="shared" si="10"/>
        <v>240000</v>
      </c>
      <c r="J55" s="125">
        <f t="shared" si="11"/>
        <v>240000</v>
      </c>
      <c r="K55" s="88"/>
      <c r="L55" s="199">
        <f>I55/0.8</f>
        <v>300000</v>
      </c>
      <c r="M55" s="127">
        <f t="shared" si="12"/>
        <v>81.08108108</v>
      </c>
      <c r="N55" s="127">
        <f t="shared" si="13"/>
        <v>81.08108108</v>
      </c>
      <c r="O55" s="128"/>
      <c r="P55" s="185"/>
      <c r="Q55" s="185"/>
      <c r="R55" s="185"/>
      <c r="S55" s="185"/>
      <c r="T55" s="102"/>
      <c r="U55" s="146"/>
      <c r="V55" s="147"/>
      <c r="W55" s="85"/>
      <c r="X55" s="148"/>
      <c r="Y55" s="144"/>
      <c r="Z55" s="145"/>
      <c r="AA55" s="145"/>
      <c r="AB55" s="145"/>
      <c r="AC55" s="145"/>
      <c r="AD55" s="145"/>
      <c r="AE55" s="85"/>
    </row>
    <row r="56">
      <c r="A56" s="85"/>
      <c r="B56" s="85"/>
      <c r="C56" s="163" t="s">
        <v>211</v>
      </c>
      <c r="D56" s="121" t="s">
        <v>87</v>
      </c>
      <c r="E56" s="204" t="s">
        <v>138</v>
      </c>
      <c r="F56" s="152"/>
      <c r="G56" s="205">
        <v>150000.0</v>
      </c>
      <c r="H56" s="141">
        <v>1.0</v>
      </c>
      <c r="I56" s="171"/>
      <c r="J56" s="125">
        <f t="shared" si="11"/>
        <v>150000</v>
      </c>
      <c r="K56" s="88"/>
      <c r="L56" s="199">
        <f>J56/0.7</f>
        <v>214285.7143</v>
      </c>
      <c r="M56" s="171"/>
      <c r="N56" s="127">
        <f t="shared" si="13"/>
        <v>57.91505792</v>
      </c>
      <c r="O56" s="128"/>
      <c r="P56" s="206"/>
      <c r="Q56" s="206"/>
      <c r="R56" s="206"/>
      <c r="S56" s="206"/>
      <c r="T56" s="102"/>
      <c r="U56" s="146"/>
      <c r="V56" s="147"/>
      <c r="W56" s="85"/>
      <c r="X56" s="143" t="s">
        <v>135</v>
      </c>
      <c r="Y56" s="144"/>
      <c r="Z56" s="173">
        <v>45937.0</v>
      </c>
      <c r="AA56" s="174">
        <v>201000.0</v>
      </c>
      <c r="AB56" s="175" t="s">
        <v>215</v>
      </c>
      <c r="AC56" s="175" t="s">
        <v>216</v>
      </c>
      <c r="AD56" s="145"/>
      <c r="AE56" s="85"/>
    </row>
    <row r="57">
      <c r="A57" s="85"/>
      <c r="B57" s="136"/>
      <c r="C57" s="156"/>
      <c r="D57" s="136"/>
      <c r="E57" s="207" t="s">
        <v>247</v>
      </c>
      <c r="F57" s="208"/>
      <c r="G57" s="206"/>
      <c r="H57" s="209"/>
      <c r="I57" s="206"/>
      <c r="J57" s="206"/>
      <c r="K57" s="88"/>
      <c r="L57" s="206"/>
      <c r="M57" s="206"/>
      <c r="N57" s="206"/>
      <c r="O57" s="128"/>
      <c r="P57" s="206"/>
      <c r="Q57" s="206"/>
      <c r="R57" s="206"/>
      <c r="S57" s="206"/>
      <c r="T57" s="102"/>
      <c r="U57" s="146"/>
      <c r="V57" s="147"/>
      <c r="W57" s="85"/>
      <c r="X57" s="148"/>
      <c r="Y57" s="144"/>
      <c r="Z57" s="145"/>
      <c r="AA57" s="145"/>
      <c r="AB57" s="145"/>
      <c r="AC57" s="145"/>
      <c r="AD57" s="145"/>
      <c r="AE57" s="85"/>
    </row>
    <row r="58">
      <c r="A58" s="85"/>
      <c r="B58" s="85"/>
      <c r="C58" s="163" t="s">
        <v>211</v>
      </c>
      <c r="D58" s="191" t="s">
        <v>248</v>
      </c>
      <c r="E58" s="210" t="s">
        <v>249</v>
      </c>
      <c r="F58" s="152" t="s">
        <v>250</v>
      </c>
      <c r="G58" s="155">
        <v>50000.0</v>
      </c>
      <c r="H58" s="141">
        <v>1.0</v>
      </c>
      <c r="I58" s="171"/>
      <c r="J58" s="125">
        <f t="shared" ref="J58:J61" si="19">G58*H58</f>
        <v>50000</v>
      </c>
      <c r="K58" s="88"/>
      <c r="L58" s="199">
        <f>J58/0.6</f>
        <v>83333.33333</v>
      </c>
      <c r="M58" s="171"/>
      <c r="N58" s="127">
        <f t="shared" ref="N58:N64" si="20">L58/$M$3</f>
        <v>22.52252252</v>
      </c>
      <c r="O58" s="128"/>
      <c r="P58" s="211"/>
      <c r="Q58" s="130">
        <v>50000.0</v>
      </c>
      <c r="R58" s="130">
        <v>0.0</v>
      </c>
      <c r="S58" s="130">
        <f>(P58+Q58)-R58</f>
        <v>50000</v>
      </c>
      <c r="T58" s="102"/>
      <c r="U58" s="146">
        <f>J58</f>
        <v>50000</v>
      </c>
      <c r="V58" s="147">
        <f>U58-Q58</f>
        <v>0</v>
      </c>
      <c r="W58" s="85"/>
      <c r="X58" s="212" t="s">
        <v>104</v>
      </c>
      <c r="Y58" s="144"/>
      <c r="Z58" s="173">
        <v>45898.0</v>
      </c>
      <c r="AA58" s="174">
        <v>50000.0</v>
      </c>
      <c r="AB58" s="175" t="s">
        <v>215</v>
      </c>
      <c r="AC58" s="175" t="s">
        <v>216</v>
      </c>
      <c r="AD58" s="145"/>
      <c r="AE58" s="85"/>
    </row>
    <row r="59">
      <c r="A59" s="85"/>
      <c r="B59" s="85"/>
      <c r="C59" s="86"/>
      <c r="D59" s="213" t="s">
        <v>116</v>
      </c>
      <c r="E59" s="214" t="s">
        <v>251</v>
      </c>
      <c r="F59" s="152" t="s">
        <v>156</v>
      </c>
      <c r="G59" s="155">
        <v>300000.0</v>
      </c>
      <c r="H59" s="141">
        <v>1.0</v>
      </c>
      <c r="I59" s="171"/>
      <c r="J59" s="125">
        <f t="shared" si="19"/>
        <v>300000</v>
      </c>
      <c r="K59" s="88"/>
      <c r="L59" s="199">
        <f>J59/0.95</f>
        <v>315789.4737</v>
      </c>
      <c r="M59" s="171"/>
      <c r="N59" s="127">
        <f t="shared" si="20"/>
        <v>85.3485064</v>
      </c>
      <c r="O59" s="128"/>
      <c r="P59" s="185"/>
      <c r="Q59" s="185"/>
      <c r="R59" s="185"/>
      <c r="S59" s="185"/>
      <c r="T59" s="102"/>
      <c r="U59" s="146"/>
      <c r="V59" s="147"/>
      <c r="W59" s="85"/>
      <c r="X59" s="148"/>
      <c r="Y59" s="144"/>
      <c r="Z59" s="145"/>
      <c r="AA59" s="145"/>
      <c r="AB59" s="145"/>
      <c r="AC59" s="145"/>
      <c r="AD59" s="145"/>
      <c r="AE59" s="85"/>
    </row>
    <row r="60">
      <c r="A60" s="85"/>
      <c r="B60" s="85"/>
      <c r="C60" s="86"/>
      <c r="D60" s="213" t="s">
        <v>116</v>
      </c>
      <c r="E60" s="210" t="s">
        <v>252</v>
      </c>
      <c r="F60" s="152" t="s">
        <v>156</v>
      </c>
      <c r="G60" s="155">
        <v>300000.0</v>
      </c>
      <c r="H60" s="141">
        <v>1.0</v>
      </c>
      <c r="I60" s="125">
        <f t="shared" ref="I60:I61" si="21">G60*H60</f>
        <v>300000</v>
      </c>
      <c r="J60" s="125">
        <f t="shared" si="19"/>
        <v>300000</v>
      </c>
      <c r="K60" s="88"/>
      <c r="L60" s="199">
        <f>I60/0.95</f>
        <v>315789.4737</v>
      </c>
      <c r="M60" s="127">
        <f t="shared" ref="M60:M64" si="22">L60/$H$70</f>
        <v>85.3485064</v>
      </c>
      <c r="N60" s="127">
        <f t="shared" si="20"/>
        <v>85.3485064</v>
      </c>
      <c r="O60" s="128"/>
      <c r="P60" s="129"/>
      <c r="Q60" s="211"/>
      <c r="R60" s="129"/>
      <c r="S60" s="129"/>
      <c r="T60" s="102"/>
      <c r="U60" s="146"/>
      <c r="V60" s="147"/>
      <c r="W60" s="85"/>
      <c r="X60" s="148"/>
      <c r="Y60" s="144"/>
      <c r="Z60" s="145"/>
      <c r="AA60" s="145"/>
      <c r="AB60" s="145"/>
      <c r="AC60" s="145"/>
      <c r="AD60" s="145"/>
      <c r="AE60" s="85"/>
    </row>
    <row r="61">
      <c r="A61" s="85"/>
      <c r="B61" s="85"/>
      <c r="C61" s="137" t="s">
        <v>197</v>
      </c>
      <c r="D61" s="121" t="s">
        <v>198</v>
      </c>
      <c r="E61" s="215" t="s">
        <v>253</v>
      </c>
      <c r="F61" s="216"/>
      <c r="G61" s="155">
        <v>4000.0</v>
      </c>
      <c r="H61" s="153">
        <v>1.0</v>
      </c>
      <c r="I61" s="125">
        <f t="shared" si="21"/>
        <v>4000</v>
      </c>
      <c r="J61" s="125">
        <f t="shared" si="19"/>
        <v>4000</v>
      </c>
      <c r="K61" s="88"/>
      <c r="L61" s="199">
        <f>I61/0.6</f>
        <v>6666.666667</v>
      </c>
      <c r="M61" s="127">
        <f t="shared" si="22"/>
        <v>1.801801802</v>
      </c>
      <c r="N61" s="127">
        <f t="shared" si="20"/>
        <v>1.801801802</v>
      </c>
      <c r="O61" s="128"/>
      <c r="P61" s="185"/>
      <c r="Q61" s="185"/>
      <c r="R61" s="185"/>
      <c r="S61" s="185"/>
      <c r="T61" s="102"/>
      <c r="U61" s="146"/>
      <c r="V61" s="147"/>
      <c r="W61" s="85"/>
      <c r="X61" s="148"/>
      <c r="Y61" s="144"/>
      <c r="Z61" s="145"/>
      <c r="AA61" s="145"/>
      <c r="AB61" s="145"/>
      <c r="AC61" s="145"/>
      <c r="AD61" s="145"/>
      <c r="AE61" s="85"/>
    </row>
    <row r="62">
      <c r="A62" s="85"/>
      <c r="B62" s="136"/>
      <c r="C62" s="121" t="s">
        <v>204</v>
      </c>
      <c r="D62" s="121" t="s">
        <v>254</v>
      </c>
      <c r="E62" s="217" t="s">
        <v>255</v>
      </c>
      <c r="F62" s="13" t="s">
        <v>86</v>
      </c>
      <c r="G62" s="155">
        <v>40000.0</v>
      </c>
      <c r="H62" s="153">
        <v>2.0</v>
      </c>
      <c r="I62" s="125">
        <f>G62*H62/2</f>
        <v>40000</v>
      </c>
      <c r="J62" s="125">
        <f>G62*H62/2</f>
        <v>40000</v>
      </c>
      <c r="K62" s="88"/>
      <c r="L62" s="199">
        <f>I62/0.9</f>
        <v>44444.44444</v>
      </c>
      <c r="M62" s="127">
        <f t="shared" si="22"/>
        <v>12.01201201</v>
      </c>
      <c r="N62" s="127">
        <f t="shared" si="20"/>
        <v>12.01201201</v>
      </c>
      <c r="O62" s="128"/>
      <c r="P62" s="185"/>
      <c r="Q62" s="185"/>
      <c r="R62" s="185"/>
      <c r="S62" s="185"/>
      <c r="T62" s="102"/>
      <c r="U62" s="146"/>
      <c r="V62" s="147"/>
      <c r="W62" s="85"/>
      <c r="X62" s="148"/>
      <c r="Y62" s="144"/>
      <c r="Z62" s="145"/>
      <c r="AA62" s="145"/>
      <c r="AB62" s="145"/>
      <c r="AC62" s="145"/>
      <c r="AD62" s="145"/>
      <c r="AE62" s="85"/>
    </row>
    <row r="63">
      <c r="A63" s="85"/>
      <c r="B63" s="136"/>
      <c r="C63" s="156"/>
      <c r="D63" s="136"/>
      <c r="E63" s="217" t="s">
        <v>256</v>
      </c>
      <c r="F63" s="152" t="s">
        <v>133</v>
      </c>
      <c r="G63" s="125">
        <v>250000.0</v>
      </c>
      <c r="H63" s="218">
        <v>0.5</v>
      </c>
      <c r="I63" s="125">
        <f t="shared" ref="I63:I65" si="23">G63*H63</f>
        <v>125000</v>
      </c>
      <c r="J63" s="125">
        <f t="shared" ref="J63:J65" si="24">G63*H63</f>
        <v>125000</v>
      </c>
      <c r="K63" s="88"/>
      <c r="L63" s="199">
        <f t="shared" ref="L63:L64" si="25">I63/0.95</f>
        <v>131578.9474</v>
      </c>
      <c r="M63" s="127">
        <f t="shared" si="22"/>
        <v>35.56187767</v>
      </c>
      <c r="N63" s="127">
        <f t="shared" si="20"/>
        <v>35.56187767</v>
      </c>
      <c r="O63" s="128"/>
      <c r="P63" s="185"/>
      <c r="Q63" s="185"/>
      <c r="R63" s="185"/>
      <c r="S63" s="185"/>
      <c r="T63" s="102"/>
      <c r="U63" s="146"/>
      <c r="V63" s="147"/>
      <c r="W63" s="85"/>
      <c r="X63" s="148"/>
      <c r="Y63" s="144"/>
      <c r="Z63" s="145"/>
      <c r="AA63" s="145"/>
      <c r="AB63" s="145"/>
      <c r="AC63" s="145"/>
      <c r="AD63" s="145"/>
      <c r="AE63" s="85"/>
    </row>
    <row r="64">
      <c r="A64" s="85"/>
      <c r="B64" s="85"/>
      <c r="C64" s="86"/>
      <c r="D64" s="213" t="s">
        <v>257</v>
      </c>
      <c r="E64" s="217" t="s">
        <v>258</v>
      </c>
      <c r="F64" s="13" t="s">
        <v>259</v>
      </c>
      <c r="G64" s="125">
        <v>180000.0</v>
      </c>
      <c r="H64" s="218">
        <v>0.5</v>
      </c>
      <c r="I64" s="125">
        <f t="shared" si="23"/>
        <v>90000</v>
      </c>
      <c r="J64" s="125">
        <f t="shared" si="24"/>
        <v>90000</v>
      </c>
      <c r="K64" s="88"/>
      <c r="L64" s="199">
        <f t="shared" si="25"/>
        <v>94736.84211</v>
      </c>
      <c r="M64" s="127">
        <f t="shared" si="22"/>
        <v>25.60455192</v>
      </c>
      <c r="N64" s="127">
        <f t="shared" si="20"/>
        <v>25.60455192</v>
      </c>
      <c r="O64" s="128"/>
      <c r="P64" s="185"/>
      <c r="Q64" s="185"/>
      <c r="R64" s="185"/>
      <c r="S64" s="185"/>
      <c r="T64" s="102"/>
      <c r="U64" s="146"/>
      <c r="V64" s="147"/>
      <c r="W64" s="85"/>
      <c r="X64" s="148"/>
      <c r="Y64" s="144"/>
      <c r="Z64" s="145"/>
      <c r="AA64" s="145"/>
      <c r="AB64" s="145"/>
      <c r="AC64" s="145"/>
      <c r="AD64" s="145"/>
      <c r="AE64" s="85"/>
    </row>
    <row r="65">
      <c r="A65" s="85"/>
      <c r="B65" s="85"/>
      <c r="C65" s="86"/>
      <c r="D65" s="213" t="s">
        <v>84</v>
      </c>
      <c r="E65" s="217" t="s">
        <v>260</v>
      </c>
      <c r="F65" s="13" t="s">
        <v>259</v>
      </c>
      <c r="G65" s="125">
        <v>20000.0</v>
      </c>
      <c r="H65" s="151">
        <v>1.0</v>
      </c>
      <c r="I65" s="219">
        <f t="shared" si="23"/>
        <v>20000</v>
      </c>
      <c r="J65" s="219">
        <f t="shared" si="24"/>
        <v>20000</v>
      </c>
      <c r="K65" s="88"/>
      <c r="L65" s="220"/>
      <c r="M65" s="220"/>
      <c r="N65" s="220"/>
      <c r="O65" s="128"/>
      <c r="P65" s="185"/>
      <c r="Q65" s="185"/>
      <c r="R65" s="185"/>
      <c r="S65" s="185"/>
      <c r="T65" s="102"/>
      <c r="U65" s="146"/>
      <c r="V65" s="147"/>
      <c r="W65" s="85"/>
      <c r="X65" s="221" t="s">
        <v>101</v>
      </c>
      <c r="Y65" s="222"/>
      <c r="Z65" s="223">
        <v>45936.0</v>
      </c>
      <c r="AA65" s="224">
        <v>100000.0</v>
      </c>
      <c r="AB65" s="225" t="s">
        <v>261</v>
      </c>
      <c r="AC65" s="225" t="s">
        <v>262</v>
      </c>
      <c r="AD65" s="226"/>
      <c r="AE65" s="85"/>
    </row>
    <row r="66">
      <c r="A66" s="85"/>
      <c r="B66" s="85"/>
      <c r="C66" s="86"/>
      <c r="D66" s="85"/>
      <c r="E66" s="213"/>
      <c r="F66" s="87"/>
      <c r="G66" s="227"/>
      <c r="H66" s="228" t="s">
        <v>263</v>
      </c>
      <c r="I66" s="229">
        <f t="shared" ref="I66:J66" si="26">SUM(I5:I65)</f>
        <v>3596000</v>
      </c>
      <c r="J66" s="229">
        <f t="shared" si="26"/>
        <v>3736000</v>
      </c>
      <c r="K66" s="88"/>
      <c r="L66" s="88"/>
      <c r="M66" s="85"/>
      <c r="N66" s="85"/>
      <c r="O66" s="85"/>
      <c r="P66" s="89"/>
      <c r="Q66" s="89"/>
      <c r="R66" s="89"/>
      <c r="S66" s="89"/>
      <c r="T66" s="85"/>
      <c r="U66" s="85"/>
      <c r="V66" s="85"/>
      <c r="W66" s="85"/>
      <c r="X66" s="86"/>
      <c r="Y66" s="86"/>
      <c r="Z66" s="86"/>
      <c r="AA66" s="86"/>
      <c r="AB66" s="86"/>
      <c r="AC66" s="86"/>
      <c r="AD66" s="86"/>
      <c r="AE66" s="85"/>
    </row>
    <row r="67">
      <c r="A67" s="85"/>
      <c r="B67" s="85"/>
      <c r="C67" s="86"/>
      <c r="D67" s="85"/>
      <c r="E67" s="85"/>
      <c r="F67" s="87"/>
      <c r="G67" s="88"/>
      <c r="H67" s="230">
        <v>0.18</v>
      </c>
      <c r="I67" s="229">
        <f>I66/0.8234</f>
        <v>4367257.712</v>
      </c>
      <c r="J67" s="229">
        <f>J66/0.813</f>
        <v>4595325.953</v>
      </c>
      <c r="K67" s="88"/>
      <c r="L67" s="88"/>
      <c r="M67" s="229">
        <f t="shared" ref="M67:N67" si="27">SUM(M5:M66)</f>
        <v>1178.904757</v>
      </c>
      <c r="N67" s="229">
        <f t="shared" si="27"/>
        <v>1242.248912</v>
      </c>
      <c r="O67" s="85"/>
      <c r="P67" s="231"/>
      <c r="Q67" s="231"/>
      <c r="R67" s="89"/>
      <c r="S67" s="89"/>
      <c r="T67" s="85"/>
      <c r="U67" s="85"/>
      <c r="V67" s="85"/>
      <c r="W67" s="85"/>
      <c r="X67" s="86"/>
      <c r="Y67" s="86"/>
      <c r="Z67" s="86"/>
      <c r="AA67" s="86"/>
      <c r="AB67" s="86"/>
      <c r="AC67" s="86"/>
      <c r="AD67" s="86"/>
      <c r="AE67" s="85"/>
    </row>
    <row r="68">
      <c r="A68" s="85"/>
      <c r="B68" s="85"/>
      <c r="C68" s="86"/>
      <c r="D68" s="85"/>
      <c r="E68" s="85"/>
      <c r="F68" s="87"/>
      <c r="G68" s="228" t="s">
        <v>264</v>
      </c>
      <c r="H68" s="228" t="s">
        <v>265</v>
      </c>
      <c r="I68" s="229">
        <f t="shared" ref="I68:J68" si="28">I67*4/1000</f>
        <v>17469.03085</v>
      </c>
      <c r="J68" s="229">
        <f t="shared" si="28"/>
        <v>18381.30381</v>
      </c>
      <c r="K68" s="88"/>
      <c r="L68" s="88"/>
      <c r="M68" s="229">
        <f t="shared" ref="M68:N68" si="29">I68/$H$70</f>
        <v>4.721359689</v>
      </c>
      <c r="N68" s="229">
        <f t="shared" si="29"/>
        <v>4.967919949</v>
      </c>
      <c r="O68" s="85"/>
      <c r="P68" s="231"/>
      <c r="Q68" s="231"/>
      <c r="R68" s="89"/>
      <c r="S68" s="89"/>
      <c r="T68" s="85"/>
      <c r="U68" s="85"/>
      <c r="V68" s="85"/>
      <c r="W68" s="85"/>
      <c r="X68" s="86"/>
      <c r="Y68" s="86"/>
      <c r="Z68" s="86"/>
      <c r="AA68" s="86"/>
      <c r="AB68" s="86"/>
      <c r="AC68" s="86"/>
      <c r="AD68" s="86"/>
      <c r="AE68" s="85"/>
    </row>
    <row r="69">
      <c r="A69" s="85"/>
      <c r="B69" s="85"/>
      <c r="C69" s="86"/>
      <c r="D69" s="85"/>
      <c r="E69" s="85"/>
      <c r="F69" s="87"/>
      <c r="G69" s="228" t="s">
        <v>264</v>
      </c>
      <c r="H69" s="232" t="s">
        <v>266</v>
      </c>
      <c r="I69" s="88"/>
      <c r="J69" s="88"/>
      <c r="K69" s="88"/>
      <c r="L69" s="88"/>
      <c r="M69" s="88"/>
      <c r="N69" s="88"/>
      <c r="O69" s="85"/>
      <c r="P69" s="231"/>
      <c r="Q69" s="231"/>
      <c r="R69" s="89"/>
      <c r="S69" s="89"/>
      <c r="T69" s="85"/>
      <c r="U69" s="85"/>
      <c r="V69" s="85"/>
      <c r="W69" s="85"/>
      <c r="X69" s="86"/>
      <c r="Y69" s="86"/>
      <c r="Z69" s="86"/>
      <c r="AA69" s="86"/>
      <c r="AB69" s="86"/>
      <c r="AC69" s="86"/>
      <c r="AD69" s="86"/>
      <c r="AE69" s="85"/>
    </row>
    <row r="70">
      <c r="A70" s="85"/>
      <c r="B70" s="85"/>
      <c r="C70" s="86"/>
      <c r="D70" s="85"/>
      <c r="E70" s="85"/>
      <c r="F70" s="87"/>
      <c r="G70" s="228" t="s">
        <v>267</v>
      </c>
      <c r="H70" s="233">
        <v>3700.0</v>
      </c>
      <c r="I70" s="234">
        <f t="shared" ref="I70:J70" si="30">SUM(I67:I69)</f>
        <v>4384726.743</v>
      </c>
      <c r="J70" s="234">
        <f t="shared" si="30"/>
        <v>4613707.257</v>
      </c>
      <c r="K70" s="88"/>
      <c r="L70" s="88"/>
      <c r="M70" s="234">
        <f t="shared" ref="M70:N70" si="31">SUM(M67:M69)</f>
        <v>1183.626116</v>
      </c>
      <c r="N70" s="234">
        <f t="shared" si="31"/>
        <v>1247.216832</v>
      </c>
      <c r="O70" s="85"/>
      <c r="P70" s="231"/>
      <c r="Q70" s="231"/>
      <c r="R70" s="89"/>
      <c r="S70" s="89"/>
      <c r="T70" s="85"/>
      <c r="U70" s="85"/>
      <c r="V70" s="85"/>
      <c r="W70" s="85"/>
      <c r="X70" s="86"/>
      <c r="Y70" s="86"/>
      <c r="Z70" s="86"/>
      <c r="AA70" s="86"/>
      <c r="AB70" s="86"/>
      <c r="AC70" s="86"/>
      <c r="AD70" s="86"/>
      <c r="AE70" s="85"/>
    </row>
    <row r="71">
      <c r="A71" s="85"/>
      <c r="B71" s="85"/>
      <c r="C71" s="86"/>
      <c r="D71" s="85"/>
      <c r="E71" s="85"/>
      <c r="F71" s="87"/>
      <c r="G71" s="88"/>
      <c r="H71" s="85"/>
      <c r="I71" s="235">
        <f t="shared" ref="I71:J71" si="32">I70/$H$70</f>
        <v>1185.061282</v>
      </c>
      <c r="J71" s="235">
        <f t="shared" si="32"/>
        <v>1246.947907</v>
      </c>
      <c r="K71" s="88"/>
      <c r="L71" s="88"/>
      <c r="M71" s="85"/>
      <c r="N71" s="85"/>
      <c r="O71" s="85"/>
      <c r="P71" s="89"/>
      <c r="Q71" s="89"/>
      <c r="R71" s="89"/>
      <c r="S71" s="89"/>
      <c r="T71" s="85"/>
      <c r="U71" s="85"/>
      <c r="V71" s="85"/>
      <c r="W71" s="85"/>
      <c r="X71" s="86"/>
      <c r="Y71" s="86"/>
      <c r="Z71" s="86"/>
      <c r="AA71" s="86"/>
      <c r="AB71" s="86"/>
      <c r="AC71" s="86"/>
      <c r="AD71" s="86"/>
      <c r="AE71" s="85"/>
    </row>
    <row r="72" ht="27.0" customHeight="1">
      <c r="A72" s="85"/>
      <c r="B72" s="85"/>
      <c r="C72" s="86"/>
      <c r="D72" s="85"/>
      <c r="E72" s="85"/>
      <c r="F72" s="87"/>
      <c r="G72" s="85"/>
      <c r="H72" s="85"/>
      <c r="I72" s="85"/>
      <c r="J72" s="85"/>
      <c r="K72" s="85"/>
      <c r="L72" s="85"/>
      <c r="M72" s="85"/>
      <c r="N72" s="85"/>
      <c r="O72" s="85"/>
      <c r="P72" s="89"/>
      <c r="Q72" s="89"/>
      <c r="R72" s="89"/>
      <c r="S72" s="89"/>
      <c r="T72" s="85"/>
      <c r="U72" s="85"/>
      <c r="V72" s="85"/>
      <c r="W72" s="85"/>
      <c r="X72" s="86"/>
      <c r="Y72" s="86"/>
      <c r="Z72" s="86"/>
      <c r="AA72" s="86"/>
      <c r="AB72" s="86"/>
      <c r="AC72" s="86"/>
      <c r="AD72" s="86"/>
      <c r="AE72" s="85"/>
    </row>
    <row r="73" ht="27.0" customHeight="1">
      <c r="A73" s="85"/>
      <c r="B73" s="85"/>
      <c r="C73" s="86"/>
      <c r="D73" s="85"/>
      <c r="E73" s="85"/>
      <c r="F73" s="87"/>
      <c r="G73" s="85"/>
      <c r="H73" s="85"/>
      <c r="I73" s="88">
        <f t="shared" ref="I73:J73" si="33">I67-I66</f>
        <v>771257.7119</v>
      </c>
      <c r="J73" s="88">
        <f t="shared" si="33"/>
        <v>859325.9533</v>
      </c>
      <c r="K73" s="85"/>
      <c r="L73" s="85"/>
      <c r="M73" s="85"/>
      <c r="N73" s="85"/>
      <c r="O73" s="85"/>
      <c r="P73" s="89"/>
      <c r="Q73" s="89"/>
      <c r="R73" s="89"/>
      <c r="S73" s="89"/>
      <c r="T73" s="85"/>
      <c r="U73" s="85"/>
      <c r="V73" s="85"/>
      <c r="W73" s="85"/>
      <c r="X73" s="86"/>
      <c r="Y73" s="86"/>
      <c r="Z73" s="86"/>
      <c r="AA73" s="86"/>
      <c r="AB73" s="86"/>
      <c r="AC73" s="86"/>
      <c r="AD73" s="86"/>
      <c r="AE73" s="85"/>
    </row>
    <row r="74" ht="27.0" customHeight="1">
      <c r="A74" s="85"/>
      <c r="B74" s="85"/>
      <c r="C74" s="86"/>
      <c r="D74" s="85"/>
      <c r="E74" s="89"/>
      <c r="F74" s="87"/>
      <c r="G74" s="85"/>
      <c r="H74" s="85"/>
      <c r="I74" s="229"/>
      <c r="J74" s="85"/>
      <c r="K74" s="85"/>
      <c r="L74" s="85"/>
      <c r="M74" s="85"/>
      <c r="N74" s="85"/>
      <c r="O74" s="85"/>
      <c r="P74" s="89"/>
      <c r="Q74" s="89"/>
      <c r="R74" s="89"/>
      <c r="S74" s="89"/>
      <c r="T74" s="85"/>
      <c r="U74" s="85"/>
      <c r="V74" s="85"/>
      <c r="W74" s="85"/>
      <c r="X74" s="86"/>
      <c r="Y74" s="86"/>
      <c r="Z74" s="86"/>
      <c r="AA74" s="86"/>
      <c r="AB74" s="86"/>
      <c r="AC74" s="86"/>
      <c r="AD74" s="86"/>
      <c r="AE74" s="85"/>
    </row>
    <row r="75" ht="27.0" customHeight="1">
      <c r="A75" s="85"/>
      <c r="B75" s="85"/>
      <c r="C75" s="86"/>
      <c r="D75" s="85"/>
      <c r="E75" s="89"/>
      <c r="F75" s="87"/>
      <c r="G75" s="85"/>
      <c r="H75" s="85"/>
      <c r="I75" s="85"/>
      <c r="J75" s="85"/>
      <c r="K75" s="85"/>
      <c r="L75" s="85"/>
      <c r="M75" s="85"/>
      <c r="N75" s="85"/>
      <c r="O75" s="85"/>
      <c r="P75" s="89"/>
      <c r="Q75" s="89"/>
      <c r="R75" s="89"/>
      <c r="S75" s="89"/>
      <c r="T75" s="85"/>
      <c r="U75" s="85"/>
      <c r="V75" s="85"/>
      <c r="W75" s="85"/>
      <c r="X75" s="86"/>
      <c r="Y75" s="86"/>
      <c r="Z75" s="86"/>
      <c r="AA75" s="86"/>
      <c r="AB75" s="86"/>
      <c r="AC75" s="86"/>
      <c r="AD75" s="86"/>
      <c r="AE75" s="85"/>
    </row>
    <row r="76">
      <c r="A76" s="85"/>
      <c r="B76" s="85"/>
      <c r="C76" s="86"/>
      <c r="D76" s="85"/>
      <c r="E76" s="85"/>
      <c r="F76" s="87"/>
      <c r="G76" s="85"/>
      <c r="H76" s="85"/>
      <c r="I76" s="85"/>
      <c r="J76" s="85"/>
      <c r="K76" s="85"/>
      <c r="L76" s="85"/>
      <c r="M76" s="85"/>
      <c r="N76" s="85"/>
      <c r="O76" s="85"/>
      <c r="P76" s="89"/>
      <c r="Q76" s="89"/>
      <c r="R76" s="89"/>
      <c r="S76" s="89"/>
      <c r="T76" s="85"/>
      <c r="U76" s="85"/>
      <c r="V76" s="85"/>
      <c r="W76" s="85"/>
      <c r="X76" s="86"/>
      <c r="Y76" s="86"/>
      <c r="Z76" s="86"/>
      <c r="AA76" s="86"/>
      <c r="AB76" s="86"/>
      <c r="AC76" s="86"/>
      <c r="AD76" s="86"/>
      <c r="AE76" s="85"/>
    </row>
    <row r="77" ht="15.75" customHeight="1">
      <c r="A77" s="85"/>
      <c r="B77" s="85"/>
      <c r="C77" s="86"/>
      <c r="D77" s="85"/>
      <c r="E77" s="85"/>
      <c r="F77" s="87"/>
      <c r="G77" s="85"/>
      <c r="H77" s="85"/>
      <c r="I77" s="85"/>
      <c r="J77" s="85"/>
      <c r="K77" s="85"/>
      <c r="L77" s="85"/>
      <c r="M77" s="85"/>
      <c r="N77" s="85"/>
      <c r="O77" s="85"/>
      <c r="P77" s="89"/>
      <c r="Q77" s="89"/>
      <c r="R77" s="89"/>
      <c r="S77" s="89"/>
      <c r="T77" s="85"/>
      <c r="U77" s="85"/>
      <c r="V77" s="85"/>
      <c r="W77" s="85"/>
      <c r="X77" s="86"/>
      <c r="Y77" s="86"/>
      <c r="Z77" s="86"/>
      <c r="AA77" s="86"/>
      <c r="AB77" s="86"/>
      <c r="AC77" s="86"/>
      <c r="AD77" s="86"/>
      <c r="AE77" s="85"/>
    </row>
  </sheetData>
  <mergeCells count="1">
    <mergeCell ref="X3:AA3"/>
  </mergeCells>
  <printOptions gridLines="1" horizontalCentered="1"/>
  <pageMargins bottom="0.75" footer="0.0" header="0.0" left="0.7" right="0.5329642841606126" top="0.75"/>
  <pageSetup paperSize="9" scale="70" cellComments="atEnd" orientation="landscape" pageOrder="overThenDown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236" t="s">
        <v>268</v>
      </c>
      <c r="M2" s="237" t="s">
        <v>269</v>
      </c>
    </row>
    <row r="3">
      <c r="M3" s="237" t="s">
        <v>268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63"/>
    <col customWidth="1" min="7" max="7" width="21.38"/>
    <col customWidth="1" min="13" max="13" width="2.88"/>
    <col customWidth="1" min="14" max="14" width="20.25"/>
    <col customWidth="1" min="15" max="15" width="25.13"/>
  </cols>
  <sheetData>
    <row r="2">
      <c r="B2" s="238" t="s">
        <v>270</v>
      </c>
      <c r="H2" s="238" t="s">
        <v>271</v>
      </c>
    </row>
    <row r="3">
      <c r="B3" s="239" t="s">
        <v>272</v>
      </c>
      <c r="H3" s="239" t="s">
        <v>273</v>
      </c>
      <c r="N3" s="240" t="s">
        <v>274</v>
      </c>
    </row>
    <row r="19">
      <c r="B19" s="239" t="s">
        <v>275</v>
      </c>
    </row>
    <row r="23">
      <c r="N23" s="239" t="s">
        <v>276</v>
      </c>
    </row>
    <row r="24">
      <c r="H24" s="239" t="s">
        <v>272</v>
      </c>
      <c r="N24" s="4" t="s">
        <v>1</v>
      </c>
      <c r="O24" s="3" t="s">
        <v>2</v>
      </c>
      <c r="P24" s="1"/>
    </row>
    <row r="25">
      <c r="N25" s="4" t="s">
        <v>1</v>
      </c>
      <c r="O25" s="3" t="s">
        <v>5</v>
      </c>
      <c r="P25" s="1"/>
    </row>
    <row r="26">
      <c r="N26" s="4" t="s">
        <v>7</v>
      </c>
      <c r="O26" s="3" t="s">
        <v>8</v>
      </c>
      <c r="P26" s="1"/>
    </row>
    <row r="27">
      <c r="N27" s="4" t="s">
        <v>12</v>
      </c>
      <c r="O27" s="3" t="s">
        <v>13</v>
      </c>
      <c r="P27" s="1"/>
    </row>
    <row r="28">
      <c r="N28" s="4" t="s">
        <v>15</v>
      </c>
      <c r="O28" s="3" t="s">
        <v>16</v>
      </c>
      <c r="P28" s="1"/>
    </row>
    <row r="29">
      <c r="N29" s="4" t="s">
        <v>18</v>
      </c>
      <c r="O29" s="5">
        <v>23954.0</v>
      </c>
      <c r="P29" s="1"/>
    </row>
    <row r="30">
      <c r="N30" s="4" t="s">
        <v>19</v>
      </c>
      <c r="O30" s="3">
        <v>59.0</v>
      </c>
      <c r="P30" s="1"/>
    </row>
    <row r="31">
      <c r="N31" s="241" t="s">
        <v>277</v>
      </c>
      <c r="O31" s="3" t="s">
        <v>278</v>
      </c>
      <c r="P31" s="1"/>
    </row>
    <row r="32">
      <c r="N32" s="241" t="s">
        <v>279</v>
      </c>
      <c r="O32" s="3" t="s">
        <v>280</v>
      </c>
      <c r="P32" s="1"/>
    </row>
    <row r="33">
      <c r="N33" s="241" t="s">
        <v>281</v>
      </c>
      <c r="O33" s="3" t="s">
        <v>282</v>
      </c>
      <c r="P33" s="1"/>
    </row>
    <row r="34">
      <c r="B34" s="239" t="s">
        <v>283</v>
      </c>
      <c r="N34" s="241" t="s">
        <v>284</v>
      </c>
      <c r="O34" s="242">
        <v>45935.0</v>
      </c>
      <c r="P34" s="1"/>
    </row>
    <row r="35">
      <c r="N35" s="241" t="s">
        <v>285</v>
      </c>
      <c r="O35" s="241" t="s">
        <v>286</v>
      </c>
      <c r="P35" s="1"/>
    </row>
    <row r="36">
      <c r="N36" s="241"/>
      <c r="O36" s="3"/>
      <c r="P36" s="1"/>
    </row>
    <row r="37">
      <c r="N37" s="243"/>
      <c r="O37" s="1"/>
      <c r="P37" s="1"/>
    </row>
    <row r="38">
      <c r="N38" s="1" t="s">
        <v>1</v>
      </c>
      <c r="O38" s="3" t="s">
        <v>3</v>
      </c>
      <c r="P38" s="1"/>
    </row>
    <row r="39">
      <c r="N39" s="1" t="s">
        <v>1</v>
      </c>
      <c r="O39" s="3" t="s">
        <v>6</v>
      </c>
      <c r="P39" s="1"/>
    </row>
    <row r="40">
      <c r="N40" s="1" t="s">
        <v>7</v>
      </c>
      <c r="O40" s="3" t="s">
        <v>9</v>
      </c>
      <c r="P40" s="1"/>
    </row>
    <row r="41">
      <c r="H41" s="239" t="s">
        <v>275</v>
      </c>
      <c r="N41" s="1" t="s">
        <v>12</v>
      </c>
      <c r="O41" s="3" t="s">
        <v>14</v>
      </c>
      <c r="P41" s="1"/>
    </row>
    <row r="42">
      <c r="N42" s="1" t="s">
        <v>15</v>
      </c>
      <c r="O42" s="3" t="s">
        <v>17</v>
      </c>
      <c r="P42" s="1"/>
    </row>
    <row r="43">
      <c r="N43" s="1" t="s">
        <v>18</v>
      </c>
      <c r="O43" s="5">
        <v>21321.0</v>
      </c>
      <c r="P43" s="1"/>
    </row>
    <row r="44">
      <c r="N44" s="1" t="s">
        <v>19</v>
      </c>
      <c r="O44" s="3">
        <v>67.0</v>
      </c>
      <c r="P44" s="1"/>
    </row>
    <row r="45">
      <c r="N45" s="241" t="s">
        <v>277</v>
      </c>
      <c r="O45" s="3" t="s">
        <v>278</v>
      </c>
      <c r="P45" s="1"/>
    </row>
    <row r="46">
      <c r="N46" s="241" t="s">
        <v>279</v>
      </c>
      <c r="O46" s="3" t="s">
        <v>280</v>
      </c>
      <c r="P46" s="1"/>
    </row>
    <row r="47">
      <c r="N47" s="241" t="s">
        <v>281</v>
      </c>
      <c r="O47" s="3" t="s">
        <v>282</v>
      </c>
      <c r="P47" s="1"/>
    </row>
    <row r="48">
      <c r="N48" s="241" t="s">
        <v>284</v>
      </c>
      <c r="O48" s="242">
        <v>45935.0</v>
      </c>
      <c r="P48" s="1"/>
    </row>
    <row r="49">
      <c r="N49" s="241" t="s">
        <v>285</v>
      </c>
      <c r="O49" s="241" t="s">
        <v>286</v>
      </c>
      <c r="P49" s="1"/>
    </row>
    <row r="50">
      <c r="N50" s="1"/>
      <c r="O50" s="1"/>
      <c r="P50" s="1"/>
    </row>
    <row r="51">
      <c r="N51" s="1"/>
      <c r="O51" s="1"/>
      <c r="P51" s="1"/>
    </row>
    <row r="52">
      <c r="N52" s="1"/>
      <c r="O52" s="1"/>
      <c r="P52" s="1"/>
    </row>
    <row r="58">
      <c r="B58" s="172"/>
    </row>
    <row r="59">
      <c r="H59" s="239" t="s">
        <v>287</v>
      </c>
    </row>
    <row r="71">
      <c r="C71" s="244" t="s">
        <v>288</v>
      </c>
    </row>
    <row r="86">
      <c r="H86" s="239" t="s">
        <v>283</v>
      </c>
    </row>
  </sheetData>
  <mergeCells count="12">
    <mergeCell ref="B19:F19"/>
    <mergeCell ref="B34:F34"/>
    <mergeCell ref="H41:L41"/>
    <mergeCell ref="H59:L59"/>
    <mergeCell ref="H86:L86"/>
    <mergeCell ref="B2:F2"/>
    <mergeCell ref="H2:L2"/>
    <mergeCell ref="B3:F3"/>
    <mergeCell ref="H3:L3"/>
    <mergeCell ref="N3:R3"/>
    <mergeCell ref="N23:R23"/>
    <mergeCell ref="H24:L2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5.63"/>
    <col customWidth="1" min="7" max="7" width="17.75"/>
  </cols>
  <sheetData>
    <row r="3">
      <c r="A3" s="245"/>
      <c r="B3" s="246" t="s">
        <v>289</v>
      </c>
      <c r="C3" s="245"/>
      <c r="D3" s="245"/>
      <c r="E3" s="246" t="s">
        <v>289</v>
      </c>
      <c r="F3" s="245"/>
      <c r="G3" s="245"/>
      <c r="H3" s="246" t="s">
        <v>290</v>
      </c>
      <c r="I3" s="245"/>
      <c r="J3" s="245"/>
      <c r="K3" s="246" t="s">
        <v>291</v>
      </c>
      <c r="L3" s="245"/>
      <c r="M3" s="245"/>
      <c r="N3" s="245"/>
      <c r="O3" s="245"/>
      <c r="P3" s="245"/>
      <c r="Q3" s="245"/>
      <c r="R3" s="245"/>
      <c r="S3" s="245"/>
      <c r="T3" s="245"/>
      <c r="U3" s="245"/>
      <c r="V3" s="245"/>
      <c r="W3" s="245"/>
      <c r="X3" s="245"/>
      <c r="Y3" s="245"/>
      <c r="Z3" s="245"/>
    </row>
    <row r="39">
      <c r="B39" s="13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49.88"/>
  </cols>
  <sheetData>
    <row r="1">
      <c r="A1" s="31"/>
      <c r="B1" s="31"/>
      <c r="C1" s="247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1"/>
      <c r="B2" s="31"/>
      <c r="C2" s="247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1"/>
      <c r="B3" s="31"/>
      <c r="C3" s="247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31"/>
      <c r="B4" s="31"/>
      <c r="C4" s="247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31"/>
      <c r="B5" s="31"/>
      <c r="C5" s="248" t="s">
        <v>292</v>
      </c>
      <c r="D5" s="249"/>
      <c r="E5" s="249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31"/>
      <c r="B6" s="31"/>
      <c r="C6" s="109" t="str">
        <f>COSTEO!E4</f>
        <v>Concepto</v>
      </c>
      <c r="D6" s="250" t="str">
        <f>COSTEO!M4</f>
        <v>SUZETTE</v>
      </c>
      <c r="E6" s="250" t="str">
        <f>COSTEO!N4</f>
        <v>HERIBERTO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31"/>
      <c r="B7" s="31"/>
      <c r="C7" s="123" t="str">
        <f>COSTEO!E5</f>
        <v>Póliza de asistencia médica al viajero - producto visitor  por 08 días</v>
      </c>
      <c r="D7" s="127">
        <f>COSTEO!M5</f>
        <v>12.61261261</v>
      </c>
      <c r="E7" s="127">
        <f>COSTEO!N5</f>
        <v>12.61261261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31"/>
      <c r="B8" s="31"/>
      <c r="C8" s="123" t="str">
        <f>COSTEO!E6</f>
        <v>Sim card física</v>
      </c>
      <c r="D8" s="127">
        <f>COSTEO!M6</f>
        <v>2.702702703</v>
      </c>
      <c r="E8" s="127" t="str">
        <f>COSTEO!N6</f>
        <v/>
      </c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1"/>
      <c r="B9" s="31"/>
      <c r="C9" s="123" t="str">
        <f>COSTEO!E7</f>
        <v>Recarga de datos 10 gigas x 7 dias</v>
      </c>
      <c r="D9" s="127">
        <f>COSTEO!M7</f>
        <v>5.405405405</v>
      </c>
      <c r="E9" s="127" t="str">
        <f>COSTEO!N7</f>
        <v/>
      </c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1"/>
      <c r="B10" s="31"/>
      <c r="C10" s="123" t="str">
        <f>COSTEO!E8</f>
        <v>Tour a Guatapé compartido</v>
      </c>
      <c r="D10" s="127">
        <f>COSTEO!M8</f>
        <v>40.54054054</v>
      </c>
      <c r="E10" s="127">
        <f>COSTEO!N8</f>
        <v>40.54054054</v>
      </c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1"/>
      <c r="B11" s="31"/>
      <c r="C11" s="123" t="str">
        <f>COSTEO!E9</f>
        <v>Traslado hotel - parque del poblado - hotel</v>
      </c>
      <c r="D11" s="127">
        <f>COSTEO!M9</f>
        <v>15.01501502</v>
      </c>
      <c r="E11" s="127" t="str">
        <f>COSTEO!N9</f>
        <v/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1"/>
      <c r="B12" s="31"/>
      <c r="C12" s="154" t="str">
        <f>COSTEO!E10</f>
        <v>Traslado aeropuerto - hotel - aeropuerto Hotel HB Poblado</v>
      </c>
      <c r="D12" s="127">
        <f>COSTEO!M10</f>
        <v>94.3188086</v>
      </c>
      <c r="E12" s="127" t="str">
        <f>COSTEO!N10</f>
        <v/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1"/>
      <c r="B13" s="31"/>
      <c r="C13" s="157" t="str">
        <f>COSTEO!E11</f>
        <v>Paquete de chequeo médico</v>
      </c>
      <c r="D13" s="127">
        <f>COSTEO!M11</f>
        <v>470</v>
      </c>
      <c r="E13" s="127">
        <f>COSTEO!N11</f>
        <v>485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1"/>
      <c r="B14" s="31"/>
      <c r="C14" s="170" t="str">
        <f>COSTEO!E13</f>
        <v>Antígeno de próstata</v>
      </c>
      <c r="D14" s="251" t="s">
        <v>293</v>
      </c>
      <c r="E14" s="127" t="str">
        <f>COSTEO!N12</f>
        <v/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1"/>
      <c r="B15" s="31"/>
      <c r="C15" s="164" t="str">
        <f>COSTEO!E12</f>
        <v>Citología  cervical</v>
      </c>
      <c r="D15" s="127" t="str">
        <f>COSTEO!M12</f>
        <v/>
      </c>
      <c r="E15" s="251" t="s">
        <v>293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1"/>
      <c r="B16" s="31"/>
      <c r="C16" s="164" t="str">
        <f>COSTEO!E14</f>
        <v>Coprológico</v>
      </c>
      <c r="D16" s="127" t="str">
        <f>COSTEO!M14</f>
        <v/>
      </c>
      <c r="E16" s="127" t="str">
        <f>COSTEO!N14</f>
        <v/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1"/>
      <c r="B17" s="31"/>
      <c r="C17" s="164" t="str">
        <f>COSTEO!E15</f>
        <v>Vitamina D25</v>
      </c>
      <c r="D17" s="127" t="str">
        <f>COSTEO!M15</f>
        <v/>
      </c>
      <c r="E17" s="127" t="str">
        <f>COSTEO!N15</f>
        <v/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1"/>
      <c r="B18" s="31"/>
      <c r="C18" s="164" t="str">
        <f>COSTEO!E16</f>
        <v>Vitamina B12</v>
      </c>
      <c r="D18" s="127" t="str">
        <f>COSTEO!M16</f>
        <v/>
      </c>
      <c r="E18" s="127" t="str">
        <f>COSTEO!N16</f>
        <v/>
      </c>
      <c r="F18" s="31"/>
      <c r="G18" s="252" t="str">
        <f>COSTEO!M13</f>
        <v/>
      </c>
      <c r="H18" s="252" t="str">
        <f>COSTEO!N13</f>
        <v/>
      </c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1"/>
      <c r="B19" s="31"/>
      <c r="C19" s="157" t="str">
        <f>COSTEO!E17</f>
        <v>Perfil lipídico</v>
      </c>
      <c r="D19" s="127" t="str">
        <f>COSTEO!M17</f>
        <v/>
      </c>
      <c r="E19" s="127" t="str">
        <f>COSTEO!N17</f>
        <v/>
      </c>
      <c r="F19" s="31"/>
      <c r="G19" s="252" t="str">
        <f>COSTEO!M14</f>
        <v/>
      </c>
      <c r="H19" s="252" t="str">
        <f>COSTEO!N14</f>
        <v/>
      </c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1"/>
      <c r="B20" s="31"/>
      <c r="C20" s="164" t="str">
        <f>COSTEO!E18</f>
        <v>Colesterol HDL</v>
      </c>
      <c r="D20" s="127" t="str">
        <f>COSTEO!M18</f>
        <v/>
      </c>
      <c r="E20" s="127" t="str">
        <f>COSTEO!N18</f>
        <v/>
      </c>
      <c r="F20" s="31"/>
      <c r="G20" s="252" t="str">
        <f>COSTEO!M15</f>
        <v/>
      </c>
      <c r="H20" s="252" t="str">
        <f>COSTEO!N15</f>
        <v/>
      </c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31"/>
      <c r="B21" s="31"/>
      <c r="C21" s="164" t="str">
        <f>COSTEO!E19</f>
        <v>Colesterol LDL</v>
      </c>
      <c r="D21" s="127" t="str">
        <f>COSTEO!M19</f>
        <v/>
      </c>
      <c r="E21" s="127" t="str">
        <f>COSTEO!N19</f>
        <v/>
      </c>
      <c r="F21" s="31"/>
      <c r="G21" s="252" t="str">
        <f>COSTEO!M16</f>
        <v/>
      </c>
      <c r="H21" s="252" t="str">
        <f>COSTEO!N16</f>
        <v/>
      </c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31"/>
      <c r="B22" s="31"/>
      <c r="C22" s="164" t="str">
        <f>COSTEO!E20</f>
        <v>Colesterol total</v>
      </c>
      <c r="D22" s="127" t="str">
        <f>COSTEO!M20</f>
        <v/>
      </c>
      <c r="E22" s="127" t="str">
        <f>COSTEO!N20</f>
        <v/>
      </c>
      <c r="F22" s="31"/>
      <c r="G22" s="252" t="str">
        <f>COSTEO!M17</f>
        <v/>
      </c>
      <c r="H22" s="252" t="str">
        <f>COSTEO!N17</f>
        <v/>
      </c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31"/>
      <c r="B23" s="31"/>
      <c r="C23" s="164" t="str">
        <f>COSTEO!E21</f>
        <v>Triglicéridos</v>
      </c>
      <c r="D23" s="127" t="str">
        <f>COSTEO!M21</f>
        <v/>
      </c>
      <c r="E23" s="127" t="str">
        <f>COSTEO!N21</f>
        <v/>
      </c>
      <c r="F23" s="31"/>
      <c r="G23" s="252" t="str">
        <f>COSTEO!M18</f>
        <v/>
      </c>
      <c r="H23" s="252" t="str">
        <f>COSTEO!N18</f>
        <v/>
      </c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31"/>
      <c r="B24" s="31"/>
      <c r="C24" s="157" t="str">
        <f>COSTEO!E22</f>
        <v>Perfil Hepático</v>
      </c>
      <c r="D24" s="127" t="str">
        <f>COSTEO!M22</f>
        <v/>
      </c>
      <c r="E24" s="127" t="str">
        <f>COSTEO!N22</f>
        <v/>
      </c>
      <c r="F24" s="31"/>
      <c r="G24" s="252" t="str">
        <f>COSTEO!M19</f>
        <v/>
      </c>
      <c r="H24" s="252" t="str">
        <f>COSTEO!N19</f>
        <v/>
      </c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31"/>
      <c r="B25" s="31"/>
      <c r="C25" s="164" t="str">
        <f>COSTEO!E23</f>
        <v>ALT- Alanina transferasa</v>
      </c>
      <c r="D25" s="127" t="str">
        <f>COSTEO!M23</f>
        <v/>
      </c>
      <c r="E25" s="127" t="str">
        <f>COSTEO!N23</f>
        <v/>
      </c>
      <c r="F25" s="31"/>
      <c r="G25" s="252" t="str">
        <f>COSTEO!M20</f>
        <v/>
      </c>
      <c r="H25" s="252" t="str">
        <f>COSTEO!N20</f>
        <v/>
      </c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31"/>
      <c r="B26" s="31"/>
      <c r="C26" s="164" t="str">
        <f>COSTEO!E24</f>
        <v>AST - aspartato transferasa</v>
      </c>
      <c r="D26" s="127" t="str">
        <f>COSTEO!M24</f>
        <v/>
      </c>
      <c r="E26" s="127" t="str">
        <f>COSTEO!N24</f>
        <v/>
      </c>
      <c r="F26" s="31"/>
      <c r="G26" s="252" t="str">
        <f>COSTEO!M21</f>
        <v/>
      </c>
      <c r="H26" s="252" t="str">
        <f>COSTEO!N21</f>
        <v/>
      </c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31"/>
      <c r="B27" s="31"/>
      <c r="C27" s="164" t="str">
        <f>COSTEO!E25</f>
        <v>Bilirrubina total y directa</v>
      </c>
      <c r="D27" s="127" t="str">
        <f>COSTEO!M25</f>
        <v/>
      </c>
      <c r="E27" s="127" t="str">
        <f>COSTEO!N25</f>
        <v/>
      </c>
      <c r="F27" s="31"/>
      <c r="G27" s="252" t="str">
        <f>COSTEO!M22</f>
        <v/>
      </c>
      <c r="H27" s="252" t="str">
        <f>COSTEO!N22</f>
        <v/>
      </c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31"/>
      <c r="B28" s="31"/>
      <c r="C28" s="164" t="str">
        <f>COSTEO!E26</f>
        <v>Gama Glutamil transferasa</v>
      </c>
      <c r="D28" s="127" t="str">
        <f>COSTEO!M26</f>
        <v/>
      </c>
      <c r="E28" s="127" t="str">
        <f>COSTEO!N26</f>
        <v/>
      </c>
      <c r="F28" s="31"/>
      <c r="G28" s="252" t="str">
        <f>COSTEO!M23</f>
        <v/>
      </c>
      <c r="H28" s="252" t="str">
        <f>COSTEO!N23</f>
        <v/>
      </c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31"/>
      <c r="B29" s="31"/>
      <c r="C29" s="157" t="str">
        <f>COSTEO!E27</f>
        <v>Perfil Renal</v>
      </c>
      <c r="D29" s="127" t="str">
        <f>COSTEO!M27</f>
        <v/>
      </c>
      <c r="E29" s="127" t="str">
        <f>COSTEO!N27</f>
        <v/>
      </c>
      <c r="F29" s="31"/>
      <c r="G29" s="252" t="str">
        <f>COSTEO!M24</f>
        <v/>
      </c>
      <c r="H29" s="252" t="str">
        <f>COSTEO!N24</f>
        <v/>
      </c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31"/>
      <c r="B30" s="31"/>
      <c r="C30" s="164" t="str">
        <f>COSTEO!E28</f>
        <v>Creatinina</v>
      </c>
      <c r="D30" s="127" t="str">
        <f>COSTEO!M28</f>
        <v/>
      </c>
      <c r="E30" s="127" t="str">
        <f>COSTEO!N28</f>
        <v/>
      </c>
      <c r="F30" s="31"/>
      <c r="G30" s="252" t="str">
        <f>COSTEO!M25</f>
        <v/>
      </c>
      <c r="H30" s="252" t="str">
        <f>COSTEO!N25</f>
        <v/>
      </c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31"/>
      <c r="B31" s="31"/>
      <c r="C31" s="164" t="str">
        <f>COSTEO!E29</f>
        <v>Uroanálisis</v>
      </c>
      <c r="D31" s="127" t="str">
        <f>COSTEO!M29</f>
        <v/>
      </c>
      <c r="E31" s="127" t="str">
        <f>COSTEO!N29</f>
        <v/>
      </c>
      <c r="F31" s="31"/>
      <c r="G31" s="252" t="str">
        <f>COSTEO!M26</f>
        <v/>
      </c>
      <c r="H31" s="252" t="str">
        <f>COSTEO!N26</f>
        <v/>
      </c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31"/>
      <c r="B32" s="31"/>
      <c r="C32" s="164" t="str">
        <f>COSTEO!E30</f>
        <v>Nitrógeno Ureico en Sangre  (BUN)</v>
      </c>
      <c r="D32" s="127" t="str">
        <f>COSTEO!M30</f>
        <v/>
      </c>
      <c r="E32" s="127" t="str">
        <f>COSTEO!N30</f>
        <v/>
      </c>
      <c r="F32" s="31"/>
      <c r="G32" s="252" t="str">
        <f>COSTEO!M27</f>
        <v/>
      </c>
      <c r="H32" s="252" t="str">
        <f>COSTEO!N27</f>
        <v/>
      </c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31"/>
      <c r="B33" s="31"/>
      <c r="C33" s="157" t="str">
        <f>COSTEO!E31</f>
        <v>Sangre</v>
      </c>
      <c r="D33" s="127" t="str">
        <f>COSTEO!M31</f>
        <v/>
      </c>
      <c r="E33" s="127" t="str">
        <f>COSTEO!N31</f>
        <v/>
      </c>
      <c r="F33" s="31"/>
      <c r="G33" s="252" t="str">
        <f>COSTEO!M28</f>
        <v/>
      </c>
      <c r="H33" s="252" t="str">
        <f>COSTEO!N28</f>
        <v/>
      </c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31"/>
      <c r="B34" s="31"/>
      <c r="C34" s="164" t="str">
        <f>COSTEO!E32</f>
        <v>Hemograma completo</v>
      </c>
      <c r="D34" s="127" t="str">
        <f>COSTEO!M32</f>
        <v/>
      </c>
      <c r="E34" s="127" t="str">
        <f>COSTEO!N32</f>
        <v/>
      </c>
      <c r="F34" s="31"/>
      <c r="G34" s="252" t="str">
        <f>COSTEO!M29</f>
        <v/>
      </c>
      <c r="H34" s="252" t="str">
        <f>COSTEO!N29</f>
        <v/>
      </c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1"/>
      <c r="B35" s="31"/>
      <c r="C35" s="164" t="str">
        <f>COSTEO!E33</f>
        <v>Hemoglobina glicosilada</v>
      </c>
      <c r="D35" s="127" t="str">
        <f>COSTEO!M33</f>
        <v/>
      </c>
      <c r="E35" s="127" t="str">
        <f>COSTEO!N33</f>
        <v/>
      </c>
      <c r="F35" s="31"/>
      <c r="G35" s="252" t="str">
        <f>COSTEO!M30</f>
        <v/>
      </c>
      <c r="H35" s="252" t="str">
        <f>COSTEO!N30</f>
        <v/>
      </c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31"/>
      <c r="B36" s="31"/>
      <c r="C36" s="164" t="str">
        <f>COSTEO!E34</f>
        <v>Ferritina</v>
      </c>
      <c r="D36" s="127" t="str">
        <f>COSTEO!M34</f>
        <v/>
      </c>
      <c r="E36" s="127" t="str">
        <f>COSTEO!N34</f>
        <v/>
      </c>
      <c r="F36" s="31"/>
      <c r="G36" s="252" t="str">
        <f>COSTEO!M31</f>
        <v/>
      </c>
      <c r="H36" s="252" t="str">
        <f>COSTEO!N31</f>
        <v/>
      </c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31"/>
      <c r="B37" s="31"/>
      <c r="C37" s="164" t="str">
        <f>COSTEO!E35</f>
        <v>Glucosa sérica</v>
      </c>
      <c r="D37" s="127" t="str">
        <f>COSTEO!M35</f>
        <v/>
      </c>
      <c r="E37" s="127" t="str">
        <f>COSTEO!N35</f>
        <v/>
      </c>
      <c r="F37" s="31"/>
      <c r="G37" s="252" t="str">
        <f>COSTEO!M32</f>
        <v/>
      </c>
      <c r="H37" s="252" t="str">
        <f>COSTEO!N32</f>
        <v/>
      </c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31"/>
      <c r="B38" s="31"/>
      <c r="C38" s="157" t="str">
        <f>COSTEO!E36</f>
        <v>Perfil Tiroideo</v>
      </c>
      <c r="D38" s="127" t="str">
        <f>COSTEO!M36</f>
        <v/>
      </c>
      <c r="E38" s="127" t="str">
        <f>COSTEO!N36</f>
        <v/>
      </c>
      <c r="F38" s="31"/>
      <c r="G38" s="252" t="str">
        <f>COSTEO!M33</f>
        <v/>
      </c>
      <c r="H38" s="252" t="str">
        <f>COSTEO!N33</f>
        <v/>
      </c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31"/>
      <c r="B39" s="31"/>
      <c r="C39" s="164" t="str">
        <f>COSTEO!E37</f>
        <v>T4 total</v>
      </c>
      <c r="D39" s="127" t="str">
        <f>COSTEO!M37</f>
        <v/>
      </c>
      <c r="E39" s="127" t="str">
        <f>COSTEO!N37</f>
        <v/>
      </c>
      <c r="F39" s="31"/>
      <c r="G39" s="252" t="str">
        <f>COSTEO!M34</f>
        <v/>
      </c>
      <c r="H39" s="252" t="str">
        <f>COSTEO!N34</f>
        <v/>
      </c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31"/>
      <c r="B40" s="31"/>
      <c r="C40" s="164" t="str">
        <f>COSTEO!E38</f>
        <v>TSH</v>
      </c>
      <c r="D40" s="127" t="str">
        <f>COSTEO!M38</f>
        <v/>
      </c>
      <c r="E40" s="127" t="str">
        <f>COSTEO!N38</f>
        <v/>
      </c>
      <c r="F40" s="31"/>
      <c r="G40" s="252" t="str">
        <f>COSTEO!M35</f>
        <v/>
      </c>
      <c r="H40" s="252" t="str">
        <f>COSTEO!N35</f>
        <v/>
      </c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31"/>
      <c r="B41" s="31"/>
      <c r="C41" s="157" t="str">
        <f>COSTEO!E39</f>
        <v>Enfermedades de transmisión sexual</v>
      </c>
      <c r="D41" s="127" t="str">
        <f>COSTEO!M39</f>
        <v/>
      </c>
      <c r="E41" s="127" t="str">
        <f>COSTEO!N39</f>
        <v/>
      </c>
      <c r="F41" s="31"/>
      <c r="G41" s="252" t="str">
        <f>COSTEO!M36</f>
        <v/>
      </c>
      <c r="H41" s="252" t="str">
        <f>COSTEO!N36</f>
        <v/>
      </c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31"/>
      <c r="B42" s="31"/>
      <c r="C42" s="164" t="str">
        <f>COSTEO!E40</f>
        <v>VDRL</v>
      </c>
      <c r="D42" s="127" t="str">
        <f>COSTEO!M40</f>
        <v/>
      </c>
      <c r="E42" s="127" t="str">
        <f>COSTEO!N40</f>
        <v/>
      </c>
      <c r="F42" s="31"/>
      <c r="G42" s="252" t="str">
        <f>COSTEO!M37</f>
        <v/>
      </c>
      <c r="H42" s="252" t="str">
        <f>COSTEO!N37</f>
        <v/>
      </c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31"/>
      <c r="B43" s="31"/>
      <c r="C43" s="164" t="str">
        <f>COSTEO!E41</f>
        <v>VIH 1 Y 2, Anticuerpos </v>
      </c>
      <c r="D43" s="127" t="str">
        <f>COSTEO!M41</f>
        <v/>
      </c>
      <c r="E43" s="127" t="str">
        <f>COSTEO!N41</f>
        <v/>
      </c>
      <c r="F43" s="31"/>
      <c r="G43" s="252" t="str">
        <f>COSTEO!M38</f>
        <v/>
      </c>
      <c r="H43" s="252" t="str">
        <f>COSTEO!N38</f>
        <v/>
      </c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31"/>
      <c r="B44" s="31"/>
      <c r="C44" s="181" t="str">
        <f>COSTEO!E42</f>
        <v>Imágenes diagnósticas</v>
      </c>
      <c r="D44" s="127" t="str">
        <f>COSTEO!M42</f>
        <v/>
      </c>
      <c r="E44" s="127" t="str">
        <f>COSTEO!N42</f>
        <v/>
      </c>
      <c r="F44" s="31"/>
      <c r="G44" s="252" t="str">
        <f>COSTEO!M39</f>
        <v/>
      </c>
      <c r="H44" s="252" t="str">
        <f>COSTEO!N39</f>
        <v/>
      </c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31"/>
      <c r="B45" s="31"/>
      <c r="C45" s="182" t="str">
        <f>COSTEO!E43</f>
        <v>Radiografía de tórax</v>
      </c>
      <c r="D45" s="127" t="str">
        <f>COSTEO!M43</f>
        <v/>
      </c>
      <c r="E45" s="127" t="str">
        <f>COSTEO!N43</f>
        <v/>
      </c>
      <c r="F45" s="31"/>
      <c r="G45" s="252" t="str">
        <f>COSTEO!M40</f>
        <v/>
      </c>
      <c r="H45" s="252" t="str">
        <f>COSTEO!N40</f>
        <v/>
      </c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31"/>
      <c r="B46" s="31"/>
      <c r="C46" s="186" t="str">
        <f>COSTEO!E44</f>
        <v>Ecografía de mama</v>
      </c>
      <c r="D46" s="127" t="str">
        <f>COSTEO!M44</f>
        <v/>
      </c>
      <c r="E46" s="251" t="s">
        <v>293</v>
      </c>
      <c r="F46" s="31"/>
      <c r="G46" s="252" t="str">
        <f>COSTEO!M41</f>
        <v/>
      </c>
      <c r="H46" s="252" t="str">
        <f>COSTEO!N41</f>
        <v/>
      </c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31"/>
      <c r="B47" s="31"/>
      <c r="C47" s="182" t="str">
        <f>COSTEO!E45</f>
        <v>Ecografía de abdomen total</v>
      </c>
      <c r="D47" s="127" t="str">
        <f>COSTEO!M45</f>
        <v/>
      </c>
      <c r="E47" s="127" t="str">
        <f>COSTEO!N45</f>
        <v/>
      </c>
      <c r="F47" s="31"/>
      <c r="G47" s="252" t="str">
        <f>COSTEO!M42</f>
        <v/>
      </c>
      <c r="H47" s="252" t="str">
        <f>COSTEO!N42</f>
        <v/>
      </c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31"/>
      <c r="B48" s="31"/>
      <c r="C48" s="182" t="str">
        <f>COSTEO!E46</f>
        <v>Electrocardiograma</v>
      </c>
      <c r="D48" s="127" t="str">
        <f>COSTEO!M46</f>
        <v/>
      </c>
      <c r="E48" s="127" t="str">
        <f>COSTEO!N46</f>
        <v/>
      </c>
      <c r="F48" s="31"/>
      <c r="G48" s="252" t="str">
        <f>COSTEO!M43</f>
        <v/>
      </c>
      <c r="H48" s="252" t="str">
        <f>COSTEO!N43</f>
        <v/>
      </c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31"/>
      <c r="B49" s="31"/>
      <c r="C49" s="189" t="str">
        <f>COSTEO!E47</f>
        <v>Cita con especialista en  INTERNISTA</v>
      </c>
      <c r="D49" s="127" t="str">
        <f>COSTEO!M47</f>
        <v/>
      </c>
      <c r="E49" s="127" t="str">
        <f>COSTEO!N47</f>
        <v/>
      </c>
      <c r="F49" s="31"/>
      <c r="G49" s="252" t="str">
        <f>COSTEO!M44</f>
        <v/>
      </c>
      <c r="H49" s="252" t="str">
        <f>COSTEO!N44</f>
        <v/>
      </c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31"/>
      <c r="B50" s="31"/>
      <c r="C50" s="192" t="str">
        <f>COSTEO!E48</f>
        <v>04 Traslados hotel - clínica por trayecto</v>
      </c>
      <c r="D50" s="127" t="str">
        <f>COSTEO!M48</f>
        <v/>
      </c>
      <c r="E50" s="127" t="str">
        <f>COSTEO!N48</f>
        <v/>
      </c>
      <c r="F50" s="31"/>
      <c r="G50" s="252" t="str">
        <f>COSTEO!M45</f>
        <v/>
      </c>
      <c r="H50" s="252" t="str">
        <f>COSTEO!N45</f>
        <v/>
      </c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31"/>
      <c r="B51" s="31"/>
      <c r="C51" s="192" t="str">
        <f>COSTEO!E49</f>
        <v>Medical Trip Colombia SAS - Acompañamiento virtual  y presencial para exámenes y citas</v>
      </c>
      <c r="D51" s="127" t="str">
        <f>COSTEO!M49</f>
        <v/>
      </c>
      <c r="E51" s="127" t="str">
        <f>COSTEO!N49</f>
        <v/>
      </c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31"/>
      <c r="B52" s="31"/>
      <c r="C52" s="193" t="str">
        <f>COSTEO!E50</f>
        <v>CHEQUEO ESPECÍFICO CORAZÓN</v>
      </c>
      <c r="D52" s="195" t="str">
        <f>COSTEO!M49</f>
        <v/>
      </c>
      <c r="E52" s="195" t="str">
        <f>COSTEO!N49</f>
        <v/>
      </c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1"/>
      <c r="B53" s="31"/>
      <c r="C53" s="197" t="str">
        <f>COSTEO!E51</f>
        <v>Homocisteína sérica  (HCYSP)</v>
      </c>
      <c r="D53" s="127">
        <f>COSTEO!M51</f>
        <v>34.34022258</v>
      </c>
      <c r="E53" s="127">
        <f>COSTEO!N51</f>
        <v>34.34022258</v>
      </c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1"/>
      <c r="B54" s="31"/>
      <c r="C54" s="200" t="str">
        <f>COSTEO!E52</f>
        <v>Doppler arterial miembros inferiores</v>
      </c>
      <c r="D54" s="127">
        <f>COSTEO!M52</f>
        <v>86.14864865</v>
      </c>
      <c r="E54" s="127">
        <f>COSTEO!N52</f>
        <v>86.14864865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31"/>
      <c r="B55" s="31"/>
      <c r="C55" s="200" t="str">
        <f>COSTEO!E53</f>
        <v>Doppler venoso de miembros inferiores</v>
      </c>
      <c r="D55" s="127">
        <f>COSTEO!M53</f>
        <v>74.66216216</v>
      </c>
      <c r="E55" s="127">
        <f>COSTEO!N53</f>
        <v>74.66216216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31"/>
      <c r="B56" s="31"/>
      <c r="C56" s="200" t="str">
        <f>COSTEO!E54</f>
        <v>Ecografía del corazón  - ecocardiografía</v>
      </c>
      <c r="D56" s="127">
        <f>COSTEO!M54</f>
        <v>101.7488076</v>
      </c>
      <c r="E56" s="127">
        <f>COSTEO!N54</f>
        <v>101.7488076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1"/>
      <c r="B57" s="31"/>
      <c r="C57" s="200" t="str">
        <f>COSTEO!E55</f>
        <v>Prueba de esfuerzo cardíaco </v>
      </c>
      <c r="D57" s="127">
        <f>COSTEO!M55</f>
        <v>81.08108108</v>
      </c>
      <c r="E57" s="127">
        <f>COSTEO!N55</f>
        <v>81.08108108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31"/>
      <c r="B58" s="31"/>
      <c r="C58" s="204" t="str">
        <f>COSTEO!E56</f>
        <v>Ecografía transrectal de próstata</v>
      </c>
      <c r="D58" s="251" t="s">
        <v>293</v>
      </c>
      <c r="E58" s="127">
        <f>COSTEO!N56</f>
        <v>57.91505792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31"/>
      <c r="B59" s="31"/>
      <c r="C59" s="253" t="s">
        <v>46</v>
      </c>
      <c r="D59" s="207" t="str">
        <f>COSTEO!F57</f>
        <v/>
      </c>
      <c r="E59" s="254" t="str">
        <f>COSTEO!G57</f>
        <v/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31"/>
      <c r="B60" s="31"/>
      <c r="C60" s="210" t="str">
        <f>COSTEO!E58</f>
        <v>Consulta con especialista en ODONTOLOGÍA incluye una radiografia panorámica dental OPG</v>
      </c>
      <c r="D60" s="251" t="s">
        <v>293</v>
      </c>
      <c r="E60" s="127">
        <f>COSTEO!N58</f>
        <v>22.52252252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31"/>
      <c r="B61" s="31"/>
      <c r="C61" s="214" t="str">
        <f>COSTEO!E59</f>
        <v>Consulta con especialista en UROLOGÍA</v>
      </c>
      <c r="D61" s="251" t="s">
        <v>293</v>
      </c>
      <c r="E61" s="127">
        <f>COSTEO!N59</f>
        <v>85.3485064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31"/>
      <c r="B62" s="31"/>
      <c r="C62" s="210" t="str">
        <f>COSTEO!E60</f>
        <v>Consulta con especialista en CARDIOLOGÍA</v>
      </c>
      <c r="D62" s="127">
        <f>COSTEO!M60</f>
        <v>85.3485064</v>
      </c>
      <c r="E62" s="127">
        <f>COSTEO!N60</f>
        <v>85.3485064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1"/>
      <c r="B63" s="31"/>
      <c r="C63" s="215" t="str">
        <f>COSTEO!E61</f>
        <v>Tarros para muestras</v>
      </c>
      <c r="D63" s="127">
        <f>COSTEO!M61</f>
        <v>1.801801802</v>
      </c>
      <c r="E63" s="127">
        <f>COSTEO!N61</f>
        <v>1.801801802</v>
      </c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1"/>
      <c r="B64" s="31"/>
      <c r="C64" s="217" t="str">
        <f>COSTEO!E62</f>
        <v> Traslados hotel - clínica por trayecto </v>
      </c>
      <c r="D64" s="127">
        <f>COSTEO!M62</f>
        <v>12.01201201</v>
      </c>
      <c r="E64" s="127">
        <f>COSTEO!N62</f>
        <v>12.01201201</v>
      </c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1"/>
      <c r="B65" s="31"/>
      <c r="C65" s="217" t="str">
        <f>COSTEO!E63</f>
        <v>Medical Trip Colombia SAS - Acompañamiento virtual permanente en ESPAÑOL</v>
      </c>
      <c r="D65" s="127">
        <f>COSTEO!M63</f>
        <v>35.56187767</v>
      </c>
      <c r="E65" s="127">
        <f>COSTEO!N63</f>
        <v>35.56187767</v>
      </c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31"/>
      <c r="B66" s="31"/>
      <c r="C66" s="217" t="str">
        <f>COSTEO!E64</f>
        <v>Acompañamiento presencial en español para citas y exámenes</v>
      </c>
      <c r="D66" s="127">
        <f>COSTEO!M64</f>
        <v>25.60455192</v>
      </c>
      <c r="E66" s="127">
        <f>COSTEO!N64</f>
        <v>25.60455192</v>
      </c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31"/>
      <c r="B67" s="31"/>
      <c r="C67" s="255" t="s">
        <v>294</v>
      </c>
      <c r="D67" s="125">
        <f>COSTEO!M68</f>
        <v>4.721359689</v>
      </c>
      <c r="E67" s="125">
        <f>COSTEO!N68</f>
        <v>4.967919949</v>
      </c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31"/>
      <c r="B68" s="31"/>
      <c r="C68" s="256" t="s">
        <v>295</v>
      </c>
      <c r="D68" s="257">
        <f t="shared" ref="D68:E68" si="1">SUM(D7:D67)</f>
        <v>1183.626116</v>
      </c>
      <c r="E68" s="257">
        <f t="shared" si="1"/>
        <v>1247.216832</v>
      </c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31"/>
      <c r="B69" s="31"/>
      <c r="C69" s="247" t="str">
        <f>COSTEO!E67</f>
        <v/>
      </c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31"/>
      <c r="B70" s="31"/>
      <c r="C70" s="247" t="str">
        <f>COSTEO!E68</f>
        <v/>
      </c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31"/>
      <c r="B71" s="31"/>
      <c r="C71" s="247" t="str">
        <f>COSTEO!E69</f>
        <v/>
      </c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31"/>
      <c r="B72" s="31"/>
      <c r="C72" s="247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1"/>
      <c r="B73" s="31"/>
      <c r="C73" s="247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1"/>
      <c r="B74" s="31"/>
      <c r="C74" s="247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1"/>
      <c r="B75" s="31"/>
      <c r="C75" s="247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1"/>
      <c r="B76" s="31"/>
      <c r="C76" s="247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1"/>
      <c r="B77" s="31"/>
      <c r="C77" s="247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1"/>
      <c r="B78" s="31"/>
      <c r="C78" s="247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1"/>
      <c r="B79" s="31"/>
      <c r="C79" s="247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1"/>
      <c r="B80" s="31"/>
      <c r="C80" s="247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1"/>
      <c r="B81" s="31"/>
      <c r="C81" s="247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1"/>
      <c r="B82" s="31"/>
      <c r="C82" s="247"/>
      <c r="D82" s="31"/>
      <c r="E82" s="31"/>
      <c r="F82" s="31"/>
      <c r="G82" s="31" t="str">
        <f>COSTEO!M77</f>
        <v/>
      </c>
      <c r="H82" s="31" t="str">
        <f>COSTEO!N77</f>
        <v/>
      </c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1"/>
      <c r="B83" s="31"/>
      <c r="C83" s="247"/>
      <c r="D83" s="31"/>
      <c r="E83" s="31"/>
      <c r="F83" s="31"/>
      <c r="G83" s="31" t="str">
        <f>COSTEO!M78</f>
        <v/>
      </c>
      <c r="H83" s="31" t="str">
        <f>COSTEO!N78</f>
        <v/>
      </c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1"/>
      <c r="B84" s="31"/>
      <c r="C84" s="247"/>
      <c r="D84" s="31"/>
      <c r="E84" s="31"/>
      <c r="F84" s="31"/>
      <c r="G84" s="31" t="str">
        <f>COSTEO!M79</f>
        <v/>
      </c>
      <c r="H84" s="31" t="str">
        <f>COSTEO!N79</f>
        <v/>
      </c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1"/>
      <c r="B85" s="31"/>
      <c r="C85" s="247"/>
      <c r="D85" s="31"/>
      <c r="E85" s="31"/>
      <c r="F85" s="31"/>
      <c r="G85" s="31" t="str">
        <f>COSTEO!M80</f>
        <v/>
      </c>
      <c r="H85" s="31" t="str">
        <f>COSTEO!N80</f>
        <v/>
      </c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1"/>
      <c r="B86" s="31"/>
      <c r="C86" s="247"/>
      <c r="D86" s="31"/>
      <c r="E86" s="31"/>
      <c r="F86" s="31"/>
      <c r="G86" s="31" t="str">
        <f>COSTEO!M81</f>
        <v/>
      </c>
      <c r="H86" s="31" t="str">
        <f>COSTEO!N81</f>
        <v/>
      </c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1"/>
      <c r="B87" s="31"/>
      <c r="C87" s="247"/>
      <c r="D87" s="31"/>
      <c r="E87" s="31"/>
      <c r="F87" s="31"/>
      <c r="G87" s="31" t="str">
        <f>COSTEO!M82</f>
        <v/>
      </c>
      <c r="H87" s="31" t="str">
        <f>COSTEO!N82</f>
        <v/>
      </c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1"/>
      <c r="B88" s="31"/>
      <c r="C88" s="247"/>
      <c r="D88" s="31"/>
      <c r="E88" s="31"/>
      <c r="F88" s="31"/>
      <c r="G88" s="31" t="str">
        <f>COSTEO!M83</f>
        <v/>
      </c>
      <c r="H88" s="31" t="str">
        <f>COSTEO!N83</f>
        <v/>
      </c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1"/>
      <c r="B89" s="31"/>
      <c r="C89" s="247"/>
      <c r="D89" s="31"/>
      <c r="E89" s="31"/>
      <c r="F89" s="31"/>
      <c r="G89" s="31" t="str">
        <f>COSTEO!M84</f>
        <v/>
      </c>
      <c r="H89" s="31" t="str">
        <f>COSTEO!N84</f>
        <v/>
      </c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1"/>
      <c r="B90" s="31"/>
      <c r="C90" s="247"/>
      <c r="D90" s="31"/>
      <c r="E90" s="31"/>
      <c r="F90" s="31"/>
      <c r="G90" s="31" t="str">
        <f>COSTEO!M85</f>
        <v/>
      </c>
      <c r="H90" s="31" t="str">
        <f>COSTEO!N85</f>
        <v/>
      </c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1"/>
      <c r="B91" s="31"/>
      <c r="C91" s="247"/>
      <c r="D91" s="31"/>
      <c r="E91" s="31"/>
      <c r="F91" s="31"/>
      <c r="G91" s="31" t="str">
        <f>COSTEO!M86</f>
        <v/>
      </c>
      <c r="H91" s="31" t="str">
        <f>COSTEO!N86</f>
        <v/>
      </c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1"/>
      <c r="B92" s="31"/>
      <c r="C92" s="247"/>
      <c r="D92" s="31"/>
      <c r="E92" s="31"/>
      <c r="F92" s="31"/>
      <c r="G92" s="31" t="str">
        <f>COSTEO!M87</f>
        <v/>
      </c>
      <c r="H92" s="31" t="str">
        <f>COSTEO!N87</f>
        <v/>
      </c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1"/>
      <c r="B93" s="31"/>
      <c r="C93" s="247"/>
      <c r="D93" s="31"/>
      <c r="E93" s="31"/>
      <c r="F93" s="31"/>
      <c r="G93" s="31" t="str">
        <f>COSTEO!M88</f>
        <v/>
      </c>
      <c r="H93" s="31" t="str">
        <f>COSTEO!N88</f>
        <v/>
      </c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1"/>
      <c r="B94" s="31"/>
      <c r="C94" s="247"/>
      <c r="D94" s="31"/>
      <c r="E94" s="31"/>
      <c r="F94" s="31"/>
      <c r="G94" s="31" t="str">
        <f>COSTEO!M89</f>
        <v/>
      </c>
      <c r="H94" s="31" t="str">
        <f>COSTEO!N89</f>
        <v/>
      </c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1"/>
      <c r="B95" s="31"/>
      <c r="C95" s="247"/>
      <c r="D95" s="31"/>
      <c r="E95" s="31"/>
      <c r="F95" s="31"/>
      <c r="G95" s="31" t="str">
        <f>COSTEO!M90</f>
        <v/>
      </c>
      <c r="H95" s="31" t="str">
        <f>COSTEO!N90</f>
        <v/>
      </c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1"/>
      <c r="B96" s="31"/>
      <c r="C96" s="247"/>
      <c r="D96" s="31"/>
      <c r="E96" s="31"/>
      <c r="F96" s="31"/>
      <c r="G96" s="31" t="str">
        <f>COSTEO!M91</f>
        <v/>
      </c>
      <c r="H96" s="31" t="str">
        <f>COSTEO!N91</f>
        <v/>
      </c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1"/>
      <c r="B97" s="31"/>
      <c r="C97" s="247"/>
      <c r="D97" s="31"/>
      <c r="E97" s="31"/>
      <c r="F97" s="31"/>
      <c r="G97" s="31" t="str">
        <f>COSTEO!M92</f>
        <v/>
      </c>
      <c r="H97" s="31" t="str">
        <f>COSTEO!N92</f>
        <v/>
      </c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1"/>
      <c r="B98" s="31"/>
      <c r="C98" s="247"/>
      <c r="D98" s="31"/>
      <c r="E98" s="31"/>
      <c r="F98" s="31"/>
      <c r="G98" s="31" t="str">
        <f>COSTEO!M93</f>
        <v/>
      </c>
      <c r="H98" s="31" t="str">
        <f>COSTEO!N93</f>
        <v/>
      </c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1"/>
      <c r="B99" s="31"/>
      <c r="C99" s="247"/>
      <c r="D99" s="31"/>
      <c r="E99" s="31"/>
      <c r="F99" s="31"/>
      <c r="G99" s="31" t="str">
        <f>COSTEO!M94</f>
        <v/>
      </c>
      <c r="H99" s="31" t="str">
        <f>COSTEO!N94</f>
        <v/>
      </c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1"/>
      <c r="B100" s="31"/>
      <c r="C100" s="247"/>
      <c r="D100" s="31"/>
      <c r="E100" s="31"/>
      <c r="F100" s="31"/>
      <c r="G100" s="31" t="str">
        <f>COSTEO!M95</f>
        <v/>
      </c>
      <c r="H100" s="31" t="str">
        <f>COSTEO!N95</f>
        <v/>
      </c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1"/>
      <c r="B101" s="31"/>
      <c r="C101" s="247"/>
      <c r="D101" s="31"/>
      <c r="E101" s="31"/>
      <c r="F101" s="31"/>
      <c r="G101" s="31" t="str">
        <f>COSTEO!M96</f>
        <v/>
      </c>
      <c r="H101" s="31" t="str">
        <f>COSTEO!N96</f>
        <v/>
      </c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1"/>
      <c r="B102" s="31"/>
      <c r="C102" s="247"/>
      <c r="D102" s="31"/>
      <c r="E102" s="31"/>
      <c r="F102" s="31"/>
      <c r="G102" s="31" t="str">
        <f>COSTEO!M97</f>
        <v/>
      </c>
      <c r="H102" s="31" t="str">
        <f>COSTEO!N97</f>
        <v/>
      </c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1"/>
      <c r="B103" s="31"/>
      <c r="C103" s="247"/>
      <c r="D103" s="31"/>
      <c r="E103" s="31"/>
      <c r="F103" s="31"/>
      <c r="G103" s="31" t="str">
        <f>COSTEO!M98</f>
        <v/>
      </c>
      <c r="H103" s="31" t="str">
        <f>COSTEO!N98</f>
        <v/>
      </c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1"/>
      <c r="B104" s="31"/>
      <c r="C104" s="247"/>
      <c r="D104" s="31"/>
      <c r="E104" s="31"/>
      <c r="F104" s="31"/>
      <c r="G104" s="31" t="str">
        <f>COSTEO!M99</f>
        <v/>
      </c>
      <c r="H104" s="31" t="str">
        <f>COSTEO!N99</f>
        <v/>
      </c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1"/>
      <c r="B105" s="31"/>
      <c r="C105" s="247"/>
      <c r="D105" s="31"/>
      <c r="E105" s="31"/>
      <c r="F105" s="31"/>
      <c r="G105" s="31" t="str">
        <f>COSTEO!M100</f>
        <v/>
      </c>
      <c r="H105" s="31" t="str">
        <f>COSTEO!N100</f>
        <v/>
      </c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1"/>
      <c r="B106" s="31"/>
      <c r="C106" s="247"/>
      <c r="D106" s="31"/>
      <c r="E106" s="31"/>
      <c r="F106" s="31"/>
      <c r="G106" s="31" t="str">
        <f>COSTEO!M101</f>
        <v/>
      </c>
      <c r="H106" s="31" t="str">
        <f>COSTEO!N101</f>
        <v/>
      </c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1"/>
      <c r="B107" s="31"/>
      <c r="C107" s="247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1"/>
      <c r="B108" s="31"/>
      <c r="C108" s="247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1"/>
      <c r="B109" s="31"/>
      <c r="C109" s="247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1"/>
      <c r="B110" s="31"/>
      <c r="C110" s="247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1"/>
      <c r="B111" s="31"/>
      <c r="C111" s="247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1"/>
      <c r="B112" s="31"/>
      <c r="C112" s="247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1"/>
      <c r="B113" s="31"/>
      <c r="C113" s="247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1"/>
      <c r="B114" s="31"/>
      <c r="C114" s="247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1"/>
      <c r="B115" s="31"/>
      <c r="C115" s="247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1"/>
      <c r="B116" s="31"/>
      <c r="C116" s="247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1"/>
      <c r="B117" s="31"/>
      <c r="C117" s="247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1"/>
      <c r="B118" s="31"/>
      <c r="C118" s="247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1"/>
      <c r="B119" s="31"/>
      <c r="C119" s="247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1"/>
      <c r="B120" s="31"/>
      <c r="C120" s="247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1"/>
      <c r="B121" s="31"/>
      <c r="C121" s="247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1"/>
      <c r="B122" s="31"/>
      <c r="C122" s="247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1"/>
      <c r="B123" s="31"/>
      <c r="C123" s="247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1"/>
      <c r="B124" s="31"/>
      <c r="C124" s="247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1"/>
      <c r="B125" s="31"/>
      <c r="C125" s="247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1"/>
      <c r="B126" s="31"/>
      <c r="C126" s="247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1"/>
      <c r="B127" s="31"/>
      <c r="C127" s="247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1"/>
      <c r="B128" s="31"/>
      <c r="C128" s="247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1"/>
      <c r="B129" s="31"/>
      <c r="C129" s="247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31"/>
      <c r="C130" s="247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31"/>
      <c r="C131" s="247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31"/>
      <c r="C132" s="247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31"/>
      <c r="C133" s="247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31"/>
      <c r="C134" s="247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31"/>
      <c r="C135" s="247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31"/>
      <c r="C136" s="247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31"/>
      <c r="C137" s="247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31"/>
      <c r="C138" s="247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31"/>
      <c r="C139" s="247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31"/>
      <c r="C140" s="247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31"/>
      <c r="C141" s="247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31"/>
      <c r="C142" s="247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31"/>
      <c r="C143" s="247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31"/>
      <c r="C144" s="247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31"/>
      <c r="C145" s="247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31"/>
      <c r="C146" s="247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31"/>
      <c r="C147" s="247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31"/>
      <c r="C148" s="247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31"/>
      <c r="C149" s="247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31"/>
      <c r="C150" s="247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31"/>
      <c r="C151" s="247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31"/>
      <c r="C152" s="247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31"/>
      <c r="C153" s="247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31"/>
      <c r="C154" s="247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31"/>
      <c r="C155" s="247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31"/>
      <c r="C156" s="247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31"/>
      <c r="C157" s="247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31"/>
      <c r="C158" s="247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31"/>
      <c r="C159" s="247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31"/>
      <c r="C160" s="247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31"/>
      <c r="C161" s="247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31"/>
      <c r="C162" s="247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31"/>
      <c r="C163" s="247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31"/>
      <c r="C164" s="247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31"/>
      <c r="C165" s="247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31"/>
      <c r="C166" s="247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31"/>
      <c r="C167" s="247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31"/>
      <c r="C168" s="247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31"/>
      <c r="C169" s="247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31"/>
      <c r="C170" s="247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31"/>
      <c r="C171" s="247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31"/>
      <c r="C172" s="247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31"/>
      <c r="C173" s="247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31"/>
      <c r="C174" s="247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31"/>
      <c r="C175" s="247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31"/>
      <c r="C176" s="247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31"/>
      <c r="C177" s="247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31"/>
      <c r="C178" s="247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31"/>
      <c r="C179" s="247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31"/>
      <c r="C180" s="247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31"/>
      <c r="C181" s="247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31"/>
      <c r="C182" s="247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31"/>
      <c r="C183" s="247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31"/>
      <c r="C184" s="247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31"/>
      <c r="C185" s="247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31"/>
      <c r="C186" s="247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31"/>
      <c r="C187" s="247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31"/>
      <c r="C188" s="247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31"/>
      <c r="C189" s="247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31"/>
      <c r="C190" s="247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31"/>
      <c r="C191" s="247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31"/>
      <c r="C192" s="247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31"/>
      <c r="C193" s="247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31"/>
      <c r="C194" s="247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31"/>
      <c r="C195" s="247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31"/>
      <c r="C196" s="247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31"/>
      <c r="C197" s="247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31"/>
      <c r="C198" s="247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31"/>
      <c r="C199" s="247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31"/>
      <c r="C200" s="247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31"/>
      <c r="C201" s="247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31"/>
      <c r="C202" s="247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31"/>
      <c r="C203" s="247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31"/>
      <c r="C204" s="247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31"/>
      <c r="C205" s="247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31"/>
      <c r="C206" s="247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31"/>
      <c r="C207" s="247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31"/>
      <c r="C208" s="247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31"/>
      <c r="C209" s="247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31"/>
      <c r="C210" s="247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31"/>
      <c r="C211" s="247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31"/>
      <c r="C212" s="247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31"/>
      <c r="C213" s="247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31"/>
      <c r="C214" s="247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31"/>
      <c r="C215" s="247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31"/>
      <c r="C216" s="247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31"/>
      <c r="C217" s="247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31"/>
      <c r="C218" s="247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31"/>
      <c r="C219" s="247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31"/>
      <c r="C220" s="247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31"/>
      <c r="C221" s="247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31"/>
      <c r="C222" s="247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31"/>
      <c r="C223" s="247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31"/>
      <c r="C224" s="247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31"/>
      <c r="C225" s="247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31"/>
      <c r="C226" s="247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31"/>
      <c r="C227" s="247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31"/>
      <c r="C228" s="247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31"/>
      <c r="C229" s="247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31"/>
      <c r="C230" s="247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31"/>
      <c r="C231" s="247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31"/>
      <c r="C232" s="247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31"/>
      <c r="C233" s="247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31"/>
      <c r="C234" s="247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31"/>
      <c r="C235" s="247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31"/>
      <c r="C236" s="247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31"/>
      <c r="C237" s="247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31"/>
      <c r="C238" s="247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31"/>
      <c r="C239" s="247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31"/>
      <c r="C240" s="247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31"/>
      <c r="C241" s="247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31"/>
      <c r="C242" s="247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31"/>
      <c r="C243" s="247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31"/>
      <c r="C244" s="247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31"/>
      <c r="C245" s="247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31"/>
      <c r="C246" s="247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31"/>
      <c r="C247" s="247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31"/>
      <c r="C248" s="247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31"/>
      <c r="C249" s="247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31"/>
      <c r="C250" s="247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31"/>
      <c r="C251" s="247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31"/>
      <c r="C252" s="247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31"/>
      <c r="C253" s="247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31"/>
      <c r="C254" s="247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31"/>
      <c r="C255" s="247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31"/>
      <c r="C256" s="247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31"/>
      <c r="C257" s="247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31"/>
      <c r="C258" s="247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31"/>
      <c r="C259" s="247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31"/>
      <c r="C260" s="247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31"/>
      <c r="C261" s="247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31"/>
      <c r="C262" s="247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31"/>
      <c r="C263" s="247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31"/>
      <c r="C264" s="247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31"/>
      <c r="C265" s="247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31"/>
      <c r="C266" s="247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31"/>
      <c r="C267" s="247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31"/>
      <c r="C268" s="247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31"/>
      <c r="C269" s="247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31"/>
      <c r="C270" s="247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31"/>
      <c r="C271" s="247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31"/>
      <c r="C272" s="247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31"/>
      <c r="C273" s="247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31"/>
      <c r="C274" s="247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31"/>
      <c r="C275" s="247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31"/>
      <c r="C276" s="247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31"/>
      <c r="C277" s="247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31"/>
      <c r="C278" s="247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31"/>
      <c r="C279" s="247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31"/>
      <c r="C280" s="247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31"/>
      <c r="C281" s="247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31"/>
      <c r="C282" s="247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31"/>
      <c r="C283" s="247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31"/>
      <c r="C284" s="247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31"/>
      <c r="C285" s="247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31"/>
      <c r="C286" s="247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31"/>
      <c r="C287" s="247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31"/>
      <c r="C288" s="247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31"/>
      <c r="C289" s="247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31"/>
      <c r="C290" s="247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31"/>
      <c r="C291" s="247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31"/>
      <c r="C292" s="247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31"/>
      <c r="C293" s="247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31"/>
      <c r="C294" s="247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31"/>
      <c r="C295" s="247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31"/>
      <c r="C296" s="247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31"/>
      <c r="C297" s="247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31"/>
      <c r="C298" s="247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31"/>
      <c r="C299" s="247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247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247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247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247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247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247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247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247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247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247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247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247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247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247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247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247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247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247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247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247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247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247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247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247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247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247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247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247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247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247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247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247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247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247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247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247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247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247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247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247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247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247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247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247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247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247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247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247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247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247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247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247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247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247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247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247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247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247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247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247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247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247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247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247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31"/>
      <c r="C364" s="247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31"/>
      <c r="C365" s="247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31"/>
      <c r="C366" s="247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31"/>
      <c r="C367" s="247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31"/>
      <c r="C368" s="247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31"/>
      <c r="C369" s="247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31"/>
      <c r="C370" s="247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31"/>
      <c r="C371" s="247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31"/>
      <c r="C372" s="247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31"/>
      <c r="C373" s="247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31"/>
      <c r="C374" s="247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31"/>
      <c r="C375" s="247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31"/>
      <c r="C376" s="247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31"/>
      <c r="C377" s="247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31"/>
      <c r="C378" s="247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31"/>
      <c r="C379" s="247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31"/>
      <c r="C380" s="247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31"/>
      <c r="C381" s="247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31"/>
      <c r="C382" s="247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31"/>
      <c r="C383" s="247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31"/>
      <c r="C384" s="247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31"/>
      <c r="C385" s="247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31"/>
      <c r="C386" s="247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31"/>
      <c r="C387" s="247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31"/>
      <c r="C388" s="247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31"/>
      <c r="C389" s="247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31"/>
      <c r="C390" s="247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31"/>
      <c r="C391" s="247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31"/>
      <c r="C392" s="247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31"/>
      <c r="C393" s="247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31"/>
      <c r="C394" s="247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31"/>
      <c r="C395" s="247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31"/>
      <c r="C396" s="247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247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247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247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247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247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247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247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247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247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247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247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247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247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247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247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247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247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247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247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247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247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247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247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247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247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247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247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247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247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247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247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247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247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247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247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247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247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247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247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247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247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247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247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247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247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247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247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247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247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247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247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247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247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247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247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247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247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247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247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247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247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247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247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247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247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247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247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247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247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247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247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247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247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247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247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247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247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247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247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247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247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247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247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247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247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247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247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247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247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247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247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247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247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247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247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247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247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247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247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247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247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247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247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247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247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247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247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247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247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247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247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247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247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247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247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247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247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247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247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247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247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247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247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247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247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247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247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247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247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247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247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247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247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247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247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247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247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247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247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247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247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247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247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247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247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247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247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247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247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247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247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247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247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247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247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247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247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247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247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247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247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247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247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247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247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247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247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247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247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247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247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247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247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247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247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247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247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247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247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247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247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247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247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247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247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247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247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247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247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247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247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247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247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247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247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247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247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247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247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247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247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247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247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247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247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247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247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247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247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247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247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247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247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247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247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247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247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247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247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247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247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247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247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247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247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247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247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247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247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247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247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247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247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247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247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247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247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247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247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247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247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247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247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247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247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247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247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247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247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247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247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247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247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247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247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247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247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247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247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247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247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247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247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247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247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247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247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247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247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247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247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247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247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247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247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247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247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247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247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247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247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247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247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247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247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247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247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247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247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247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247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247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247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247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247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247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247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247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247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247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247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247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247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247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247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247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247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247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247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247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247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247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247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247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247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247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247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247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247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247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247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247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247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247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247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247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247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247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247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247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247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247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247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247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247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247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247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247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247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247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247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247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247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247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247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247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247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247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247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247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247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247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247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247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247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247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247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247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247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247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247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247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247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247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247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247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247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247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247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247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247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247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247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247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247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247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247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247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247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247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247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247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247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247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247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247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247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247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247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247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247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247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247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247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247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247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247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247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247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247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247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247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247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247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247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247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247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247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247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247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247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247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247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247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247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247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247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247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247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247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247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247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247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247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247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247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247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247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247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247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247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247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247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247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247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247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247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247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247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247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247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247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247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247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247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247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247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247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247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247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247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247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247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247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247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247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247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247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247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247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247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247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247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247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247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247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247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247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247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247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247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247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247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247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247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247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247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247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247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247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247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247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247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247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247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247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247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247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247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247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247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247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247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247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247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247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247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247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247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247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247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247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247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247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247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247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247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31"/>
      <c r="C904" s="247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31"/>
      <c r="C905" s="247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31"/>
      <c r="C906" s="247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31"/>
      <c r="C907" s="247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31"/>
      <c r="C908" s="247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31"/>
      <c r="C909" s="247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31"/>
      <c r="C910" s="247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31"/>
      <c r="C911" s="247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31"/>
      <c r="C912" s="247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31"/>
      <c r="C913" s="247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31"/>
      <c r="C914" s="247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31"/>
      <c r="C915" s="247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31"/>
      <c r="C916" s="247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31"/>
      <c r="C917" s="247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31"/>
      <c r="C918" s="247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31"/>
      <c r="C919" s="247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31"/>
      <c r="C920" s="247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31"/>
      <c r="C921" s="247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31"/>
      <c r="C922" s="247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31"/>
      <c r="C923" s="247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31"/>
      <c r="C924" s="247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31"/>
      <c r="C925" s="247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31"/>
      <c r="C926" s="247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31"/>
      <c r="C927" s="247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31"/>
      <c r="C928" s="247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31"/>
      <c r="C929" s="247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31"/>
      <c r="C930" s="247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31"/>
      <c r="C931" s="247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31"/>
      <c r="C932" s="247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31"/>
      <c r="C933" s="247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31"/>
      <c r="C934" s="247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31"/>
      <c r="C935" s="247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31"/>
      <c r="C936" s="247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31"/>
      <c r="C937" s="247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31"/>
      <c r="C938" s="247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31"/>
      <c r="C939" s="247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31"/>
      <c r="C940" s="247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31"/>
      <c r="C941" s="247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31"/>
      <c r="C942" s="247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31"/>
      <c r="C943" s="247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31"/>
      <c r="C944" s="247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31"/>
      <c r="C945" s="247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31"/>
      <c r="C946" s="247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31"/>
      <c r="C947" s="247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31"/>
      <c r="C948" s="247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31"/>
      <c r="C949" s="247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31"/>
      <c r="C950" s="247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31"/>
      <c r="C951" s="247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31"/>
      <c r="C952" s="247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31"/>
      <c r="C953" s="247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31"/>
      <c r="C954" s="247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31"/>
      <c r="C955" s="247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31"/>
      <c r="C956" s="247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31"/>
      <c r="C957" s="247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31"/>
      <c r="C958" s="247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31"/>
      <c r="C959" s="247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31"/>
      <c r="C960" s="247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31"/>
      <c r="C961" s="247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31"/>
      <c r="C962" s="247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31"/>
      <c r="C963" s="247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31"/>
      <c r="C964" s="247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31"/>
      <c r="C965" s="247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31"/>
      <c r="C966" s="247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31"/>
      <c r="C967" s="247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31"/>
      <c r="C968" s="247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31"/>
      <c r="C969" s="247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31"/>
      <c r="C970" s="247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31"/>
      <c r="C971" s="247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31"/>
      <c r="C972" s="247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31"/>
      <c r="C973" s="247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31"/>
      <c r="C974" s="247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31"/>
      <c r="C975" s="247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31"/>
      <c r="C976" s="247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31"/>
      <c r="C977" s="247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31"/>
      <c r="C978" s="247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31"/>
      <c r="C979" s="247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31"/>
      <c r="C980" s="247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31"/>
      <c r="C981" s="247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31"/>
      <c r="C982" s="247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1"/>
      <c r="B983" s="31"/>
      <c r="C983" s="247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1"/>
      <c r="B984" s="31"/>
      <c r="C984" s="247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1"/>
      <c r="B985" s="31"/>
      <c r="C985" s="247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1"/>
      <c r="B986" s="31"/>
      <c r="C986" s="247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1"/>
      <c r="B987" s="31"/>
      <c r="C987" s="247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1"/>
      <c r="B988" s="31"/>
      <c r="C988" s="247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1"/>
      <c r="B989" s="31"/>
      <c r="C989" s="247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1"/>
      <c r="B990" s="31"/>
      <c r="C990" s="247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1"/>
      <c r="B991" s="31"/>
      <c r="C991" s="247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1"/>
      <c r="B992" s="31"/>
      <c r="C992" s="247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1"/>
      <c r="B993" s="31"/>
      <c r="C993" s="247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1"/>
      <c r="B994" s="31"/>
      <c r="C994" s="247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1"/>
      <c r="B995" s="31"/>
      <c r="C995" s="247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>
      <c r="A996" s="31"/>
      <c r="B996" s="31"/>
      <c r="C996" s="247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>
      <c r="A997" s="31"/>
      <c r="B997" s="31"/>
      <c r="C997" s="247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>
      <c r="A998" s="31"/>
      <c r="B998" s="31"/>
      <c r="C998" s="247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>
      <c r="A999" s="31"/>
      <c r="B999" s="31"/>
      <c r="C999" s="247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>
      <c r="A1000" s="31"/>
      <c r="B1000" s="31"/>
      <c r="C1000" s="247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>
      <c r="A1001" s="31"/>
      <c r="B1001" s="31"/>
      <c r="C1001" s="247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>
      <c r="A1002" s="31"/>
      <c r="B1002" s="31"/>
      <c r="C1002" s="247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</sheetData>
  <drawing r:id="rId1"/>
</worksheet>
</file>