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OSTEO" sheetId="2" r:id="rId5"/>
    <sheet state="visible" name="PAGOS" sheetId="3" r:id="rId6"/>
    <sheet state="visible" name="ITINERARIO" sheetId="4" r:id="rId7"/>
    <sheet state="visible" name="DETALLE SERVICIOS" sheetId="5" r:id="rId8"/>
    <sheet state="visible" name="CONFIRMACIÓN PAX 1" sheetId="6" r:id="rId9"/>
    <sheet state="visible" name="VUELO" sheetId="7" r:id="rId10"/>
    <sheet state="visible" name="CARPETA - ARCHIVO" sheetId="8" r:id="rId11"/>
  </sheets>
  <definedNames/>
  <calcPr/>
  <extLst>
    <ext uri="GoogleSheetsCustomDataVersion2">
      <go:sheetsCustomData xmlns:go="http://customooxmlschemas.google.com/" r:id="rId12" roundtripDataChecksum="IuH9wjR2lgQBd6/zX+HNu+0EqfQuu9Ngs3uxI6v/+DI="/>
    </ext>
  </extLst>
</workbook>
</file>

<file path=xl/sharedStrings.xml><?xml version="1.0" encoding="utf-8"?>
<sst xmlns="http://schemas.openxmlformats.org/spreadsheetml/2006/main" count="851" uniqueCount="297">
  <si>
    <t xml:space="preserve"> </t>
  </si>
  <si>
    <t>Nombre</t>
  </si>
  <si>
    <t>Urvjn</t>
  </si>
  <si>
    <t>Apellido</t>
  </si>
  <si>
    <t>Faneijte</t>
  </si>
  <si>
    <t>KEVIN JONATHAN</t>
  </si>
  <si>
    <t>Telefóno</t>
  </si>
  <si>
    <t>315 772 1914</t>
  </si>
  <si>
    <t>e-mail</t>
  </si>
  <si>
    <t>reservasmedical@gmail.com</t>
  </si>
  <si>
    <t>Urvin</t>
  </si>
  <si>
    <t>Stephen</t>
  </si>
  <si>
    <t>⁠Faneijte</t>
  </si>
  <si>
    <t>Género:  .</t>
  </si>
  <si>
    <t>Masculino</t>
  </si>
  <si>
    <t>Pasaporte</t>
  </si>
  <si>
    <t>NV953KL62</t>
  </si>
  <si>
    <t>Fecha de nacimiento</t>
  </si>
  <si>
    <t>⁠NRB56CJP6</t>
  </si>
  <si>
    <t>NRB56CJP6</t>
  </si>
  <si>
    <t>Edad</t>
  </si>
  <si>
    <t>60 años</t>
  </si>
  <si>
    <t>⁠04-03-1999</t>
  </si>
  <si>
    <t>Dirección</t>
  </si>
  <si>
    <t>Curazao</t>
  </si>
  <si>
    <t>26 AÑOS</t>
  </si>
  <si>
    <t>Peso</t>
  </si>
  <si>
    <t>160 kilos IMC: 51,77 kg Obesidad de grado 3</t>
  </si>
  <si>
    <t>⁠62kg</t>
  </si>
  <si>
    <t>Estado civil</t>
  </si>
  <si>
    <t>Altura</t>
  </si>
  <si>
    <t xml:space="preserve">1,76 </t>
  </si>
  <si>
    <t>⁠170cm</t>
  </si>
  <si>
    <t xml:space="preserve">Nacionalidad  y  domicilio:  </t>
  </si>
  <si>
    <t>Email:</t>
  </si>
  <si>
    <t>stephen.8@live.com</t>
  </si>
  <si>
    <t>⁠Stephen.8@live.com</t>
  </si>
  <si>
    <t>Teléfono</t>
  </si>
  <si>
    <t xml:space="preserve">Profesión </t>
  </si>
  <si>
    <t>RH</t>
  </si>
  <si>
    <t>no tengo</t>
  </si>
  <si>
    <t>Seguro</t>
  </si>
  <si>
    <t>Idioma</t>
  </si>
  <si>
    <t>inglés, español, holandés.</t>
  </si>
  <si>
    <t>Estadia:</t>
  </si>
  <si>
    <t>Salud</t>
  </si>
  <si>
    <t>Libro diario contable</t>
  </si>
  <si>
    <t>PAGOS</t>
  </si>
  <si>
    <t>ESTADO DE CUENTA</t>
  </si>
  <si>
    <t>ACV documentos URVIN</t>
  </si>
  <si>
    <t>ACV documentos STEPHEN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</si>
  <si>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</si>
  <si>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</si>
  <si>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</si>
  <si>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</si>
  <si>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</si>
  <si>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</si>
  <si>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</si>
  <si>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</si>
  <si>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</si>
  <si>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</si>
  <si>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</si>
  <si>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</si>
  <si>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</si>
  <si>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</si>
  <si>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</si>
  <si>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</si>
  <si>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</si>
  <si>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</si>
  <si>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</si>
  <si>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</si>
  <si>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07 días</t>
  </si>
  <si>
    <t>Colasistencia</t>
  </si>
  <si>
    <t xml:space="preserve">PAQUETE DE CHEQUEO MÉDICO </t>
  </si>
  <si>
    <t>LABORATORIOS CLÍNICOS</t>
  </si>
  <si>
    <t>CIMA OCUPACIONAL</t>
  </si>
  <si>
    <t>SALDO A FAVOR</t>
  </si>
  <si>
    <t>Archivado</t>
  </si>
  <si>
    <t>FACTURADO</t>
  </si>
  <si>
    <t>Confirmado</t>
  </si>
  <si>
    <t>Antígeno de próstata</t>
  </si>
  <si>
    <t>CIMA</t>
  </si>
  <si>
    <t>Coprológico</t>
  </si>
  <si>
    <t>ECHAVARRIA</t>
  </si>
  <si>
    <t>JOHANNS CAJA MENOR</t>
  </si>
  <si>
    <t>Efectivo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</si>
  <si>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</si>
  <si>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</si>
  <si>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</si>
  <si>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</si>
  <si>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</si>
  <si>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</si>
  <si>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</si>
  <si>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</si>
  <si>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</si>
  <si>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</si>
  <si>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</si>
  <si>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</si>
  <si>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</si>
  <si>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</si>
  <si>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e-GFR</t>
  </si>
  <si>
    <t>No</t>
  </si>
  <si>
    <t>Uroanálisis</t>
  </si>
  <si>
    <t>Nitrógeno Ureico en Sangre  (BUN)</t>
  </si>
  <si>
    <t>Proteina 24 horas</t>
  </si>
  <si>
    <t>Sangre</t>
  </si>
  <si>
    <t>Hemograma completo</t>
  </si>
  <si>
    <t>Hemoglobina glicosilada</t>
  </si>
  <si>
    <t>Ferritina</t>
  </si>
  <si>
    <t>Glucosa sérica</t>
  </si>
  <si>
    <t>Tipo de sangre</t>
  </si>
  <si>
    <t>Frotis de sangre periférica - (extendido de sangre periférica estudio de morfología)</t>
  </si>
  <si>
    <t>Test de sicklemia: (Células Falciformes-drepanocitosis)</t>
  </si>
  <si>
    <t>OK RESULTADO</t>
  </si>
  <si>
    <t>Perfil Tiroideo</t>
  </si>
  <si>
    <t>T4 libre</t>
  </si>
  <si>
    <t>TSH</t>
  </si>
  <si>
    <t>Paratohormona</t>
  </si>
  <si>
    <t>Enfermedades de transmisión sexual</t>
  </si>
  <si>
    <t>VDRL</t>
  </si>
  <si>
    <t xml:space="preserve">VIH 1 Y 2, Anticuerpos </t>
  </si>
  <si>
    <t xml:space="preserve">Minerales  </t>
  </si>
  <si>
    <t>Fosforo</t>
  </si>
  <si>
    <t>Ionograma: calcio - sodio - cloro- potasio</t>
  </si>
  <si>
    <t>Corazón</t>
  </si>
  <si>
    <t>Homocisteína</t>
  </si>
  <si>
    <t>IMÁGENES DIAGNÓSTICAS</t>
  </si>
  <si>
    <t>Radiografía de tórax</t>
  </si>
  <si>
    <t>Ecografía de abdomen total</t>
  </si>
  <si>
    <t>Electrocardiograma</t>
  </si>
  <si>
    <t>Ecocardiografía</t>
  </si>
  <si>
    <t>Doppler venoso miembros inferiores</t>
  </si>
  <si>
    <t>Doppler Arterial miembros inferiores</t>
  </si>
  <si>
    <t>Radiografía comparativa de caderas</t>
  </si>
  <si>
    <t>Tomografía de columna lumbar</t>
  </si>
  <si>
    <t>IVS</t>
  </si>
  <si>
    <t>JURIDICA BANCOLOMBIA</t>
  </si>
  <si>
    <t>TRANSFERENCIA</t>
  </si>
  <si>
    <t>Electromiografía miembros INFERIORES con NCS (Nerve Conduction Studies)</t>
  </si>
  <si>
    <t>IPS</t>
  </si>
  <si>
    <t>$240,000</t>
  </si>
  <si>
    <t>IPS ELECTRODIAGNOSTICO</t>
  </si>
  <si>
    <t>ESPECIALISTAS</t>
  </si>
  <si>
    <t>Juan Fernando Velazquez</t>
  </si>
  <si>
    <t>Pagado</t>
  </si>
  <si>
    <t>Consulta con CARDIOLOGÍA</t>
  </si>
  <si>
    <t>HPTU</t>
  </si>
  <si>
    <t>NILSON LOPEZ</t>
  </si>
  <si>
    <t>Consulta con INTERNISTA</t>
  </si>
  <si>
    <t>Consulta con FISIATRÍA</t>
  </si>
  <si>
    <t>Consulta con ORTOPEDIA</t>
  </si>
  <si>
    <t>ORVÉ</t>
  </si>
  <si>
    <t>Consulta con PODOLOGÍA</t>
  </si>
  <si>
    <t>Scholl</t>
  </si>
  <si>
    <t>SCHOLL PODOLOGO</t>
  </si>
  <si>
    <t>Consulta con UROLOGÍA</t>
  </si>
  <si>
    <t>FEDERICO GAVIRIA</t>
  </si>
  <si>
    <t xml:space="preserve">Consulta con VIRTUAL DE PRIMERA VEZ  Dr. Marcos Yepes </t>
  </si>
  <si>
    <t>Dr Marcos Yépes</t>
  </si>
  <si>
    <t>DR MARCOS YEPES</t>
  </si>
  <si>
    <t>Consulta con VIRTUAL DE CONTROL   Dr. Marcos Yepes  - revisión de resultados</t>
  </si>
  <si>
    <t>Consulta con VIRTUAL DE NUTRICIÓN Y PSICO NUTRICIÓN</t>
  </si>
  <si>
    <t>Dr Marlen Villalba</t>
  </si>
  <si>
    <t>DRA MARLEN VILLALBA</t>
  </si>
  <si>
    <t>YENNY EFECTIVO CAMBIO USD RVA215</t>
  </si>
  <si>
    <t>DEPÓSITO CORRESPONSAL</t>
  </si>
  <si>
    <t>Consulta con VIRTUAL VASCULAR PERIFÉRICO</t>
  </si>
  <si>
    <t>Cardiovida</t>
  </si>
  <si>
    <t>CARDIOVIDA</t>
  </si>
  <si>
    <t>JENNY - BANCOLOMBIA AHORROS</t>
  </si>
  <si>
    <t>Masaje de drenaje linfático</t>
  </si>
  <si>
    <t>Gilma</t>
  </si>
  <si>
    <t>GILMA</t>
  </si>
  <si>
    <t>Caja menor</t>
  </si>
  <si>
    <t>Tarros para proteina 24 horas orina + orina uroanalisis y fecal</t>
  </si>
  <si>
    <t>Johanns</t>
  </si>
  <si>
    <t>02 Traslados hotel - clínica por trayecto lejos</t>
  </si>
  <si>
    <t>04 Traslados hotel - clínica por trayecto Cortos - cerca</t>
  </si>
  <si>
    <t>Servicios Medical Trip Colombia: Acompañamiento Virtual</t>
  </si>
  <si>
    <t>Dayana</t>
  </si>
  <si>
    <t xml:space="preserve">Servicios Medical Trip Colombia: Acompañamiento presencial </t>
  </si>
  <si>
    <t xml:space="preserve">Servicios Medical Trip Colombia: Enfermera por horas  </t>
  </si>
  <si>
    <t>Salud en casa</t>
  </si>
  <si>
    <t>Enfermero salud en casa</t>
  </si>
  <si>
    <t>TRANSFENCIA</t>
  </si>
  <si>
    <t>Total neto</t>
  </si>
  <si>
    <t>Gastos bancarios</t>
  </si>
  <si>
    <t>4 * 1000</t>
  </si>
  <si>
    <t>Tasa del dólar</t>
  </si>
  <si>
    <t>IVS TAC</t>
  </si>
  <si>
    <t>FISIATRIA Y ELECTROMIOGRAFIA</t>
  </si>
  <si>
    <t>ORTOPEDIA</t>
  </si>
  <si>
    <t>ENFERMERO</t>
  </si>
  <si>
    <t>enfermero</t>
  </si>
  <si>
    <t>CITA DE CONTROL MARCOSS</t>
  </si>
  <si>
    <t>DR MARCOS</t>
  </si>
  <si>
    <t>UROLOGO FEDERICO GAVIRIA</t>
  </si>
  <si>
    <t>CARDIOLOGO NILSON LOPEZ</t>
  </si>
  <si>
    <t>ITINERARIO:</t>
  </si>
  <si>
    <t xml:space="preserve">17 - 23 OCTUBRE </t>
  </si>
  <si>
    <t>Dia</t>
  </si>
  <si>
    <t>Fecha</t>
  </si>
  <si>
    <t>Hora</t>
  </si>
  <si>
    <t>Actividad</t>
  </si>
  <si>
    <t>ACP horas</t>
  </si>
  <si>
    <t>Traslado cerca</t>
  </si>
  <si>
    <t>Traslado lejos</t>
  </si>
  <si>
    <t>VIERNES</t>
  </si>
  <si>
    <t>OK</t>
  </si>
  <si>
    <t>05:00 pm</t>
  </si>
  <si>
    <t>Vuelo Curazao - Medellín</t>
  </si>
  <si>
    <t>El pasajero lo hace por su cuenta</t>
  </si>
  <si>
    <t>Traslado a aeropuerto - hotel</t>
  </si>
  <si>
    <t>Alojamiento</t>
  </si>
  <si>
    <t>SÁBADO</t>
  </si>
  <si>
    <t>ORVIN</t>
  </si>
  <si>
    <t>No desayunar - tomar agua - Tennis - ropa cómoda</t>
  </si>
  <si>
    <t>Laboratorios clínicos</t>
  </si>
  <si>
    <t>10/18/2025</t>
  </si>
  <si>
    <t>06:45 AM</t>
  </si>
  <si>
    <t>Stephen -Urvin</t>
  </si>
  <si>
    <t>6:30 am</t>
  </si>
  <si>
    <t>Traslado Hotel - Centro médico</t>
  </si>
  <si>
    <t>07:00 AM</t>
  </si>
  <si>
    <t>06:45 am</t>
  </si>
  <si>
    <t>Toma de muestras de sangre laboratorio clínico</t>
  </si>
  <si>
    <t>07:00 am</t>
  </si>
  <si>
    <t>07:15 AM</t>
  </si>
  <si>
    <t>Prueba de esfuerzo</t>
  </si>
  <si>
    <t>08:00 AM</t>
  </si>
  <si>
    <t>08:00 am</t>
  </si>
  <si>
    <t>Tiempo para comer</t>
  </si>
  <si>
    <t>No se realizó</t>
  </si>
  <si>
    <t>08:20AM</t>
  </si>
  <si>
    <t>STEPHEN</t>
  </si>
  <si>
    <t>10:00 am</t>
  </si>
  <si>
    <t xml:space="preserve">Traslado Centro médico -  Hotel </t>
  </si>
  <si>
    <t>TARDE LIBRE</t>
  </si>
  <si>
    <t>DOMINGO</t>
  </si>
  <si>
    <t>07:20 AM</t>
  </si>
  <si>
    <t>Desayuno en el hotel</t>
  </si>
  <si>
    <t>CALLE 80</t>
  </si>
  <si>
    <t>09:00 am</t>
  </si>
  <si>
    <t>LUNES</t>
  </si>
  <si>
    <t xml:space="preserve">Desayuno en el hotel </t>
  </si>
  <si>
    <t>10:15 am</t>
  </si>
  <si>
    <t>Poblado - Clínica Las Vegas</t>
  </si>
  <si>
    <t>11:00 am</t>
  </si>
  <si>
    <t>Consulta con especialista en ORTOPEDIA</t>
  </si>
  <si>
    <t>Poblado - Torre Médica Salud Las Vegas</t>
  </si>
  <si>
    <t>IPS electrodiagnóstico</t>
  </si>
  <si>
    <t>12:00 pm</t>
  </si>
  <si>
    <t>01:00 pm</t>
  </si>
  <si>
    <t>Consulta con especialista en FISIATRÍA</t>
  </si>
  <si>
    <t>02:00 pm</t>
  </si>
  <si>
    <t>Tiempo para almorzar</t>
  </si>
  <si>
    <t>MARTES</t>
  </si>
  <si>
    <t>Domicilio</t>
  </si>
  <si>
    <t>Consulta a domicilio en su hotel con especialista en PODOLOGÍA</t>
  </si>
  <si>
    <t>12:45 pm</t>
  </si>
  <si>
    <t>Robledo</t>
  </si>
  <si>
    <t>01:30 pm</t>
  </si>
  <si>
    <t>Consulta con especialista en UROLOGÍA</t>
  </si>
  <si>
    <t>03:30 pm</t>
  </si>
  <si>
    <t>Consulta con especialista en CARDIOLOGÍA</t>
  </si>
  <si>
    <t>04:00 pm</t>
  </si>
  <si>
    <t>Consulta con especialista en  INTERNISTA</t>
  </si>
  <si>
    <t>MIÉRCOLES</t>
  </si>
  <si>
    <t>Tiempo para desayunar</t>
  </si>
  <si>
    <t>El POBLADO</t>
  </si>
  <si>
    <t>Consulta con Podología</t>
  </si>
  <si>
    <t xml:space="preserve">Masaje </t>
  </si>
  <si>
    <t>JUEVES</t>
  </si>
  <si>
    <t>Pasajero directamente</t>
  </si>
  <si>
    <t>Traslado hotel - aeropuerto</t>
  </si>
  <si>
    <t>Vuelo internacional Curazao - Medellín</t>
  </si>
  <si>
    <t>Chequeo incluido</t>
  </si>
  <si>
    <t>Consulta virtual Vascular Periférico</t>
  </si>
  <si>
    <t>Consulta virtual con Nutrición</t>
  </si>
  <si>
    <t xml:space="preserve">Consulta virtual con Dr Marcos Yépes de control </t>
  </si>
  <si>
    <t>CONCEPTO</t>
  </si>
  <si>
    <t>URVIN</t>
  </si>
  <si>
    <t>4 * 1000 impuesto bancario en Colombia</t>
  </si>
  <si>
    <t>TOTAL A PAGAR EN DÓLARES</t>
  </si>
  <si>
    <t>Pago con tarjeta 6%</t>
  </si>
  <si>
    <t>TOTAL A PAGAR</t>
  </si>
  <si>
    <t>📌 PREPARACIÓN</t>
  </si>
  <si>
    <t>* Estar 30 min antes.</t>
  </si>
  <si>
    <t>📌 Requisitos para la admisión: Importante traer todos los documentos físicos para agilizar el proceso de admisión.</t>
  </si>
  <si>
    <t>* Historia Clínica Y  Orden Médica</t>
  </si>
  <si>
    <t>* Exámenes anteriores del área a evaluar</t>
  </si>
  <si>
    <t>* Documento de identidad</t>
  </si>
  <si>
    <t>NOTA ‼️: Favor tener en cuenta que si el paciente no llega con el tiempo anterior citado y/o acude a la hora exacta de la cita, no se garantiza la atención, dado que este requisito es indispensable en el proceso</t>
  </si>
  <si>
    <t>Gracias por elegirnos.</t>
  </si>
  <si>
    <t>Bienvenido a imagenes de vida y salud</t>
  </si>
  <si>
    <t>PRUEBA DE ESFUERZO INCARE</t>
  </si>
  <si>
    <t>ARCHIVO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</si>
</sst>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 mmmm"/>
    <numFmt numFmtId="171" formatCode="d-m-yyyy"/>
    <numFmt numFmtId="172" formatCode="[$$]#,##0"/>
    <numFmt numFmtId="173" formatCode="0.0%"/>
    <numFmt numFmtId="174" formatCode="&quot;$&quot;#,##0.0"/>
    <numFmt numFmtId="175" formatCode="dd mmmm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b/>
      <sz val="9.0"/>
      <color theme="1"/>
      <name val="Lexend"/>
    </font>
    <font>
      <b/>
      <sz val="8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color theme="1"/>
      <name val="Lexend"/>
    </font>
    <font>
      <sz val="7.0"/>
      <color theme="1"/>
      <name val="Lexend"/>
    </font>
    <font>
      <sz val="10.0"/>
      <color rgb="FF0000FF"/>
      <name val="Lexend"/>
    </font>
    <font>
      <sz val="10.0"/>
      <color rgb="FFFFFFFF"/>
      <name val="Lexend"/>
    </font>
    <font>
      <sz val="8.0"/>
      <color theme="1"/>
      <name val="Lexend"/>
    </font>
    <font>
      <sz val="10.0"/>
      <color rgb="FFFF0000"/>
      <name val="Lexend"/>
    </font>
    <font>
      <sz val="10.0"/>
      <color rgb="FF000000"/>
      <name val="Lexend"/>
    </font>
    <font>
      <color theme="1"/>
      <name val="Arial"/>
      <scheme val="minor"/>
    </font>
    <font>
      <sz val="6.0"/>
      <color theme="1"/>
      <name val="Lexend"/>
    </font>
    <font>
      <sz val="5.0"/>
      <color theme="1"/>
      <name val="Lexend"/>
    </font>
    <font>
      <b/>
      <color theme="1"/>
      <name val="Lexend"/>
    </font>
    <font>
      <b/>
      <sz val="11.0"/>
      <color theme="1"/>
      <name val="Calibri"/>
    </font>
    <font>
      <b/>
      <sz val="12.0"/>
      <color theme="1"/>
      <name val="Arial"/>
    </font>
    <font>
      <b/>
      <sz val="15.0"/>
      <color rgb="FFFFFFFF"/>
      <name val="Lexend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1" fillId="0" fontId="6" numFmtId="166" xfId="0" applyAlignment="1" applyBorder="1" applyFont="1" applyNumberFormat="1">
      <alignment horizontal="center" shrinkToFit="0" vertical="center" wrapText="1"/>
    </xf>
    <xf borderId="2" fillId="4" fontId="4" numFmtId="0" xfId="0" applyAlignment="1" applyBorder="1" applyFill="1" applyFont="1">
      <alignment vertical="center"/>
    </xf>
    <xf borderId="2" fillId="4" fontId="5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165" xfId="0" applyAlignment="1" applyBorder="1" applyFont="1" applyNumberFormat="1">
      <alignment horizontal="center" vertical="center"/>
    </xf>
    <xf borderId="2" fillId="4" fontId="5" numFmtId="167" xfId="0" applyAlignment="1" applyBorder="1" applyFont="1" applyNumberFormat="1">
      <alignment horizontal="center" vertical="center"/>
    </xf>
    <xf borderId="1" fillId="4" fontId="7" numFmtId="167" xfId="0" applyAlignment="1" applyBorder="1" applyFont="1" applyNumberFormat="1">
      <alignment horizontal="center" shrinkToFit="0" vertical="center" wrapText="0"/>
    </xf>
    <xf borderId="1" fillId="4" fontId="5" numFmtId="166" xfId="0" applyAlignment="1" applyBorder="1" applyFont="1" applyNumberFormat="1">
      <alignment horizontal="center" vertical="center"/>
    </xf>
    <xf borderId="1" fillId="4" fontId="7" numFmtId="166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0" fillId="0" fontId="3" numFmtId="0" xfId="0" applyAlignment="1" applyFont="1">
      <alignment horizontal="center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2" fillId="6" fontId="10" numFmtId="167" xfId="0" applyAlignment="1" applyBorder="1" applyFill="1" applyFont="1" applyNumberFormat="1">
      <alignment horizontal="center" shrinkToFit="0" vertical="center" wrapText="1"/>
    </xf>
    <xf borderId="2" fillId="6" fontId="9" numFmtId="167" xfId="0" applyAlignment="1" applyBorder="1" applyFont="1" applyNumberFormat="1">
      <alignment horizontal="center" shrinkToFit="0" vertical="center" wrapText="1"/>
    </xf>
    <xf borderId="2" fillId="5" fontId="11" numFmtId="167" xfId="0" applyAlignment="1" applyBorder="1" applyFont="1" applyNumberFormat="1">
      <alignment horizontal="center" shrinkToFit="0" vertical="center" wrapText="1"/>
    </xf>
    <xf borderId="2" fillId="5" fontId="9" numFmtId="166" xfId="0" applyAlignment="1" applyBorder="1" applyFont="1" applyNumberFormat="1">
      <alignment horizontal="center" shrinkToFit="0" vertical="center" wrapText="1"/>
    </xf>
    <xf borderId="6" fillId="7" fontId="12" numFmtId="167" xfId="0" applyAlignment="1" applyBorder="1" applyFill="1" applyFont="1" applyNumberFormat="1">
      <alignment horizontal="center" shrinkToFit="0" vertical="center" wrapText="1"/>
    </xf>
    <xf borderId="6" fillId="7" fontId="12" numFmtId="168" xfId="0" applyAlignment="1" applyBorder="1" applyFont="1" applyNumberForma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7" fillId="8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vertical="center"/>
    </xf>
    <xf borderId="2" fillId="0" fontId="5" numFmtId="165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readingOrder="0" vertical="center"/>
    </xf>
    <xf borderId="2" fillId="5" fontId="5" numFmtId="169" xfId="0" applyAlignment="1" applyBorder="1" applyFont="1" applyNumberFormat="1">
      <alignment horizontal="center" shrinkToFit="0" vertical="center" wrapText="1"/>
    </xf>
    <xf borderId="2" fillId="6" fontId="5" numFmtId="165" xfId="0" applyAlignment="1" applyBorder="1" applyFont="1" applyNumberFormat="1">
      <alignment horizontal="center" vertical="center"/>
    </xf>
    <xf borderId="2" fillId="6" fontId="5" numFmtId="165" xfId="0" applyAlignment="1" applyBorder="1" applyFont="1" applyNumberFormat="1">
      <alignment horizontal="center" readingOrder="0" vertical="center"/>
    </xf>
    <xf borderId="2" fillId="5" fontId="5" numFmtId="165" xfId="0" applyAlignment="1" applyBorder="1" applyFont="1" applyNumberFormat="1">
      <alignment horizontal="center" vertical="center"/>
    </xf>
    <xf borderId="2" fillId="5" fontId="15" numFmtId="165" xfId="0" applyAlignment="1" applyBorder="1" applyFont="1" applyNumberFormat="1">
      <alignment horizontal="center" vertical="center"/>
    </xf>
    <xf borderId="2" fillId="9" fontId="5" numFmtId="167" xfId="0" applyAlignment="1" applyBorder="1" applyFill="1" applyFont="1" applyNumberFormat="1">
      <alignment horizontal="center" vertical="center"/>
    </xf>
    <xf borderId="2" fillId="9" fontId="5" numFmtId="166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horizontal="center" vertical="center"/>
    </xf>
    <xf borderId="0" fillId="10" fontId="4" numFmtId="0" xfId="0" applyAlignment="1" applyFill="1" applyFont="1">
      <alignment vertical="center"/>
    </xf>
    <xf borderId="0" fillId="10" fontId="5" numFmtId="0" xfId="0" applyAlignment="1" applyFont="1">
      <alignment horizontal="center" vertical="center"/>
    </xf>
    <xf borderId="7" fillId="10" fontId="5" numFmtId="0" xfId="0" applyAlignment="1" applyBorder="1" applyFont="1">
      <alignment horizontal="center" readingOrder="0" vertical="center"/>
    </xf>
    <xf borderId="6" fillId="11" fontId="7" numFmtId="0" xfId="0" applyAlignment="1" applyBorder="1" applyFill="1" applyFont="1">
      <alignment horizontal="center" shrinkToFit="0" vertical="center" wrapText="1"/>
    </xf>
    <xf borderId="2" fillId="11" fontId="5" numFmtId="0" xfId="0" applyAlignment="1" applyBorder="1" applyFont="1">
      <alignment horizontal="center" vertical="center"/>
    </xf>
    <xf borderId="2" fillId="11" fontId="5" numFmtId="165" xfId="0" applyAlignment="1" applyBorder="1" applyFont="1" applyNumberFormat="1">
      <alignment horizontal="center" vertical="center"/>
    </xf>
    <xf borderId="5" fillId="11" fontId="5" numFmtId="0" xfId="0" applyAlignment="1" applyBorder="1" applyFont="1">
      <alignment horizontal="center" vertical="center"/>
    </xf>
    <xf borderId="2" fillId="11" fontId="16" numFmtId="165" xfId="0" applyAlignment="1" applyBorder="1" applyFont="1" applyNumberFormat="1">
      <alignment horizontal="center" readingOrder="0" vertical="center"/>
    </xf>
    <xf borderId="2" fillId="9" fontId="5" numFmtId="165" xfId="0" applyAlignment="1" applyBorder="1" applyFont="1" applyNumberFormat="1">
      <alignment horizontal="center" vertical="center"/>
    </xf>
    <xf borderId="2" fillId="9" fontId="5" numFmtId="165" xfId="0" applyAlignment="1" applyBorder="1" applyFont="1" applyNumberFormat="1">
      <alignment horizontal="center" readingOrder="0" vertical="center"/>
    </xf>
    <xf borderId="6" fillId="12" fontId="6" numFmtId="0" xfId="0" applyAlignment="1" applyBorder="1" applyFill="1" applyFont="1">
      <alignment horizontal="center" shrinkToFit="0" vertical="center" wrapText="1"/>
    </xf>
    <xf borderId="2" fillId="12" fontId="5" numFmtId="0" xfId="0" applyAlignment="1" applyBorder="1" applyFont="1">
      <alignment horizontal="center" vertical="center"/>
    </xf>
    <xf borderId="2" fillId="12" fontId="5" numFmtId="165" xfId="0" applyAlignment="1" applyBorder="1" applyFont="1" applyNumberFormat="1">
      <alignment horizontal="center" vertical="center"/>
    </xf>
    <xf borderId="5" fillId="12" fontId="5" numFmtId="0" xfId="0" applyAlignment="1" applyBorder="1" applyFont="1">
      <alignment horizontal="center" vertical="center"/>
    </xf>
    <xf borderId="2" fillId="0" fontId="5" numFmtId="167" xfId="0" applyAlignment="1" applyBorder="1" applyFont="1" applyNumberFormat="1">
      <alignment horizontal="center" readingOrder="0" vertical="center"/>
    </xf>
    <xf borderId="2" fillId="0" fontId="5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0" fontId="5" numFmtId="170" xfId="0" applyAlignment="1" applyBorder="1" applyFont="1" applyNumberFormat="1">
      <alignment horizontal="center" vertical="center"/>
    </xf>
    <xf borderId="6" fillId="0" fontId="5" numFmtId="165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8" fontId="13" numFmtId="0" xfId="0" applyAlignment="1" applyFont="1">
      <alignment horizontal="center" readingOrder="0" shrinkToFit="0" vertical="center" wrapText="1"/>
    </xf>
    <xf borderId="0" fillId="8" fontId="17" numFmtId="0" xfId="0" applyAlignment="1" applyFont="1">
      <alignment horizontal="center" readingOrder="0" vertical="center"/>
    </xf>
    <xf borderId="7" fillId="8" fontId="17" numFmtId="0" xfId="0" applyAlignment="1" applyBorder="1" applyFont="1">
      <alignment horizontal="center" readingOrder="0" shrinkToFit="0" vertical="center" wrapText="1"/>
    </xf>
    <xf borderId="6" fillId="13" fontId="5" numFmtId="0" xfId="0" applyAlignment="1" applyBorder="1" applyFill="1" applyFont="1">
      <alignment horizontal="center" shrinkToFit="0" vertical="center" wrapText="1"/>
    </xf>
    <xf borderId="2" fillId="13" fontId="14" numFmtId="0" xfId="0" applyAlignment="1" applyBorder="1" applyFont="1">
      <alignment horizontal="center" readingOrder="0" vertical="center"/>
    </xf>
    <xf borderId="2" fillId="13" fontId="5" numFmtId="165" xfId="0" applyAlignment="1" applyBorder="1" applyFont="1" applyNumberFormat="1">
      <alignment horizontal="center" vertical="center"/>
    </xf>
    <xf borderId="5" fillId="13" fontId="5" numFmtId="0" xfId="0" applyAlignment="1" applyBorder="1" applyFont="1">
      <alignment horizontal="center" vertical="center"/>
    </xf>
    <xf borderId="2" fillId="0" fontId="5" numFmtId="167" xfId="0" applyAlignment="1" applyBorder="1" applyFont="1" applyNumberFormat="1">
      <alignment horizontal="center" vertical="center"/>
    </xf>
    <xf borderId="2" fillId="13" fontId="11" numFmtId="0" xfId="0" applyAlignment="1" applyBorder="1" applyFont="1">
      <alignment horizontal="center" readingOrder="0" vertical="center"/>
    </xf>
    <xf borderId="2" fillId="0" fontId="5" numFmtId="171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6" fillId="14" fontId="6" numFmtId="0" xfId="0" applyAlignment="1" applyBorder="1" applyFill="1" applyFont="1">
      <alignment horizontal="center" shrinkToFit="0" vertical="center" wrapText="1"/>
    </xf>
    <xf borderId="2" fillId="14" fontId="5" numFmtId="0" xfId="0" applyAlignment="1" applyBorder="1" applyFont="1">
      <alignment horizontal="center" vertical="center"/>
    </xf>
    <xf borderId="2" fillId="14" fontId="5" numFmtId="165" xfId="0" applyAlignment="1" applyBorder="1" applyFont="1" applyNumberFormat="1">
      <alignment horizontal="center" vertical="center"/>
    </xf>
    <xf borderId="2" fillId="13" fontId="5" numFmtId="0" xfId="0" applyAlignment="1" applyBorder="1" applyFont="1">
      <alignment horizontal="center" shrinkToFit="0" vertical="center" wrapText="1"/>
    </xf>
    <xf borderId="0" fillId="10" fontId="5" numFmtId="0" xfId="0" applyAlignment="1" applyFont="1">
      <alignment horizontal="center" readingOrder="0" vertical="center"/>
    </xf>
    <xf borderId="2" fillId="14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17" numFmtId="165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9" fontId="5" numFmtId="165" xfId="0" applyAlignment="1" applyBorder="1" applyFont="1" applyNumberFormat="1">
      <alignment horizontal="center" vertical="center"/>
    </xf>
    <xf borderId="2" fillId="0" fontId="5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11" numFmtId="165" xfId="0" applyAlignment="1" applyBorder="1" applyFont="1" applyNumberFormat="1">
      <alignment horizontal="center" readingOrder="0" vertical="center"/>
    </xf>
    <xf borderId="0" fillId="8" fontId="14" numFmtId="0" xfId="0" applyAlignment="1" applyFont="1">
      <alignment horizontal="center" readingOrder="0" vertical="center"/>
    </xf>
    <xf borderId="5" fillId="13" fontId="5" numFmtId="165" xfId="0" applyAlignment="1" applyBorder="1" applyFont="1" applyNumberFormat="1">
      <alignment horizontal="center" vertical="center"/>
    </xf>
    <xf borderId="2" fillId="15" fontId="6" numFmtId="0" xfId="0" applyAlignment="1" applyBorder="1" applyFill="1" applyFont="1">
      <alignment horizontal="center" readingOrder="0" shrinkToFit="0" vertical="center" wrapText="1"/>
    </xf>
    <xf borderId="2" fillId="15" fontId="5" numFmtId="0" xfId="0" applyAlignment="1" applyBorder="1" applyFont="1">
      <alignment horizontal="center" vertical="center"/>
    </xf>
    <xf borderId="2" fillId="15" fontId="5" numFmtId="165" xfId="0" applyAlignment="1" applyBorder="1" applyFont="1" applyNumberFormat="1">
      <alignment horizontal="center" vertical="center"/>
    </xf>
    <xf borderId="5" fillId="15" fontId="5" numFmtId="165" xfId="0" applyAlignment="1" applyBorder="1" applyFont="1" applyNumberFormat="1">
      <alignment horizontal="center" vertical="center"/>
    </xf>
    <xf borderId="2" fillId="15" fontId="6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2" fillId="6" fontId="17" numFmtId="0" xfId="0" applyAlignment="1" applyBorder="1" applyFont="1">
      <alignment horizontal="center" readingOrder="0" vertical="center"/>
    </xf>
    <xf borderId="2" fillId="6" fontId="5" numFmtId="165" xfId="0" applyAlignment="1" applyBorder="1" applyFont="1" applyNumberFormat="1">
      <alignment horizontal="center" vertical="center"/>
    </xf>
    <xf borderId="5" fillId="6" fontId="5" numFmtId="165" xfId="0" applyAlignment="1" applyBorder="1" applyFont="1" applyNumberFormat="1">
      <alignment horizontal="center" vertical="center"/>
    </xf>
    <xf borderId="2" fillId="6" fontId="5" numFmtId="0" xfId="0" applyAlignment="1" applyBorder="1" applyFont="1">
      <alignment horizontal="center" vertical="center"/>
    </xf>
    <xf borderId="4" fillId="5" fontId="5" numFmtId="165" xfId="0" applyAlignment="1" applyBorder="1" applyFont="1" applyNumberFormat="1">
      <alignment horizontal="center" vertical="center"/>
    </xf>
    <xf borderId="5" fillId="5" fontId="15" numFmtId="172" xfId="0" applyAlignment="1" applyBorder="1" applyFont="1" applyNumberFormat="1">
      <alignment horizontal="center" vertical="center"/>
    </xf>
    <xf borderId="2" fillId="0" fontId="5" numFmtId="172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center"/>
    </xf>
    <xf borderId="5" fillId="5" fontId="18" numFmtId="172" xfId="0" applyAlignment="1" applyBorder="1" applyFont="1" applyNumberFormat="1">
      <alignment horizontal="center" vertical="center"/>
    </xf>
    <xf borderId="2" fillId="0" fontId="17" numFmtId="167" xfId="0" applyAlignment="1" applyBorder="1" applyFont="1" applyNumberFormat="1">
      <alignment horizontal="center" readingOrder="0" vertical="center"/>
    </xf>
    <xf borderId="2" fillId="16" fontId="6" numFmtId="0" xfId="0" applyAlignment="1" applyBorder="1" applyFill="1" applyFont="1">
      <alignment horizontal="center" shrinkToFit="0" vertical="center" wrapText="1"/>
    </xf>
    <xf borderId="5" fillId="16" fontId="5" numFmtId="165" xfId="0" applyAlignment="1" applyBorder="1" applyFont="1" applyNumberFormat="1">
      <alignment horizontal="center" vertical="center"/>
    </xf>
    <xf borderId="2" fillId="16" fontId="5" numFmtId="165" xfId="0" applyAlignment="1" applyBorder="1" applyFont="1" applyNumberFormat="1">
      <alignment horizontal="center" vertical="center"/>
    </xf>
    <xf borderId="2" fillId="16" fontId="5" numFmtId="165" xfId="0" applyAlignment="1" applyBorder="1" applyFont="1" applyNumberFormat="1">
      <alignment horizontal="center" readingOrder="0" vertical="center"/>
    </xf>
    <xf borderId="0" fillId="17" fontId="13" numFmtId="0" xfId="0" applyAlignment="1" applyFill="1" applyFont="1">
      <alignment horizontal="center"/>
    </xf>
    <xf borderId="0" fillId="8" fontId="17" numFmtId="0" xfId="0" applyAlignment="1" applyFont="1">
      <alignment horizontal="center"/>
    </xf>
    <xf borderId="2" fillId="18" fontId="5" numFmtId="0" xfId="0" applyAlignment="1" applyBorder="1" applyFill="1" applyFont="1">
      <alignment horizontal="center" readingOrder="0" shrinkToFit="0" vertical="center" wrapText="1"/>
    </xf>
    <xf borderId="5" fillId="18" fontId="5" numFmtId="165" xfId="0" applyAlignment="1" applyBorder="1" applyFont="1" applyNumberFormat="1">
      <alignment horizontal="center" vertical="center"/>
    </xf>
    <xf borderId="4" fillId="5" fontId="5" numFmtId="167" xfId="0" applyAlignment="1" applyBorder="1" applyFont="1" applyNumberFormat="1">
      <alignment horizontal="center" vertical="center"/>
    </xf>
    <xf borderId="5" fillId="5" fontId="5" numFmtId="166" xfId="0" applyAlignment="1" applyBorder="1" applyFont="1" applyNumberFormat="1">
      <alignment horizontal="center" vertical="center"/>
    </xf>
    <xf borderId="0" fillId="19" fontId="13" numFmtId="0" xfId="0" applyAlignment="1" applyFill="1" applyFont="1">
      <alignment horizontal="center" readingOrder="0" shrinkToFit="0" vertical="center" wrapText="1"/>
    </xf>
    <xf borderId="5" fillId="5" fontId="19" numFmtId="172" xfId="0" applyAlignment="1" applyBorder="1" applyFont="1" applyNumberFormat="1">
      <alignment horizontal="center" vertical="center"/>
    </xf>
    <xf borderId="0" fillId="17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4" numFmtId="0" xfId="0" applyAlignment="1" applyFont="1">
      <alignment vertical="center"/>
    </xf>
    <xf borderId="2" fillId="5" fontId="5" numFmtId="0" xfId="0" applyAlignment="1" applyBorder="1" applyFont="1">
      <alignment horizontal="center" readingOrder="0" shrinkToFit="0" vertical="center" wrapText="1"/>
    </xf>
    <xf borderId="2" fillId="0" fontId="5" numFmtId="166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2" fillId="19" fontId="5" numFmtId="165" xfId="0" applyAlignment="1" applyBorder="1" applyFont="1" applyNumberFormat="1">
      <alignment horizontal="center" shrinkToFit="0" vertical="center" wrapText="1"/>
    </xf>
    <xf borderId="2" fillId="19" fontId="5" numFmtId="165" xfId="0" applyAlignment="1" applyBorder="1" applyFont="1" applyNumberFormat="1">
      <alignment horizontal="center" readingOrder="0" shrinkToFit="0" vertical="center" wrapText="1"/>
    </xf>
    <xf borderId="2" fillId="5" fontId="5" numFmtId="165" xfId="0" applyAlignment="1" applyBorder="1" applyFont="1" applyNumberForma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0" fontId="5" numFmtId="170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0" fillId="0" fontId="5" numFmtId="173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74" xfId="0" applyAlignment="1" applyFont="1" applyNumberFormat="1">
      <alignment horizontal="center" vertical="center"/>
    </xf>
    <xf borderId="0" fillId="0" fontId="5" numFmtId="10" xfId="0" applyAlignment="1" applyFont="1" applyNumberFormat="1">
      <alignment horizontal="center" readingOrder="0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0" fillId="20" fontId="6" numFmtId="165" xfId="0" applyAlignment="1" applyFill="1" applyFont="1" applyNumberFormat="1">
      <alignment horizontal="center" shrinkToFit="0" vertical="center" wrapText="1"/>
    </xf>
    <xf borderId="0" fillId="17" fontId="5" numFmtId="165" xfId="0" applyAlignment="1" applyFont="1" applyNumberFormat="1">
      <alignment horizontal="center" shrinkToFit="0" vertical="center" wrapText="1"/>
    </xf>
    <xf borderId="2" fillId="20" fontId="5" numFmtId="165" xfId="0" applyAlignment="1" applyBorder="1" applyFont="1" applyNumberFormat="1">
      <alignment readingOrder="0" vertical="center"/>
    </xf>
    <xf borderId="0" fillId="20" fontId="20" numFmtId="0" xfId="0" applyFont="1"/>
    <xf borderId="0" fillId="20" fontId="20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19" fontId="5" numFmtId="0" xfId="0" applyAlignment="1" applyFont="1">
      <alignment vertical="center"/>
    </xf>
    <xf borderId="2" fillId="4" fontId="7" numFmtId="0" xfId="0" applyAlignment="1" applyBorder="1" applyFont="1">
      <alignment horizontal="left" vertical="center"/>
    </xf>
    <xf borderId="2" fillId="4" fontId="7" numFmtId="0" xfId="0" applyAlignment="1" applyBorder="1" applyFont="1">
      <alignment horizontal="left" shrinkToFit="0" vertical="center" wrapText="0"/>
    </xf>
    <xf borderId="2" fillId="4" fontId="7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vertical="center"/>
    </xf>
    <xf borderId="4" fillId="5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vertical="center"/>
    </xf>
    <xf borderId="2" fillId="5" fontId="5" numFmtId="170" xfId="0" applyAlignment="1" applyBorder="1" applyFont="1" applyNumberForma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vertical="center"/>
    </xf>
    <xf borderId="5" fillId="5" fontId="5" numFmtId="0" xfId="0" applyAlignment="1" applyBorder="1" applyFont="1">
      <alignment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ont="1">
      <alignment horizontal="center" vertical="center"/>
    </xf>
    <xf borderId="2" fillId="0" fontId="5" numFmtId="175" xfId="0" applyAlignment="1" applyBorder="1" applyFont="1" applyNumberFormat="1">
      <alignment vertical="center"/>
    </xf>
    <xf borderId="4" fillId="0" fontId="5" numFmtId="175" xfId="0" applyAlignment="1" applyBorder="1" applyFont="1" applyNumberFormat="1">
      <alignment vertical="center"/>
    </xf>
    <xf borderId="2" fillId="0" fontId="5" numFmtId="0" xfId="0" applyAlignment="1" applyBorder="1" applyFont="1">
      <alignment vertical="center"/>
    </xf>
    <xf borderId="2" fillId="5" fontId="2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vertical="center"/>
    </xf>
    <xf borderId="0" fillId="0" fontId="13" numFmtId="0" xfId="0" applyAlignment="1" applyFont="1">
      <alignment horizontal="center"/>
    </xf>
    <xf borderId="2" fillId="8" fontId="17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18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2" fillId="13" fontId="5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vertical="center"/>
    </xf>
    <xf borderId="2" fillId="0" fontId="20" numFmtId="0" xfId="0" applyBorder="1" applyFont="1"/>
    <xf borderId="2" fillId="9" fontId="22" numFmtId="0" xfId="0" applyAlignment="1" applyBorder="1" applyFont="1">
      <alignment horizontal="center" readingOrder="0" shrinkToFit="0" vertical="center" wrapText="1"/>
    </xf>
    <xf borderId="0" fillId="0" fontId="5" numFmtId="175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2" fillId="8" fontId="5" numFmtId="0" xfId="0" applyAlignment="1" applyBorder="1" applyFont="1">
      <alignment readingOrder="0" shrinkToFit="0" vertical="center" wrapText="1"/>
    </xf>
    <xf borderId="2" fillId="11" fontId="7" numFmtId="0" xfId="0" applyAlignment="1" applyBorder="1" applyFont="1">
      <alignment shrinkToFit="0" vertical="center" wrapText="1"/>
    </xf>
    <xf borderId="2" fillId="11" fontId="7" numFmtId="165" xfId="0" applyAlignment="1" applyBorder="1" applyFont="1" applyNumberFormat="1">
      <alignment horizontal="center" readingOrder="0" vertical="center"/>
    </xf>
    <xf borderId="2" fillId="12" fontId="6" numFmtId="0" xfId="0" applyAlignment="1" applyBorder="1" applyFont="1">
      <alignment shrinkToFit="0" vertical="center" wrapText="1"/>
    </xf>
    <xf borderId="2" fillId="12" fontId="5" numFmtId="165" xfId="0" applyAlignment="1" applyBorder="1" applyFont="1" applyNumberFormat="1">
      <alignment vertical="center"/>
    </xf>
    <xf borderId="2" fillId="13" fontId="5" numFmtId="0" xfId="0" applyAlignment="1" applyBorder="1" applyFont="1">
      <alignment shrinkToFit="0" vertical="center" wrapText="1"/>
    </xf>
    <xf borderId="2" fillId="13" fontId="5" numFmtId="165" xfId="0" applyAlignment="1" applyBorder="1" applyFont="1" applyNumberFormat="1">
      <alignment vertical="center"/>
    </xf>
    <xf borderId="2" fillId="14" fontId="6" numFmtId="0" xfId="0" applyAlignment="1" applyBorder="1" applyFont="1">
      <alignment shrinkToFit="0" vertical="center" wrapText="1"/>
    </xf>
    <xf borderId="2" fillId="14" fontId="5" numFmtId="165" xfId="0" applyAlignment="1" applyBorder="1" applyFont="1" applyNumberFormat="1">
      <alignment vertical="center"/>
    </xf>
    <xf borderId="2" fillId="0" fontId="5" numFmtId="0" xfId="0" applyAlignment="1" applyBorder="1" applyFont="1">
      <alignment shrinkToFit="0" vertical="center" wrapText="1"/>
    </xf>
    <xf borderId="2" fillId="21" fontId="6" numFmtId="0" xfId="0" applyAlignment="1" applyBorder="1" applyFill="1" applyFont="1">
      <alignment shrinkToFit="0" vertical="center" wrapText="1"/>
    </xf>
    <xf borderId="2" fillId="21" fontId="5" numFmtId="165" xfId="0" applyAlignment="1" applyBorder="1" applyFont="1" applyNumberFormat="1">
      <alignment vertical="center"/>
    </xf>
    <xf borderId="2" fillId="16" fontId="6" numFmtId="0" xfId="0" applyAlignment="1" applyBorder="1" applyFont="1">
      <alignment shrinkToFit="0" vertical="center" wrapText="1"/>
    </xf>
    <xf borderId="2" fillId="16" fontId="5" numFmtId="165" xfId="0" applyAlignment="1" applyBorder="1" applyFont="1" applyNumberFormat="1">
      <alignment vertical="center"/>
    </xf>
    <xf borderId="2" fillId="18" fontId="5" numFmtId="0" xfId="0" applyAlignment="1" applyBorder="1" applyFont="1">
      <alignment readingOrder="0" shrinkToFit="0" vertical="center" wrapText="1"/>
    </xf>
    <xf borderId="2" fillId="18" fontId="5" numFmtId="165" xfId="0" applyAlignment="1" applyBorder="1" applyFont="1" applyNumberFormat="1">
      <alignment horizontal="center" vertical="center"/>
    </xf>
    <xf borderId="2" fillId="5" fontId="5" numFmtId="0" xfId="0" applyAlignment="1" applyBorder="1" applyFont="1">
      <alignment readingOrder="0" shrinkToFit="0" vertical="center" wrapText="1"/>
    </xf>
    <xf borderId="2" fillId="5" fontId="5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2" fillId="0" fontId="13" numFmtId="165" xfId="0" applyAlignment="1" applyBorder="1" applyFont="1" applyNumberFormat="1">
      <alignment horizontal="center" readingOrder="0" shrinkToFit="0" vertical="center" wrapText="1"/>
    </xf>
    <xf borderId="2" fillId="20" fontId="23" numFmtId="0" xfId="0" applyAlignment="1" applyBorder="1" applyFont="1">
      <alignment readingOrder="0" shrinkToFit="0" vertical="center" wrapText="1"/>
    </xf>
    <xf borderId="2" fillId="20" fontId="2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readingOrder="0" shrinkToFit="0" vertical="center" wrapText="1"/>
    </xf>
    <xf borderId="0" fillId="0" fontId="13" numFmtId="165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readingOrder="0" vertical="center"/>
    </xf>
    <xf borderId="0" fillId="20" fontId="23" numFmtId="0" xfId="0" applyAlignment="1" applyFont="1">
      <alignment readingOrder="0" shrinkToFit="0" vertical="center" wrapText="1"/>
    </xf>
    <xf borderId="0" fillId="20" fontId="23" numFmtId="165" xfId="0" applyAlignment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readingOrder="0" vertical="center"/>
    </xf>
    <xf borderId="0" fillId="20" fontId="24" numFmtId="0" xfId="0" applyAlignment="1" applyFont="1">
      <alignment readingOrder="0" vertical="center"/>
    </xf>
    <xf borderId="0" fillId="20" fontId="24" numFmtId="0" xfId="0" applyAlignment="1" applyFont="1">
      <alignment vertical="center"/>
    </xf>
    <xf borderId="0" fillId="0" fontId="25" numFmtId="0" xfId="0" applyFont="1"/>
    <xf borderId="0" fillId="11" fontId="26" numFmtId="0" xfId="0" applyAlignment="1" applyFont="1">
      <alignment shrinkToFit="0" vertical="center" wrapText="1"/>
    </xf>
    <xf borderId="2" fillId="5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11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0.png"/><Relationship Id="rId4" Type="http://schemas.openxmlformats.org/officeDocument/2006/relationships/image" Target="../media/image15.png"/><Relationship Id="rId5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14925" cy="38004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4</xdr:row>
      <xdr:rowOff>47625</xdr:rowOff>
    </xdr:from>
    <xdr:ext cx="1076325" cy="29527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</xdr:row>
      <xdr:rowOff>47625</xdr:rowOff>
    </xdr:from>
    <xdr:ext cx="2028825" cy="57912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419100</xdr:colOff>
      <xdr:row>5</xdr:row>
      <xdr:rowOff>142875</xdr:rowOff>
    </xdr:from>
    <xdr:ext cx="2352675" cy="60864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295525" cy="62007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247900" cy="64389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40</xdr:row>
      <xdr:rowOff>66675</xdr:rowOff>
    </xdr:from>
    <xdr:ext cx="3248025" cy="6829425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3028950" cy="652462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914400</xdr:colOff>
      <xdr:row>4</xdr:row>
      <xdr:rowOff>47625</xdr:rowOff>
    </xdr:from>
    <xdr:ext cx="2533650" cy="5248275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152400</xdr:rowOff>
    </xdr:from>
    <xdr:ext cx="3076575" cy="4143375"/>
    <xdr:pic>
      <xdr:nvPicPr>
        <xdr:cNvPr id="0" name="image1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1</xdr:row>
      <xdr:rowOff>9525</xdr:rowOff>
    </xdr:from>
    <xdr:ext cx="4381500" cy="31527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1352550</xdr:colOff>
      <xdr:row>0</xdr:row>
      <xdr:rowOff>0</xdr:rowOff>
    </xdr:from>
    <xdr:ext cx="4029075" cy="3228975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18</xdr:row>
      <xdr:rowOff>190500</xdr:rowOff>
    </xdr:from>
    <xdr:ext cx="4876800" cy="28765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0</xdr:row>
      <xdr:rowOff>0</xdr:rowOff>
    </xdr:from>
    <xdr:ext cx="5572125" cy="629602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876800" cy="34385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38100</xdr:rowOff>
    </xdr:from>
    <xdr:ext cx="6410325" cy="35147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" t="s">
        <v>0</v>
      </c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3"/>
      <c r="D14" s="2"/>
      <c r="E14" s="2"/>
      <c r="F14" s="3"/>
      <c r="G14" s="4" t="s">
        <v>1</v>
      </c>
      <c r="H14" s="1" t="s">
        <v>2</v>
      </c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3"/>
      <c r="G15" s="4" t="s">
        <v>3</v>
      </c>
      <c r="H15" s="1" t="s">
        <v>4</v>
      </c>
      <c r="I15" s="2"/>
      <c r="J15" s="2"/>
      <c r="K15" s="2"/>
      <c r="L15" s="2"/>
      <c r="M15" s="2"/>
      <c r="N15" s="2"/>
      <c r="O15" s="2"/>
      <c r="P15" s="2"/>
      <c r="Q15" s="2"/>
    </row>
    <row r="16" ht="80.25" customHeight="1">
      <c r="A16" s="2"/>
      <c r="B16" s="2"/>
      <c r="C16" s="3"/>
      <c r="D16" s="2"/>
      <c r="E16" s="5" t="s">
        <v>5</v>
      </c>
      <c r="F16" s="3"/>
      <c r="G16" s="6" t="s">
        <v>6</v>
      </c>
      <c r="H16" s="1" t="s">
        <v>7</v>
      </c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3"/>
      <c r="D17" s="2"/>
      <c r="E17" s="2"/>
      <c r="F17" s="3"/>
      <c r="G17" s="6" t="s">
        <v>8</v>
      </c>
      <c r="H17" s="1" t="s">
        <v>9</v>
      </c>
      <c r="I17" s="2"/>
      <c r="J17" s="2"/>
      <c r="K17" s="2"/>
      <c r="L17" s="2"/>
      <c r="M17" s="2"/>
      <c r="N17" s="2"/>
      <c r="O17" s="2"/>
      <c r="P17" s="2"/>
      <c r="Q17" s="2"/>
    </row>
    <row r="18">
      <c r="A18" s="4" t="s">
        <v>1</v>
      </c>
      <c r="B18" s="1" t="s">
        <v>10</v>
      </c>
      <c r="C18" s="3"/>
      <c r="D18" s="2" t="s">
        <v>1</v>
      </c>
      <c r="E18" s="1" t="s">
        <v>11</v>
      </c>
      <c r="F18" s="3"/>
      <c r="G18" s="4" t="s">
        <v>1</v>
      </c>
      <c r="H18" s="1" t="s">
        <v>2</v>
      </c>
      <c r="I18" s="2"/>
      <c r="J18" s="2" t="s">
        <v>1</v>
      </c>
      <c r="K18" s="1" t="s">
        <v>11</v>
      </c>
      <c r="L18" s="2"/>
      <c r="M18" s="2"/>
      <c r="N18" s="2"/>
      <c r="O18" s="2"/>
      <c r="P18" s="2"/>
      <c r="Q18" s="2"/>
    </row>
    <row r="19">
      <c r="A19" s="4" t="s">
        <v>1</v>
      </c>
      <c r="B19" s="2"/>
      <c r="C19" s="3"/>
      <c r="D19" s="2" t="s">
        <v>1</v>
      </c>
      <c r="F19" s="3"/>
      <c r="G19" s="4" t="s">
        <v>3</v>
      </c>
      <c r="H19" s="1" t="s">
        <v>4</v>
      </c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3</v>
      </c>
      <c r="B20" s="1" t="s">
        <v>4</v>
      </c>
      <c r="C20" s="3"/>
      <c r="D20" s="2" t="s">
        <v>3</v>
      </c>
      <c r="E20" s="1" t="s">
        <v>12</v>
      </c>
      <c r="F20" s="3"/>
      <c r="G20" s="4" t="s">
        <v>13</v>
      </c>
      <c r="H20" s="1" t="s">
        <v>14</v>
      </c>
      <c r="I20" s="2"/>
      <c r="J20" s="2" t="s">
        <v>3</v>
      </c>
      <c r="K20" s="1" t="s">
        <v>12</v>
      </c>
      <c r="L20" s="2"/>
      <c r="M20" s="2"/>
      <c r="N20" s="2"/>
      <c r="O20" s="2"/>
      <c r="P20" s="2"/>
      <c r="Q20" s="2"/>
    </row>
    <row r="21">
      <c r="A21" s="4"/>
      <c r="B21" s="2"/>
      <c r="C21" s="3"/>
      <c r="D21" s="2"/>
      <c r="E21" s="2"/>
      <c r="F21" s="3"/>
      <c r="G21" s="4" t="s">
        <v>15</v>
      </c>
      <c r="H21" s="1" t="s">
        <v>16</v>
      </c>
      <c r="I21" s="2"/>
      <c r="J21" s="2" t="s">
        <v>13</v>
      </c>
      <c r="K21" s="1" t="s">
        <v>14</v>
      </c>
      <c r="L21" s="2"/>
      <c r="M21" s="2"/>
      <c r="N21" s="2"/>
      <c r="O21" s="2"/>
      <c r="P21" s="2"/>
      <c r="Q21" s="2"/>
    </row>
    <row r="22">
      <c r="A22" s="4" t="s">
        <v>13</v>
      </c>
      <c r="B22" s="1" t="s">
        <v>14</v>
      </c>
      <c r="C22" s="3"/>
      <c r="D22" s="2" t="s">
        <v>13</v>
      </c>
      <c r="E22" s="1" t="s">
        <v>14</v>
      </c>
      <c r="F22" s="3"/>
      <c r="G22" s="4" t="s">
        <v>17</v>
      </c>
      <c r="H22" s="7">
        <v>23888.0</v>
      </c>
      <c r="I22" s="2"/>
      <c r="J22" s="2" t="s">
        <v>15</v>
      </c>
      <c r="K22" s="1" t="s">
        <v>18</v>
      </c>
      <c r="L22" s="2"/>
      <c r="M22" s="2"/>
      <c r="N22" s="2"/>
      <c r="O22" s="2"/>
      <c r="P22" s="2"/>
      <c r="Q22" s="2"/>
    </row>
    <row r="23">
      <c r="A23" s="4" t="s">
        <v>15</v>
      </c>
      <c r="B23" s="1" t="s">
        <v>16</v>
      </c>
      <c r="C23" s="3"/>
      <c r="D23" s="2" t="s">
        <v>15</v>
      </c>
      <c r="E23" s="1" t="s">
        <v>19</v>
      </c>
      <c r="F23" s="3"/>
      <c r="G23" s="4" t="s">
        <v>20</v>
      </c>
      <c r="H23" s="1" t="s">
        <v>21</v>
      </c>
      <c r="I23" s="2"/>
      <c r="J23" s="2" t="s">
        <v>17</v>
      </c>
      <c r="K23" s="1" t="s">
        <v>22</v>
      </c>
      <c r="L23" s="2"/>
      <c r="M23" s="2"/>
      <c r="N23" s="2"/>
      <c r="O23" s="2"/>
      <c r="P23" s="2"/>
      <c r="Q23" s="2"/>
    </row>
    <row r="24">
      <c r="A24" s="4" t="s">
        <v>17</v>
      </c>
      <c r="B24" s="7">
        <v>23888.0</v>
      </c>
      <c r="C24" s="3"/>
      <c r="D24" s="2" t="s">
        <v>17</v>
      </c>
      <c r="E24" s="1" t="s">
        <v>22</v>
      </c>
      <c r="F24" s="3"/>
      <c r="G24" s="4" t="s">
        <v>23</v>
      </c>
      <c r="H24" s="1" t="s">
        <v>24</v>
      </c>
      <c r="I24" s="2"/>
      <c r="J24" s="2" t="s">
        <v>20</v>
      </c>
      <c r="K24" s="1" t="s">
        <v>25</v>
      </c>
      <c r="L24" s="2"/>
      <c r="M24" s="2"/>
      <c r="N24" s="2"/>
      <c r="O24" s="2"/>
      <c r="P24" s="2"/>
      <c r="Q24" s="2"/>
    </row>
    <row r="25">
      <c r="A25" s="4" t="s">
        <v>20</v>
      </c>
      <c r="B25" s="1" t="s">
        <v>21</v>
      </c>
      <c r="C25" s="3"/>
      <c r="D25" s="2" t="s">
        <v>20</v>
      </c>
      <c r="E25" s="1" t="s">
        <v>25</v>
      </c>
      <c r="F25" s="3"/>
      <c r="G25" s="4" t="s">
        <v>26</v>
      </c>
      <c r="H25" s="1" t="s">
        <v>27</v>
      </c>
      <c r="I25" s="2"/>
      <c r="J25" s="2" t="s">
        <v>26</v>
      </c>
      <c r="K25" s="1" t="s">
        <v>28</v>
      </c>
      <c r="L25" s="2"/>
      <c r="M25" s="2"/>
      <c r="N25" s="2"/>
      <c r="O25" s="2"/>
      <c r="P25" s="2"/>
      <c r="Q25" s="2"/>
    </row>
    <row r="26">
      <c r="A26" s="4" t="s">
        <v>29</v>
      </c>
      <c r="B26" s="2"/>
      <c r="C26" s="3"/>
      <c r="D26" s="2" t="s">
        <v>29</v>
      </c>
      <c r="E26" s="2"/>
      <c r="F26" s="3"/>
      <c r="G26" s="4" t="s">
        <v>30</v>
      </c>
      <c r="H26" s="1" t="s">
        <v>31</v>
      </c>
      <c r="I26" s="2"/>
      <c r="J26" s="2" t="s">
        <v>30</v>
      </c>
      <c r="K26" s="1" t="s">
        <v>32</v>
      </c>
      <c r="L26" s="2"/>
      <c r="M26" s="2"/>
      <c r="N26" s="2"/>
      <c r="O26" s="2"/>
      <c r="P26" s="2"/>
      <c r="Q26" s="2"/>
    </row>
    <row r="27">
      <c r="A27" s="4" t="s">
        <v>23</v>
      </c>
      <c r="B27" s="1" t="s">
        <v>24</v>
      </c>
      <c r="C27" s="3"/>
      <c r="D27" s="2" t="s">
        <v>23</v>
      </c>
      <c r="E27" s="1" t="s">
        <v>24</v>
      </c>
      <c r="F27" s="3"/>
      <c r="G27" s="6" t="s">
        <v>6</v>
      </c>
      <c r="H27" s="1" t="s">
        <v>7</v>
      </c>
      <c r="I27" s="2"/>
      <c r="J27" s="2"/>
      <c r="K27" s="2"/>
      <c r="L27" s="2"/>
      <c r="M27" s="2"/>
      <c r="N27" s="2"/>
      <c r="O27" s="2"/>
      <c r="P27" s="2"/>
      <c r="Q27" s="2"/>
    </row>
    <row r="28">
      <c r="A28" s="4" t="s">
        <v>33</v>
      </c>
      <c r="B28" s="2"/>
      <c r="C28" s="3"/>
      <c r="D28" s="2" t="s">
        <v>33</v>
      </c>
      <c r="E28" s="2"/>
      <c r="F28" s="3"/>
      <c r="G28" s="6" t="s">
        <v>8</v>
      </c>
      <c r="H28" s="1" t="s">
        <v>9</v>
      </c>
      <c r="J28" s="2"/>
      <c r="K28" s="1"/>
      <c r="L28" s="2"/>
      <c r="M28" s="2"/>
      <c r="N28" s="2"/>
      <c r="O28" s="2"/>
      <c r="P28" s="2"/>
      <c r="Q28" s="2"/>
    </row>
    <row r="29">
      <c r="A29" s="4" t="s">
        <v>34</v>
      </c>
      <c r="B29" s="1" t="s">
        <v>35</v>
      </c>
      <c r="C29" s="3"/>
      <c r="D29" s="2" t="s">
        <v>34</v>
      </c>
      <c r="E29" s="1" t="s">
        <v>36</v>
      </c>
      <c r="F29" s="3"/>
      <c r="H29" s="1"/>
      <c r="J29" s="2"/>
      <c r="K29" s="2"/>
      <c r="L29" s="2"/>
      <c r="M29" s="2"/>
      <c r="N29" s="2"/>
      <c r="O29" s="2"/>
      <c r="P29" s="2"/>
      <c r="Q29" s="2"/>
    </row>
    <row r="30">
      <c r="A30" s="4" t="s">
        <v>37</v>
      </c>
      <c r="B30" s="2"/>
      <c r="C30" s="3"/>
      <c r="D30" s="2" t="s">
        <v>37</v>
      </c>
      <c r="E30" s="2"/>
      <c r="F30" s="3"/>
      <c r="G30" s="4"/>
      <c r="H30" s="2"/>
      <c r="I30" s="2"/>
      <c r="L30" s="2"/>
      <c r="M30" s="2"/>
      <c r="N30" s="2"/>
      <c r="O30" s="2"/>
      <c r="P30" s="2"/>
      <c r="Q30" s="2"/>
    </row>
    <row r="31">
      <c r="A31" s="4" t="s">
        <v>38</v>
      </c>
      <c r="B31" s="2"/>
      <c r="C31" s="3"/>
      <c r="D31" s="2" t="s">
        <v>38</v>
      </c>
      <c r="E31" s="2"/>
      <c r="F31" s="3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 t="s">
        <v>39</v>
      </c>
      <c r="B32" s="5" t="s">
        <v>40</v>
      </c>
      <c r="C32" s="3"/>
      <c r="D32" s="2" t="s">
        <v>39</v>
      </c>
      <c r="E32" s="2"/>
      <c r="F32" s="3"/>
      <c r="G32" s="4"/>
      <c r="H32" s="5"/>
      <c r="I32" s="2"/>
      <c r="J32" s="2"/>
      <c r="K32" s="2"/>
      <c r="L32" s="2"/>
      <c r="M32" s="2"/>
      <c r="N32" s="2"/>
      <c r="O32" s="2"/>
      <c r="P32" s="2"/>
      <c r="Q32" s="2"/>
    </row>
    <row r="33">
      <c r="A33" s="4" t="s">
        <v>41</v>
      </c>
      <c r="B33" s="2"/>
      <c r="C33" s="3"/>
      <c r="D33" s="2" t="s">
        <v>41</v>
      </c>
      <c r="E33" s="2"/>
      <c r="F33" s="3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 t="s">
        <v>26</v>
      </c>
      <c r="B34" s="1" t="s">
        <v>27</v>
      </c>
      <c r="C34" s="3"/>
      <c r="D34" s="2" t="s">
        <v>26</v>
      </c>
      <c r="E34" s="1" t="s">
        <v>28</v>
      </c>
      <c r="F34" s="3"/>
      <c r="L34" s="2"/>
      <c r="M34" s="2"/>
      <c r="N34" s="2"/>
      <c r="O34" s="2"/>
      <c r="P34" s="2"/>
      <c r="Q34" s="2"/>
    </row>
    <row r="35">
      <c r="A35" s="4" t="s">
        <v>30</v>
      </c>
      <c r="B35" s="1" t="s">
        <v>31</v>
      </c>
      <c r="C35" s="3"/>
      <c r="D35" s="2" t="s">
        <v>30</v>
      </c>
      <c r="E35" s="1" t="s">
        <v>32</v>
      </c>
      <c r="F35" s="3"/>
      <c r="L35" s="2"/>
      <c r="M35" s="2"/>
      <c r="N35" s="2"/>
      <c r="O35" s="2"/>
      <c r="P35" s="2"/>
      <c r="Q35" s="2"/>
    </row>
    <row r="36">
      <c r="A36" s="4" t="s">
        <v>42</v>
      </c>
      <c r="B36" s="1" t="s">
        <v>43</v>
      </c>
      <c r="C36" s="3"/>
      <c r="D36" s="2" t="s">
        <v>42</v>
      </c>
      <c r="E36" s="2"/>
      <c r="F36" s="3"/>
      <c r="G36" s="4" t="s">
        <v>42</v>
      </c>
      <c r="H36" s="1" t="s">
        <v>43</v>
      </c>
      <c r="I36" s="2"/>
      <c r="L36" s="2"/>
      <c r="M36" s="2"/>
      <c r="N36" s="2"/>
      <c r="O36" s="2"/>
      <c r="P36" s="2"/>
      <c r="Q36" s="2"/>
    </row>
    <row r="37">
      <c r="A37" s="8" t="s">
        <v>44</v>
      </c>
      <c r="B37" s="8"/>
      <c r="C37" s="3"/>
      <c r="D37" s="2"/>
      <c r="E37" s="2"/>
      <c r="F37" s="3"/>
      <c r="G37" s="8" t="s">
        <v>44</v>
      </c>
      <c r="H37" s="8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9"/>
      <c r="C38" s="3"/>
      <c r="D38" s="2" t="s">
        <v>45</v>
      </c>
      <c r="E38" s="2"/>
      <c r="F38" s="3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3"/>
      <c r="D39" s="2"/>
      <c r="E39" s="2"/>
      <c r="F39" s="3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3"/>
      <c r="D40" s="2"/>
      <c r="E40" s="2"/>
      <c r="F40" s="3"/>
      <c r="G40" s="2" t="s">
        <v>1</v>
      </c>
      <c r="H40" s="1" t="s">
        <v>11</v>
      </c>
      <c r="I40" s="3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3"/>
      <c r="D41" s="2"/>
      <c r="E41" s="2"/>
      <c r="F41" s="3"/>
      <c r="G41" s="2" t="s">
        <v>3</v>
      </c>
      <c r="H41" s="1" t="s">
        <v>12</v>
      </c>
      <c r="I41" s="3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3"/>
      <c r="D42" s="2"/>
      <c r="E42" s="2"/>
      <c r="F42" s="3"/>
      <c r="G42" s="2" t="s">
        <v>13</v>
      </c>
      <c r="H42" s="1" t="s">
        <v>14</v>
      </c>
      <c r="I42" s="3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3"/>
      <c r="D43" s="2"/>
      <c r="E43" s="2"/>
      <c r="F43" s="3"/>
      <c r="G43" s="2" t="s">
        <v>15</v>
      </c>
      <c r="H43" s="1" t="s">
        <v>19</v>
      </c>
      <c r="I43" s="3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3"/>
      <c r="D44" s="2"/>
      <c r="E44" s="2"/>
      <c r="F44" s="3"/>
      <c r="G44" s="2" t="s">
        <v>17</v>
      </c>
      <c r="H44" s="1" t="s">
        <v>22</v>
      </c>
      <c r="I44" s="3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3"/>
      <c r="D45" s="2"/>
      <c r="E45" s="2"/>
      <c r="F45" s="3"/>
      <c r="G45" s="2" t="s">
        <v>20</v>
      </c>
      <c r="H45" s="1" t="s">
        <v>25</v>
      </c>
      <c r="I45" s="3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3"/>
      <c r="D46" s="2"/>
      <c r="E46" s="2"/>
      <c r="F46" s="3"/>
      <c r="G46" s="2" t="s">
        <v>26</v>
      </c>
      <c r="H46" s="1" t="s">
        <v>28</v>
      </c>
      <c r="I46" s="3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3"/>
      <c r="D47" s="2"/>
      <c r="E47" s="2"/>
      <c r="F47" s="3"/>
      <c r="G47" s="2" t="s">
        <v>30</v>
      </c>
      <c r="H47" s="1" t="s">
        <v>32</v>
      </c>
      <c r="I47" s="3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3"/>
      <c r="D48" s="2"/>
      <c r="E48" s="2"/>
      <c r="F48" s="3"/>
      <c r="G48" s="6" t="s">
        <v>6</v>
      </c>
      <c r="H48" s="1" t="s">
        <v>7</v>
      </c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3"/>
      <c r="D49" s="2"/>
      <c r="E49" s="2"/>
      <c r="F49" s="3"/>
      <c r="G49" s="6" t="s">
        <v>8</v>
      </c>
      <c r="H49" s="1" t="s">
        <v>9</v>
      </c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3"/>
      <c r="D50" s="2"/>
      <c r="E50" s="2"/>
      <c r="F50" s="3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3"/>
      <c r="D51" s="2"/>
      <c r="E51" s="2"/>
      <c r="F51" s="3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38"/>
    <col customWidth="1" min="3" max="3" width="15.75"/>
    <col customWidth="1" min="4" max="4" width="13.13"/>
    <col customWidth="1" min="5" max="5" width="22.0"/>
    <col customWidth="1" min="6" max="6" width="33.88"/>
    <col customWidth="1" min="7" max="7" width="15.13"/>
    <col customWidth="1" min="8" max="8" width="12.25"/>
    <col customWidth="1" min="9" max="9" width="6.63"/>
    <col customWidth="1" min="10" max="10" width="11.25"/>
    <col customWidth="1" min="11" max="11" width="10.5"/>
    <col customWidth="1" min="12" max="12" width="1.5"/>
    <col customWidth="1" min="13" max="13" width="10.38"/>
    <col customWidth="1" min="14" max="14" width="9.5"/>
    <col customWidth="1" min="15" max="15" width="7.38"/>
    <col customWidth="1" min="16" max="16" width="7.63"/>
    <col customWidth="1" min="17" max="17" width="3.63"/>
    <col customWidth="1" min="18" max="18" width="10.88"/>
    <col customWidth="1" min="19" max="19" width="7.63"/>
    <col customWidth="1" min="20" max="20" width="8.75"/>
    <col customWidth="1" min="21" max="21" width="12.0"/>
    <col customWidth="1" min="22" max="22" width="2.13"/>
    <col customWidth="1" min="23" max="23" width="13.5"/>
    <col customWidth="1" min="24" max="24" width="12.0"/>
    <col customWidth="1" min="25" max="25" width="1.5"/>
    <col customWidth="1" min="26" max="26" width="27.63"/>
    <col customWidth="1" min="27" max="27" width="6.38"/>
    <col customWidth="1" min="28" max="28" width="15.0"/>
    <col customWidth="1" min="29" max="29" width="12.25"/>
    <col customWidth="1" min="30" max="30" width="33.63"/>
    <col customWidth="1" min="31" max="31" width="23.88"/>
    <col customWidth="1" min="32" max="32" width="19.88"/>
    <col customWidth="1" min="33" max="33" width="20.88"/>
  </cols>
  <sheetData>
    <row r="1">
      <c r="A1" s="11"/>
      <c r="B1" s="12"/>
      <c r="C1" s="11"/>
      <c r="D1" s="11"/>
      <c r="E1" s="11"/>
      <c r="F1" s="11"/>
      <c r="G1" s="11"/>
      <c r="H1" s="11"/>
      <c r="I1" s="11"/>
      <c r="J1" s="11"/>
      <c r="K1" s="11"/>
      <c r="L1" s="13"/>
      <c r="M1" s="13"/>
      <c r="N1" s="13"/>
      <c r="O1" s="13"/>
      <c r="P1" s="13"/>
      <c r="Q1" s="13"/>
      <c r="R1" s="11"/>
      <c r="S1" s="11"/>
      <c r="T1" s="11"/>
      <c r="U1" s="14"/>
      <c r="V1" s="15"/>
      <c r="W1" s="11"/>
      <c r="X1" s="14"/>
      <c r="Y1" s="15"/>
      <c r="Z1" s="14"/>
      <c r="AA1" s="14"/>
      <c r="AB1" s="11"/>
      <c r="AC1" s="14"/>
      <c r="AD1" s="11"/>
      <c r="AE1" s="11"/>
      <c r="AF1" s="11"/>
      <c r="AG1" s="11"/>
    </row>
    <row r="2" ht="15.75" customHeight="1">
      <c r="A2" s="11"/>
      <c r="B2" s="12"/>
      <c r="C2" s="11"/>
      <c r="D2" s="11"/>
      <c r="E2" s="11"/>
      <c r="F2" s="11"/>
      <c r="G2" s="11"/>
      <c r="H2" s="11"/>
      <c r="I2" s="11"/>
      <c r="J2" s="11"/>
      <c r="K2" s="11"/>
      <c r="L2" s="13"/>
      <c r="M2" s="11"/>
      <c r="N2" s="11"/>
      <c r="O2" s="11"/>
      <c r="P2" s="11"/>
      <c r="Q2" s="11"/>
      <c r="R2" s="11"/>
      <c r="S2" s="11"/>
      <c r="T2" s="11"/>
      <c r="U2" s="14"/>
      <c r="V2" s="15"/>
      <c r="W2" s="11"/>
      <c r="X2" s="14"/>
      <c r="Y2" s="15"/>
      <c r="Z2" s="16" t="s">
        <v>46</v>
      </c>
      <c r="AA2" s="14"/>
      <c r="AB2" s="11"/>
      <c r="AC2" s="14"/>
      <c r="AD2" s="11"/>
      <c r="AE2" s="11"/>
      <c r="AF2" s="11"/>
      <c r="AG2" s="11"/>
    </row>
    <row r="3">
      <c r="A3" s="11"/>
      <c r="B3" s="17"/>
      <c r="C3" s="18"/>
      <c r="D3" s="19" t="s">
        <v>47</v>
      </c>
      <c r="E3" s="18"/>
      <c r="F3" s="18"/>
      <c r="G3" s="18"/>
      <c r="H3" s="18"/>
      <c r="I3" s="18"/>
      <c r="J3" s="20"/>
      <c r="K3" s="20"/>
      <c r="L3" s="13"/>
      <c r="M3" s="21"/>
      <c r="N3" s="21"/>
      <c r="O3" s="22"/>
      <c r="P3" s="21"/>
      <c r="Q3" s="15"/>
      <c r="R3" s="19" t="s">
        <v>47</v>
      </c>
      <c r="S3" s="23"/>
      <c r="T3" s="23"/>
      <c r="U3" s="23"/>
      <c r="V3" s="15"/>
      <c r="W3" s="24" t="s">
        <v>48</v>
      </c>
      <c r="X3" s="25"/>
      <c r="Y3" s="15"/>
      <c r="Z3" s="26" t="s">
        <v>47</v>
      </c>
      <c r="AA3" s="27"/>
      <c r="AB3" s="27"/>
      <c r="AC3" s="27"/>
      <c r="AD3" s="21"/>
      <c r="AE3" s="21"/>
      <c r="AF3" s="21"/>
      <c r="AG3" s="11"/>
    </row>
    <row r="4">
      <c r="A4" s="28"/>
      <c r="B4" s="29" t="s">
        <v>49</v>
      </c>
      <c r="C4" s="29" t="s">
        <v>50</v>
      </c>
      <c r="D4" s="30" t="s">
        <v>51</v>
      </c>
      <c r="E4" s="30" t="s">
        <v>52</v>
      </c>
      <c r="F4" s="31" t="s">
        <v>53</v>
      </c>
      <c r="G4" s="31" t="s">
        <v>54</v>
      </c>
      <c r="H4" s="32" t="s">
        <v>55</v>
      </c>
      <c r="I4" s="32" t="s">
        <v>56</v>
      </c>
      <c r="J4" s="33" t="s">
        <v>10</v>
      </c>
      <c r="K4" s="33" t="s">
        <v>11</v>
      </c>
      <c r="L4" s="34"/>
      <c r="M4" s="33" t="s">
        <v>10</v>
      </c>
      <c r="N4" s="33" t="s">
        <v>11</v>
      </c>
      <c r="O4" s="33" t="s">
        <v>10</v>
      </c>
      <c r="P4" s="33" t="s">
        <v>11</v>
      </c>
      <c r="Q4" s="35"/>
      <c r="R4" s="33" t="s">
        <v>10</v>
      </c>
      <c r="S4" s="33" t="s">
        <v>11</v>
      </c>
      <c r="T4" s="36" t="s">
        <v>57</v>
      </c>
      <c r="U4" s="37" t="s">
        <v>58</v>
      </c>
      <c r="V4" s="35"/>
      <c r="W4" s="38" t="s">
        <v>59</v>
      </c>
      <c r="X4" s="39" t="s">
        <v>60</v>
      </c>
      <c r="Y4" s="35"/>
      <c r="Z4" s="40" t="s">
        <v>61</v>
      </c>
      <c r="AA4" s="41" t="s">
        <v>62</v>
      </c>
      <c r="AB4" s="41" t="s">
        <v>63</v>
      </c>
      <c r="AC4" s="41" t="s">
        <v>64</v>
      </c>
      <c r="AD4" s="41" t="s">
        <v>65</v>
      </c>
      <c r="AE4" s="41" t="s">
        <v>66</v>
      </c>
      <c r="AF4" s="41" t="s">
        <v>67</v>
      </c>
      <c r="AG4" s="11"/>
    </row>
    <row r="5">
      <c r="A5" s="11"/>
      <c r="B5" s="42" t="s">
        <v>68</v>
      </c>
      <c r="C5" s="43" t="s">
        <v>68</v>
      </c>
      <c r="D5" s="43" t="s">
        <v>69</v>
      </c>
      <c r="E5" s="44" t="s">
        <v>70</v>
      </c>
      <c r="F5" s="45" t="s">
        <v>71</v>
      </c>
      <c r="G5" s="46" t="s">
        <v>72</v>
      </c>
      <c r="H5" s="47">
        <v>3500.0</v>
      </c>
      <c r="I5" s="48">
        <v>7.0</v>
      </c>
      <c r="J5" s="47">
        <f>H5*I5</f>
        <v>24500</v>
      </c>
      <c r="K5" s="47">
        <f>H5*I5</f>
        <v>24500</v>
      </c>
      <c r="L5" s="13"/>
      <c r="M5" s="47">
        <f t="shared" ref="M5:N5" si="1">J5/0.7</f>
        <v>35000</v>
      </c>
      <c r="N5" s="47">
        <f t="shared" si="1"/>
        <v>35000</v>
      </c>
      <c r="O5" s="49">
        <f t="shared" ref="O5:P5" si="2">M5/$I$80</f>
        <v>9.210526316</v>
      </c>
      <c r="P5" s="49">
        <f t="shared" si="2"/>
        <v>9.210526316</v>
      </c>
      <c r="Q5" s="13"/>
      <c r="R5" s="50">
        <f t="shared" ref="R5:S5" si="3">2750*7</f>
        <v>19250</v>
      </c>
      <c r="S5" s="50">
        <f t="shared" si="3"/>
        <v>19250</v>
      </c>
      <c r="T5" s="51">
        <v>0.0</v>
      </c>
      <c r="U5" s="50">
        <f>R5+S5</f>
        <v>38500</v>
      </c>
      <c r="V5" s="15"/>
      <c r="W5" s="52">
        <f>J5+K5</f>
        <v>49000</v>
      </c>
      <c r="X5" s="53">
        <f>W5-R5-S5</f>
        <v>10500</v>
      </c>
      <c r="Y5" s="15"/>
      <c r="Z5" s="54"/>
      <c r="AA5" s="55"/>
      <c r="AB5" s="54"/>
      <c r="AC5" s="55"/>
      <c r="AD5" s="56"/>
      <c r="AE5" s="56"/>
      <c r="AF5" s="56"/>
      <c r="AG5" s="11"/>
    </row>
    <row r="6">
      <c r="A6" s="11"/>
      <c r="B6" s="57"/>
      <c r="C6" s="58"/>
      <c r="D6" s="58"/>
      <c r="E6" s="59"/>
      <c r="F6" s="60" t="s">
        <v>73</v>
      </c>
      <c r="G6" s="61"/>
      <c r="H6" s="62"/>
      <c r="I6" s="63"/>
      <c r="J6" s="64">
        <v>1300000.0</v>
      </c>
      <c r="K6" s="64">
        <v>1300000.0</v>
      </c>
      <c r="L6" s="13"/>
      <c r="M6" s="62"/>
      <c r="N6" s="62"/>
      <c r="O6" s="64">
        <v>470.0</v>
      </c>
      <c r="P6" s="64">
        <v>470.0</v>
      </c>
      <c r="Q6" s="13"/>
      <c r="R6" s="65"/>
      <c r="S6" s="65"/>
      <c r="T6" s="66"/>
      <c r="U6" s="65"/>
      <c r="V6" s="15"/>
      <c r="W6" s="65"/>
      <c r="X6" s="65"/>
      <c r="Y6" s="15"/>
      <c r="Z6" s="65"/>
      <c r="AA6" s="65"/>
      <c r="AB6" s="65"/>
      <c r="AC6" s="65"/>
      <c r="AD6" s="65"/>
      <c r="AE6" s="65"/>
      <c r="AF6" s="65"/>
      <c r="AG6" s="11"/>
    </row>
    <row r="7">
      <c r="A7" s="11"/>
      <c r="B7" s="57"/>
      <c r="C7" s="58"/>
      <c r="D7" s="58"/>
      <c r="E7" s="59"/>
      <c r="F7" s="67" t="s">
        <v>74</v>
      </c>
      <c r="G7" s="68"/>
      <c r="H7" s="69"/>
      <c r="I7" s="70"/>
      <c r="J7" s="69"/>
      <c r="K7" s="69"/>
      <c r="L7" s="13"/>
      <c r="M7" s="69"/>
      <c r="N7" s="69"/>
      <c r="O7" s="69"/>
      <c r="P7" s="69"/>
      <c r="Q7" s="13"/>
      <c r="R7" s="50"/>
      <c r="S7" s="50"/>
      <c r="T7" s="51">
        <v>0.0</v>
      </c>
      <c r="U7" s="50">
        <f t="shared" ref="U7:U8" si="4">R7+S7</f>
        <v>0</v>
      </c>
      <c r="V7" s="15"/>
      <c r="W7" s="52">
        <f>SUM(J6:J55)</f>
        <v>2699000</v>
      </c>
      <c r="X7" s="53">
        <f t="shared" ref="X7:X8" si="5">W7-R7-S7</f>
        <v>2699000</v>
      </c>
      <c r="Y7" s="15"/>
      <c r="Z7" s="71" t="s">
        <v>75</v>
      </c>
      <c r="AA7" s="72"/>
      <c r="AB7" s="73" t="s">
        <v>76</v>
      </c>
      <c r="AC7" s="74"/>
      <c r="AD7" s="74"/>
      <c r="AE7" s="75"/>
      <c r="AF7" s="76"/>
      <c r="AG7" s="11"/>
    </row>
    <row r="8">
      <c r="A8" s="11"/>
      <c r="B8" s="77" t="s">
        <v>77</v>
      </c>
      <c r="C8" s="77" t="s">
        <v>77</v>
      </c>
      <c r="D8" s="78" t="s">
        <v>78</v>
      </c>
      <c r="E8" s="79" t="s">
        <v>79</v>
      </c>
      <c r="F8" s="80" t="s">
        <v>80</v>
      </c>
      <c r="G8" s="81" t="s">
        <v>81</v>
      </c>
      <c r="H8" s="82"/>
      <c r="I8" s="83"/>
      <c r="J8" s="82"/>
      <c r="K8" s="82"/>
      <c r="L8" s="13"/>
      <c r="M8" s="82"/>
      <c r="N8" s="82"/>
      <c r="O8" s="82"/>
      <c r="P8" s="82"/>
      <c r="Q8" s="13"/>
      <c r="R8" s="50"/>
      <c r="S8" s="50"/>
      <c r="T8" s="51">
        <v>0.0</v>
      </c>
      <c r="U8" s="50">
        <f t="shared" si="4"/>
        <v>0</v>
      </c>
      <c r="V8" s="15"/>
      <c r="W8" s="52">
        <f>SUM(K6:K56)</f>
        <v>1300000</v>
      </c>
      <c r="X8" s="53">
        <f t="shared" si="5"/>
        <v>1300000</v>
      </c>
      <c r="Y8" s="15"/>
      <c r="Z8" s="84"/>
      <c r="AA8" s="72"/>
      <c r="AB8" s="74"/>
      <c r="AC8" s="74"/>
      <c r="AD8" s="74"/>
      <c r="AE8" s="75"/>
      <c r="AF8" s="76"/>
      <c r="AG8" s="11"/>
    </row>
    <row r="9">
      <c r="A9" s="11"/>
      <c r="B9" s="77" t="s">
        <v>77</v>
      </c>
      <c r="C9" s="77" t="s">
        <v>77</v>
      </c>
      <c r="D9" s="78" t="s">
        <v>78</v>
      </c>
      <c r="E9" s="79" t="s">
        <v>79</v>
      </c>
      <c r="F9" s="80" t="s">
        <v>82</v>
      </c>
      <c r="G9" s="85" t="s">
        <v>83</v>
      </c>
      <c r="H9" s="82"/>
      <c r="I9" s="83"/>
      <c r="J9" s="82"/>
      <c r="K9" s="82"/>
      <c r="L9" s="13"/>
      <c r="M9" s="82"/>
      <c r="N9" s="82"/>
      <c r="O9" s="82"/>
      <c r="P9" s="82"/>
      <c r="Q9" s="13"/>
      <c r="R9" s="65"/>
      <c r="S9" s="65"/>
      <c r="T9" s="66"/>
      <c r="U9" s="65"/>
      <c r="V9" s="15"/>
      <c r="W9" s="65"/>
      <c r="X9" s="65"/>
      <c r="Y9" s="15"/>
      <c r="Z9" s="71" t="s">
        <v>84</v>
      </c>
      <c r="AA9" s="72"/>
      <c r="AB9" s="86">
        <v>45950.0</v>
      </c>
      <c r="AC9" s="87">
        <v>16000.0</v>
      </c>
      <c r="AD9" s="73" t="s">
        <v>85</v>
      </c>
      <c r="AE9" s="75"/>
      <c r="AF9" s="76"/>
      <c r="AG9" s="11"/>
    </row>
    <row r="10">
      <c r="A10" s="11"/>
      <c r="B10" s="77" t="s">
        <v>77</v>
      </c>
      <c r="C10" s="77" t="s">
        <v>77</v>
      </c>
      <c r="D10" s="78" t="s">
        <v>78</v>
      </c>
      <c r="E10" s="79" t="s">
        <v>79</v>
      </c>
      <c r="F10" s="80" t="s">
        <v>86</v>
      </c>
      <c r="G10" s="81" t="s">
        <v>81</v>
      </c>
      <c r="H10" s="82"/>
      <c r="I10" s="83"/>
      <c r="J10" s="82"/>
      <c r="K10" s="82"/>
      <c r="L10" s="13"/>
      <c r="M10" s="82"/>
      <c r="N10" s="82"/>
      <c r="O10" s="82"/>
      <c r="P10" s="82"/>
      <c r="Q10" s="13"/>
      <c r="R10" s="65"/>
      <c r="S10" s="65"/>
      <c r="T10" s="66"/>
      <c r="U10" s="65"/>
      <c r="V10" s="15"/>
      <c r="W10" s="65"/>
      <c r="X10" s="65"/>
      <c r="Y10" s="15"/>
      <c r="Z10" s="65"/>
      <c r="AA10" s="65"/>
      <c r="AB10" s="65"/>
      <c r="AC10" s="65"/>
      <c r="AD10" s="65"/>
      <c r="AE10" s="65"/>
      <c r="AF10" s="65"/>
      <c r="AG10" s="11"/>
    </row>
    <row r="11">
      <c r="A11" s="11"/>
      <c r="B11" s="77" t="s">
        <v>77</v>
      </c>
      <c r="C11" s="77" t="s">
        <v>77</v>
      </c>
      <c r="D11" s="78" t="s">
        <v>78</v>
      </c>
      <c r="E11" s="79" t="s">
        <v>79</v>
      </c>
      <c r="F11" s="80" t="s">
        <v>87</v>
      </c>
      <c r="G11" s="81" t="s">
        <v>81</v>
      </c>
      <c r="H11" s="82"/>
      <c r="I11" s="83"/>
      <c r="J11" s="82"/>
      <c r="K11" s="82"/>
      <c r="L11" s="13"/>
      <c r="M11" s="82"/>
      <c r="N11" s="82"/>
      <c r="O11" s="82"/>
      <c r="P11" s="82"/>
      <c r="Q11" s="13"/>
      <c r="R11" s="65"/>
      <c r="S11" s="65"/>
      <c r="T11" s="66"/>
      <c r="U11" s="65"/>
      <c r="V11" s="15"/>
      <c r="W11" s="65"/>
      <c r="X11" s="65"/>
      <c r="Y11" s="15"/>
      <c r="Z11" s="65"/>
      <c r="AA11" s="65"/>
      <c r="AB11" s="65"/>
      <c r="AC11" s="65"/>
      <c r="AD11" s="65"/>
      <c r="AE11" s="65"/>
      <c r="AF11" s="65"/>
      <c r="AG11" s="11"/>
    </row>
    <row r="12">
      <c r="A12" s="11"/>
      <c r="B12" s="57"/>
      <c r="C12" s="58"/>
      <c r="D12" s="58"/>
      <c r="E12" s="59"/>
      <c r="F12" s="88" t="s">
        <v>88</v>
      </c>
      <c r="G12" s="89"/>
      <c r="H12" s="90"/>
      <c r="I12" s="89"/>
      <c r="J12" s="90"/>
      <c r="K12" s="90"/>
      <c r="L12" s="13"/>
      <c r="M12" s="90"/>
      <c r="N12" s="90"/>
      <c r="O12" s="90"/>
      <c r="P12" s="90"/>
      <c r="Q12" s="13"/>
      <c r="R12" s="65"/>
      <c r="S12" s="65"/>
      <c r="T12" s="66"/>
      <c r="U12" s="65"/>
      <c r="V12" s="15"/>
      <c r="W12" s="65"/>
      <c r="X12" s="65"/>
      <c r="Y12" s="15"/>
      <c r="Z12" s="65"/>
      <c r="AA12" s="65"/>
      <c r="AB12" s="65"/>
      <c r="AC12" s="65"/>
      <c r="AD12" s="65"/>
      <c r="AE12" s="65"/>
      <c r="AF12" s="65"/>
      <c r="AG12" s="11"/>
    </row>
    <row r="13">
      <c r="A13" s="11"/>
      <c r="B13" s="77" t="s">
        <v>77</v>
      </c>
      <c r="C13" s="77" t="s">
        <v>77</v>
      </c>
      <c r="D13" s="78" t="s">
        <v>78</v>
      </c>
      <c r="E13" s="79" t="s">
        <v>79</v>
      </c>
      <c r="F13" s="80" t="s">
        <v>89</v>
      </c>
      <c r="G13" s="81" t="s">
        <v>81</v>
      </c>
      <c r="H13" s="82"/>
      <c r="I13" s="83"/>
      <c r="J13" s="82"/>
      <c r="K13" s="82"/>
      <c r="L13" s="13"/>
      <c r="M13" s="82"/>
      <c r="N13" s="82"/>
      <c r="O13" s="82"/>
      <c r="P13" s="82"/>
      <c r="Q13" s="13"/>
      <c r="R13" s="65"/>
      <c r="S13" s="65"/>
      <c r="T13" s="66"/>
      <c r="U13" s="65"/>
      <c r="V13" s="15"/>
      <c r="W13" s="65"/>
      <c r="X13" s="65"/>
      <c r="Y13" s="15"/>
      <c r="Z13" s="65"/>
      <c r="AA13" s="65"/>
      <c r="AB13" s="65"/>
      <c r="AC13" s="65"/>
      <c r="AD13" s="65"/>
      <c r="AE13" s="65"/>
      <c r="AF13" s="65"/>
      <c r="AG13" s="11"/>
    </row>
    <row r="14">
      <c r="A14" s="11"/>
      <c r="B14" s="77" t="s">
        <v>77</v>
      </c>
      <c r="C14" s="77" t="s">
        <v>77</v>
      </c>
      <c r="D14" s="78" t="s">
        <v>78</v>
      </c>
      <c r="E14" s="79" t="s">
        <v>79</v>
      </c>
      <c r="F14" s="91" t="s">
        <v>90</v>
      </c>
      <c r="G14" s="81" t="s">
        <v>81</v>
      </c>
      <c r="H14" s="82"/>
      <c r="I14" s="83"/>
      <c r="J14" s="82"/>
      <c r="K14" s="82"/>
      <c r="L14" s="13"/>
      <c r="M14" s="82"/>
      <c r="N14" s="82"/>
      <c r="O14" s="82"/>
      <c r="P14" s="82"/>
      <c r="Q14" s="13"/>
      <c r="R14" s="65"/>
      <c r="S14" s="65"/>
      <c r="T14" s="66"/>
      <c r="U14" s="65"/>
      <c r="V14" s="15"/>
      <c r="W14" s="65"/>
      <c r="X14" s="65"/>
      <c r="Y14" s="15"/>
      <c r="Z14" s="65"/>
      <c r="AA14" s="65"/>
      <c r="AB14" s="65"/>
      <c r="AC14" s="65"/>
      <c r="AD14" s="65"/>
      <c r="AE14" s="65"/>
      <c r="AF14" s="65"/>
      <c r="AG14" s="11"/>
    </row>
    <row r="15">
      <c r="A15" s="11"/>
      <c r="B15" s="77" t="s">
        <v>77</v>
      </c>
      <c r="C15" s="77" t="s">
        <v>77</v>
      </c>
      <c r="D15" s="78" t="s">
        <v>78</v>
      </c>
      <c r="E15" s="79" t="s">
        <v>79</v>
      </c>
      <c r="F15" s="91" t="s">
        <v>91</v>
      </c>
      <c r="G15" s="81" t="s">
        <v>81</v>
      </c>
      <c r="H15" s="82"/>
      <c r="I15" s="83"/>
      <c r="J15" s="82"/>
      <c r="K15" s="82"/>
      <c r="L15" s="13"/>
      <c r="M15" s="82"/>
      <c r="N15" s="82"/>
      <c r="O15" s="82"/>
      <c r="P15" s="82"/>
      <c r="Q15" s="13"/>
      <c r="R15" s="65"/>
      <c r="S15" s="65"/>
      <c r="T15" s="66"/>
      <c r="U15" s="65"/>
      <c r="V15" s="15"/>
      <c r="W15" s="65"/>
      <c r="X15" s="65"/>
      <c r="Y15" s="15"/>
      <c r="Z15" s="65"/>
      <c r="AA15" s="65"/>
      <c r="AB15" s="65"/>
      <c r="AC15" s="65"/>
      <c r="AD15" s="65"/>
      <c r="AE15" s="65"/>
      <c r="AF15" s="65"/>
      <c r="AG15" s="11"/>
    </row>
    <row r="16">
      <c r="A16" s="11"/>
      <c r="B16" s="77" t="s">
        <v>77</v>
      </c>
      <c r="C16" s="77" t="s">
        <v>77</v>
      </c>
      <c r="D16" s="78" t="s">
        <v>78</v>
      </c>
      <c r="E16" s="79" t="s">
        <v>79</v>
      </c>
      <c r="F16" s="91" t="s">
        <v>92</v>
      </c>
      <c r="G16" s="81" t="s">
        <v>81</v>
      </c>
      <c r="H16" s="82"/>
      <c r="I16" s="83"/>
      <c r="J16" s="82"/>
      <c r="K16" s="82"/>
      <c r="L16" s="13"/>
      <c r="M16" s="82"/>
      <c r="N16" s="82"/>
      <c r="O16" s="82"/>
      <c r="P16" s="82"/>
      <c r="Q16" s="13"/>
      <c r="R16" s="65"/>
      <c r="S16" s="65"/>
      <c r="T16" s="66"/>
      <c r="U16" s="65"/>
      <c r="V16" s="15"/>
      <c r="W16" s="65"/>
      <c r="X16" s="65"/>
      <c r="Y16" s="15"/>
      <c r="Z16" s="65"/>
      <c r="AA16" s="65"/>
      <c r="AB16" s="65"/>
      <c r="AC16" s="65"/>
      <c r="AD16" s="65"/>
      <c r="AE16" s="65"/>
      <c r="AF16" s="65"/>
      <c r="AG16" s="11"/>
    </row>
    <row r="17">
      <c r="A17" s="11"/>
      <c r="B17" s="57"/>
      <c r="C17" s="58"/>
      <c r="D17" s="58"/>
      <c r="E17" s="92"/>
      <c r="F17" s="93" t="s">
        <v>93</v>
      </c>
      <c r="G17" s="89"/>
      <c r="H17" s="90"/>
      <c r="I17" s="89"/>
      <c r="J17" s="90"/>
      <c r="K17" s="90"/>
      <c r="L17" s="13"/>
      <c r="M17" s="90"/>
      <c r="N17" s="90"/>
      <c r="O17" s="90"/>
      <c r="P17" s="90"/>
      <c r="Q17" s="13"/>
      <c r="R17" s="65"/>
      <c r="S17" s="65"/>
      <c r="T17" s="66"/>
      <c r="U17" s="65"/>
      <c r="V17" s="15"/>
      <c r="W17" s="65"/>
      <c r="X17" s="65"/>
      <c r="Y17" s="15"/>
      <c r="Z17" s="65"/>
      <c r="AA17" s="65"/>
      <c r="AB17" s="65"/>
      <c r="AC17" s="65"/>
      <c r="AD17" s="65"/>
      <c r="AE17" s="65"/>
      <c r="AF17" s="65"/>
      <c r="AG17" s="11"/>
    </row>
    <row r="18">
      <c r="A18" s="11"/>
      <c r="B18" s="77" t="s">
        <v>77</v>
      </c>
      <c r="C18" s="77" t="s">
        <v>77</v>
      </c>
      <c r="D18" s="78" t="s">
        <v>78</v>
      </c>
      <c r="E18" s="79" t="s">
        <v>79</v>
      </c>
      <c r="F18" s="91" t="s">
        <v>94</v>
      </c>
      <c r="G18" s="81" t="s">
        <v>81</v>
      </c>
      <c r="H18" s="82"/>
      <c r="I18" s="83"/>
      <c r="J18" s="82"/>
      <c r="K18" s="82"/>
      <c r="L18" s="13"/>
      <c r="M18" s="82"/>
      <c r="N18" s="82"/>
      <c r="O18" s="82"/>
      <c r="P18" s="82"/>
      <c r="Q18" s="13"/>
      <c r="R18" s="65"/>
      <c r="S18" s="65"/>
      <c r="T18" s="66"/>
      <c r="U18" s="65"/>
      <c r="V18" s="15"/>
      <c r="W18" s="65"/>
      <c r="X18" s="65"/>
      <c r="Y18" s="15"/>
      <c r="Z18" s="65"/>
      <c r="AA18" s="65"/>
      <c r="AB18" s="65"/>
      <c r="AC18" s="65"/>
      <c r="AD18" s="65"/>
      <c r="AE18" s="65"/>
      <c r="AF18" s="65"/>
      <c r="AG18" s="11"/>
    </row>
    <row r="19">
      <c r="A19" s="11"/>
      <c r="B19" s="77" t="s">
        <v>77</v>
      </c>
      <c r="C19" s="77" t="s">
        <v>77</v>
      </c>
      <c r="D19" s="78" t="s">
        <v>78</v>
      </c>
      <c r="E19" s="79" t="s">
        <v>79</v>
      </c>
      <c r="F19" s="91" t="s">
        <v>95</v>
      </c>
      <c r="G19" s="81" t="s">
        <v>81</v>
      </c>
      <c r="H19" s="82"/>
      <c r="I19" s="83"/>
      <c r="J19" s="82"/>
      <c r="K19" s="82"/>
      <c r="L19" s="13"/>
      <c r="M19" s="82"/>
      <c r="N19" s="82"/>
      <c r="O19" s="82"/>
      <c r="P19" s="82"/>
      <c r="Q19" s="13"/>
      <c r="R19" s="65"/>
      <c r="S19" s="65"/>
      <c r="T19" s="66"/>
      <c r="U19" s="65"/>
      <c r="V19" s="15"/>
      <c r="W19" s="65"/>
      <c r="X19" s="65"/>
      <c r="Y19" s="15"/>
      <c r="Z19" s="65"/>
      <c r="AA19" s="65"/>
      <c r="AB19" s="65"/>
      <c r="AC19" s="65"/>
      <c r="AD19" s="65"/>
      <c r="AE19" s="65"/>
      <c r="AF19" s="65"/>
      <c r="AG19" s="11"/>
    </row>
    <row r="20">
      <c r="A20" s="11"/>
      <c r="B20" s="77" t="s">
        <v>77</v>
      </c>
      <c r="C20" s="77" t="s">
        <v>77</v>
      </c>
      <c r="D20" s="78" t="s">
        <v>78</v>
      </c>
      <c r="E20" s="79" t="s">
        <v>79</v>
      </c>
      <c r="F20" s="91" t="s">
        <v>96</v>
      </c>
      <c r="G20" s="81" t="s">
        <v>81</v>
      </c>
      <c r="H20" s="82"/>
      <c r="I20" s="83"/>
      <c r="J20" s="82"/>
      <c r="K20" s="82"/>
      <c r="L20" s="13"/>
      <c r="M20" s="82"/>
      <c r="N20" s="82"/>
      <c r="O20" s="82"/>
      <c r="P20" s="82"/>
      <c r="Q20" s="13"/>
      <c r="R20" s="65"/>
      <c r="S20" s="65"/>
      <c r="T20" s="66"/>
      <c r="U20" s="65"/>
      <c r="V20" s="15"/>
      <c r="W20" s="65"/>
      <c r="X20" s="65"/>
      <c r="Y20" s="15"/>
      <c r="Z20" s="65"/>
      <c r="AA20" s="65"/>
      <c r="AB20" s="65"/>
      <c r="AC20" s="65"/>
      <c r="AD20" s="65"/>
      <c r="AE20" s="65"/>
      <c r="AF20" s="65"/>
      <c r="AG20" s="11"/>
    </row>
    <row r="21">
      <c r="A21" s="11"/>
      <c r="B21" s="77" t="s">
        <v>77</v>
      </c>
      <c r="C21" s="77" t="s">
        <v>77</v>
      </c>
      <c r="D21" s="78" t="s">
        <v>78</v>
      </c>
      <c r="E21" s="79" t="s">
        <v>79</v>
      </c>
      <c r="F21" s="91" t="s">
        <v>97</v>
      </c>
      <c r="G21" s="81" t="s">
        <v>81</v>
      </c>
      <c r="H21" s="82"/>
      <c r="I21" s="83"/>
      <c r="J21" s="82"/>
      <c r="K21" s="82"/>
      <c r="L21" s="13"/>
      <c r="M21" s="82"/>
      <c r="N21" s="82"/>
      <c r="O21" s="82"/>
      <c r="P21" s="82"/>
      <c r="Q21" s="13"/>
      <c r="R21" s="65"/>
      <c r="S21" s="65"/>
      <c r="T21" s="66"/>
      <c r="U21" s="65"/>
      <c r="V21" s="15"/>
      <c r="W21" s="65"/>
      <c r="X21" s="65"/>
      <c r="Y21" s="15"/>
      <c r="Z21" s="65"/>
      <c r="AA21" s="65"/>
      <c r="AB21" s="65"/>
      <c r="AC21" s="65"/>
      <c r="AD21" s="65"/>
      <c r="AE21" s="65"/>
      <c r="AF21" s="65"/>
      <c r="AG21" s="11"/>
    </row>
    <row r="22">
      <c r="A22" s="11"/>
      <c r="B22" s="57"/>
      <c r="C22" s="58"/>
      <c r="D22" s="58"/>
      <c r="E22" s="92"/>
      <c r="F22" s="93" t="s">
        <v>98</v>
      </c>
      <c r="G22" s="89"/>
      <c r="H22" s="90"/>
      <c r="I22" s="89"/>
      <c r="J22" s="90"/>
      <c r="K22" s="90"/>
      <c r="L22" s="13"/>
      <c r="M22" s="90"/>
      <c r="N22" s="90"/>
      <c r="O22" s="90"/>
      <c r="P22" s="90"/>
      <c r="Q22" s="13"/>
      <c r="R22" s="65"/>
      <c r="S22" s="65"/>
      <c r="T22" s="66"/>
      <c r="U22" s="65"/>
      <c r="V22" s="15"/>
      <c r="W22" s="65"/>
      <c r="X22" s="65"/>
      <c r="Y22" s="15"/>
      <c r="Z22" s="65"/>
      <c r="AA22" s="65"/>
      <c r="AB22" s="65"/>
      <c r="AC22" s="65"/>
      <c r="AD22" s="65"/>
      <c r="AE22" s="65"/>
      <c r="AF22" s="65"/>
      <c r="AG22" s="11"/>
    </row>
    <row r="23">
      <c r="A23" s="11"/>
      <c r="B23" s="77" t="s">
        <v>77</v>
      </c>
      <c r="C23" s="77" t="s">
        <v>77</v>
      </c>
      <c r="D23" s="78" t="s">
        <v>78</v>
      </c>
      <c r="E23" s="79" t="s">
        <v>79</v>
      </c>
      <c r="F23" s="91" t="s">
        <v>99</v>
      </c>
      <c r="G23" s="81" t="s">
        <v>81</v>
      </c>
      <c r="H23" s="82"/>
      <c r="I23" s="83"/>
      <c r="J23" s="82"/>
      <c r="K23" s="82"/>
      <c r="L23" s="13"/>
      <c r="M23" s="82"/>
      <c r="N23" s="82"/>
      <c r="O23" s="82"/>
      <c r="P23" s="82"/>
      <c r="Q23" s="13"/>
      <c r="R23" s="65"/>
      <c r="S23" s="65"/>
      <c r="T23" s="66"/>
      <c r="U23" s="65"/>
      <c r="V23" s="15"/>
      <c r="W23" s="65"/>
      <c r="X23" s="65"/>
      <c r="Y23" s="15"/>
      <c r="Z23" s="65"/>
      <c r="AA23" s="65"/>
      <c r="AB23" s="65"/>
      <c r="AC23" s="65"/>
      <c r="AD23" s="65"/>
      <c r="AE23" s="65"/>
      <c r="AF23" s="65"/>
      <c r="AG23" s="11"/>
    </row>
    <row r="24">
      <c r="A24" s="11"/>
      <c r="B24" s="77" t="s">
        <v>77</v>
      </c>
      <c r="C24" s="58"/>
      <c r="D24" s="78" t="s">
        <v>78</v>
      </c>
      <c r="E24" s="79" t="s">
        <v>79</v>
      </c>
      <c r="F24" s="94" t="s">
        <v>100</v>
      </c>
      <c r="G24" s="95" t="s">
        <v>81</v>
      </c>
      <c r="H24" s="96">
        <v>10000.0</v>
      </c>
      <c r="I24" s="97">
        <v>1.0</v>
      </c>
      <c r="J24" s="47">
        <f>H24*I24</f>
        <v>10000</v>
      </c>
      <c r="K24" s="98" t="s">
        <v>101</v>
      </c>
      <c r="L24" s="13"/>
      <c r="M24" s="99">
        <f>J24/0.6</f>
        <v>16666.66667</v>
      </c>
      <c r="N24" s="98"/>
      <c r="O24" s="49">
        <f>M24/$I$80</f>
        <v>4.385964912</v>
      </c>
      <c r="P24" s="98" t="s">
        <v>101</v>
      </c>
      <c r="Q24" s="13"/>
      <c r="R24" s="65"/>
      <c r="S24" s="65"/>
      <c r="T24" s="66"/>
      <c r="U24" s="65"/>
      <c r="V24" s="15"/>
      <c r="W24" s="65"/>
      <c r="X24" s="65"/>
      <c r="Y24" s="15"/>
      <c r="Z24" s="65"/>
      <c r="AA24" s="65"/>
      <c r="AB24" s="65"/>
      <c r="AC24" s="65"/>
      <c r="AD24" s="65"/>
      <c r="AE24" s="65"/>
      <c r="AF24" s="65"/>
      <c r="AG24" s="11"/>
    </row>
    <row r="25">
      <c r="A25" s="11"/>
      <c r="B25" s="77" t="s">
        <v>77</v>
      </c>
      <c r="C25" s="77" t="s">
        <v>77</v>
      </c>
      <c r="D25" s="78" t="s">
        <v>78</v>
      </c>
      <c r="E25" s="79" t="s">
        <v>79</v>
      </c>
      <c r="F25" s="91" t="s">
        <v>102</v>
      </c>
      <c r="G25" s="81" t="s">
        <v>81</v>
      </c>
      <c r="H25" s="82"/>
      <c r="I25" s="83"/>
      <c r="J25" s="82"/>
      <c r="K25" s="82"/>
      <c r="L25" s="13"/>
      <c r="M25" s="82"/>
      <c r="N25" s="82"/>
      <c r="O25" s="82"/>
      <c r="P25" s="82"/>
      <c r="Q25" s="13"/>
      <c r="R25" s="65"/>
      <c r="S25" s="65"/>
      <c r="T25" s="66"/>
      <c r="U25" s="65"/>
      <c r="V25" s="15"/>
      <c r="W25" s="65"/>
      <c r="X25" s="65"/>
      <c r="Y25" s="15"/>
      <c r="Z25" s="65"/>
      <c r="AA25" s="65"/>
      <c r="AB25" s="65"/>
      <c r="AC25" s="65"/>
      <c r="AD25" s="65"/>
      <c r="AE25" s="65"/>
      <c r="AF25" s="65"/>
      <c r="AG25" s="11"/>
    </row>
    <row r="26">
      <c r="A26" s="11"/>
      <c r="B26" s="77" t="s">
        <v>77</v>
      </c>
      <c r="C26" s="77" t="s">
        <v>77</v>
      </c>
      <c r="D26" s="78" t="s">
        <v>78</v>
      </c>
      <c r="E26" s="79" t="s">
        <v>79</v>
      </c>
      <c r="F26" s="91" t="s">
        <v>103</v>
      </c>
      <c r="G26" s="81" t="s">
        <v>81</v>
      </c>
      <c r="H26" s="82"/>
      <c r="I26" s="83"/>
      <c r="J26" s="82"/>
      <c r="K26" s="82"/>
      <c r="L26" s="13"/>
      <c r="M26" s="82"/>
      <c r="N26" s="82"/>
      <c r="O26" s="82"/>
      <c r="P26" s="82"/>
      <c r="Q26" s="13"/>
      <c r="R26" s="65"/>
      <c r="S26" s="65"/>
      <c r="T26" s="66"/>
      <c r="U26" s="65"/>
      <c r="V26" s="15"/>
      <c r="W26" s="65"/>
      <c r="X26" s="65"/>
      <c r="Y26" s="15"/>
      <c r="Z26" s="65"/>
      <c r="AA26" s="65"/>
      <c r="AB26" s="65"/>
      <c r="AC26" s="65"/>
      <c r="AD26" s="65"/>
      <c r="AE26" s="65"/>
      <c r="AF26" s="65"/>
      <c r="AG26" s="11"/>
    </row>
    <row r="27">
      <c r="A27" s="11"/>
      <c r="B27" s="77" t="s">
        <v>77</v>
      </c>
      <c r="C27" s="58"/>
      <c r="D27" s="78" t="s">
        <v>78</v>
      </c>
      <c r="E27" s="79" t="s">
        <v>79</v>
      </c>
      <c r="F27" s="100" t="s">
        <v>104</v>
      </c>
      <c r="G27" s="101" t="s">
        <v>83</v>
      </c>
      <c r="H27" s="96">
        <v>20000.0</v>
      </c>
      <c r="I27" s="97">
        <v>1.0</v>
      </c>
      <c r="J27" s="47">
        <f>H27*I27</f>
        <v>20000</v>
      </c>
      <c r="K27" s="98" t="s">
        <v>101</v>
      </c>
      <c r="L27" s="13"/>
      <c r="M27" s="99">
        <f>J27/0.6</f>
        <v>33333.33333</v>
      </c>
      <c r="N27" s="98"/>
      <c r="O27" s="49">
        <f>M27/$I$80</f>
        <v>8.771929825</v>
      </c>
      <c r="P27" s="98" t="s">
        <v>101</v>
      </c>
      <c r="Q27" s="13"/>
      <c r="R27" s="65"/>
      <c r="S27" s="65"/>
      <c r="T27" s="66"/>
      <c r="U27" s="65"/>
      <c r="V27" s="15"/>
      <c r="W27" s="65"/>
      <c r="X27" s="65"/>
      <c r="Y27" s="15"/>
      <c r="Z27" s="65"/>
      <c r="AA27" s="65"/>
      <c r="AB27" s="65"/>
      <c r="AC27" s="65"/>
      <c r="AD27" s="65"/>
      <c r="AE27" s="65"/>
      <c r="AF27" s="65"/>
      <c r="AG27" s="11"/>
    </row>
    <row r="28">
      <c r="A28" s="11"/>
      <c r="B28" s="57"/>
      <c r="C28" s="58"/>
      <c r="D28" s="58"/>
      <c r="E28" s="92"/>
      <c r="F28" s="93" t="s">
        <v>105</v>
      </c>
      <c r="G28" s="89"/>
      <c r="H28" s="90"/>
      <c r="I28" s="89"/>
      <c r="J28" s="90"/>
      <c r="K28" s="90"/>
      <c r="L28" s="13"/>
      <c r="M28" s="90"/>
      <c r="N28" s="90"/>
      <c r="O28" s="90"/>
      <c r="P28" s="90"/>
      <c r="Q28" s="13"/>
      <c r="R28" s="65"/>
      <c r="S28" s="65"/>
      <c r="T28" s="66"/>
      <c r="U28" s="65"/>
      <c r="V28" s="15"/>
      <c r="W28" s="65"/>
      <c r="X28" s="65"/>
      <c r="Y28" s="15"/>
      <c r="Z28" s="65"/>
      <c r="AA28" s="65"/>
      <c r="AB28" s="65"/>
      <c r="AC28" s="65"/>
      <c r="AD28" s="65"/>
      <c r="AE28" s="65"/>
      <c r="AF28" s="65"/>
      <c r="AG28" s="11"/>
    </row>
    <row r="29">
      <c r="A29" s="11"/>
      <c r="B29" s="77" t="s">
        <v>77</v>
      </c>
      <c r="C29" s="77" t="s">
        <v>77</v>
      </c>
      <c r="D29" s="78" t="s">
        <v>78</v>
      </c>
      <c r="E29" s="79" t="s">
        <v>79</v>
      </c>
      <c r="F29" s="91" t="s">
        <v>106</v>
      </c>
      <c r="G29" s="81" t="s">
        <v>81</v>
      </c>
      <c r="H29" s="82"/>
      <c r="I29" s="83"/>
      <c r="J29" s="82"/>
      <c r="K29" s="82"/>
      <c r="L29" s="13"/>
      <c r="M29" s="82"/>
      <c r="N29" s="82"/>
      <c r="O29" s="82"/>
      <c r="P29" s="82"/>
      <c r="Q29" s="13"/>
      <c r="R29" s="65"/>
      <c r="S29" s="65"/>
      <c r="T29" s="66"/>
      <c r="U29" s="65"/>
      <c r="V29" s="15"/>
      <c r="W29" s="65"/>
      <c r="X29" s="65"/>
      <c r="Y29" s="15"/>
      <c r="Z29" s="65"/>
      <c r="AA29" s="65"/>
      <c r="AB29" s="65"/>
      <c r="AC29" s="65"/>
      <c r="AD29" s="65"/>
      <c r="AE29" s="65"/>
      <c r="AF29" s="65"/>
      <c r="AG29" s="11"/>
    </row>
    <row r="30">
      <c r="A30" s="11"/>
      <c r="B30" s="77" t="s">
        <v>77</v>
      </c>
      <c r="C30" s="77" t="s">
        <v>77</v>
      </c>
      <c r="D30" s="78" t="s">
        <v>78</v>
      </c>
      <c r="E30" s="79" t="s">
        <v>79</v>
      </c>
      <c r="F30" s="91" t="s">
        <v>107</v>
      </c>
      <c r="G30" s="81" t="s">
        <v>81</v>
      </c>
      <c r="H30" s="82"/>
      <c r="I30" s="83"/>
      <c r="J30" s="82"/>
      <c r="K30" s="82"/>
      <c r="L30" s="13"/>
      <c r="M30" s="82"/>
      <c r="N30" s="82"/>
      <c r="O30" s="82"/>
      <c r="P30" s="82"/>
      <c r="Q30" s="13"/>
      <c r="R30" s="65"/>
      <c r="S30" s="65"/>
      <c r="T30" s="66"/>
      <c r="U30" s="65"/>
      <c r="V30" s="15"/>
      <c r="W30" s="65"/>
      <c r="X30" s="65"/>
      <c r="Y30" s="15"/>
      <c r="Z30" s="65"/>
      <c r="AA30" s="65"/>
      <c r="AB30" s="65"/>
      <c r="AC30" s="65"/>
      <c r="AD30" s="65"/>
      <c r="AE30" s="65"/>
      <c r="AF30" s="65"/>
      <c r="AG30" s="11"/>
    </row>
    <row r="31">
      <c r="A31" s="11"/>
      <c r="B31" s="77" t="s">
        <v>77</v>
      </c>
      <c r="C31" s="77" t="s">
        <v>77</v>
      </c>
      <c r="D31" s="78" t="s">
        <v>78</v>
      </c>
      <c r="E31" s="79" t="s">
        <v>79</v>
      </c>
      <c r="F31" s="91" t="s">
        <v>108</v>
      </c>
      <c r="G31" s="81" t="s">
        <v>81</v>
      </c>
      <c r="H31" s="82"/>
      <c r="I31" s="83"/>
      <c r="J31" s="82"/>
      <c r="K31" s="82"/>
      <c r="L31" s="13"/>
      <c r="M31" s="82"/>
      <c r="N31" s="82"/>
      <c r="O31" s="82"/>
      <c r="P31" s="82"/>
      <c r="Q31" s="13"/>
      <c r="R31" s="65"/>
      <c r="S31" s="65"/>
      <c r="T31" s="66"/>
      <c r="U31" s="65"/>
      <c r="V31" s="15"/>
      <c r="W31" s="65"/>
      <c r="X31" s="65"/>
      <c r="Y31" s="15"/>
      <c r="Z31" s="65"/>
      <c r="AA31" s="65"/>
      <c r="AB31" s="65"/>
      <c r="AC31" s="65"/>
      <c r="AD31" s="65"/>
      <c r="AE31" s="65"/>
      <c r="AF31" s="65"/>
      <c r="AG31" s="11"/>
    </row>
    <row r="32">
      <c r="A32" s="11"/>
      <c r="B32" s="77" t="s">
        <v>77</v>
      </c>
      <c r="C32" s="77" t="s">
        <v>77</v>
      </c>
      <c r="D32" s="78" t="s">
        <v>78</v>
      </c>
      <c r="E32" s="79" t="s">
        <v>79</v>
      </c>
      <c r="F32" s="91" t="s">
        <v>109</v>
      </c>
      <c r="G32" s="81" t="s">
        <v>81</v>
      </c>
      <c r="H32" s="82"/>
      <c r="I32" s="83"/>
      <c r="J32" s="82"/>
      <c r="K32" s="82"/>
      <c r="L32" s="13"/>
      <c r="M32" s="82"/>
      <c r="N32" s="82"/>
      <c r="O32" s="82"/>
      <c r="P32" s="82"/>
      <c r="Q32" s="13"/>
      <c r="R32" s="65"/>
      <c r="S32" s="65"/>
      <c r="T32" s="66"/>
      <c r="U32" s="65"/>
      <c r="V32" s="15"/>
      <c r="W32" s="65"/>
      <c r="X32" s="65"/>
      <c r="Y32" s="15"/>
      <c r="Z32" s="65"/>
      <c r="AA32" s="65"/>
      <c r="AB32" s="65"/>
      <c r="AC32" s="65"/>
      <c r="AD32" s="65"/>
      <c r="AE32" s="65"/>
      <c r="AF32" s="65"/>
      <c r="AG32" s="11"/>
    </row>
    <row r="33">
      <c r="A33" s="11"/>
      <c r="B33" s="77" t="s">
        <v>77</v>
      </c>
      <c r="C33" s="58"/>
      <c r="D33" s="78" t="s">
        <v>78</v>
      </c>
      <c r="E33" s="79" t="s">
        <v>79</v>
      </c>
      <c r="F33" s="100" t="s">
        <v>110</v>
      </c>
      <c r="G33" s="95" t="s">
        <v>81</v>
      </c>
      <c r="H33" s="96">
        <v>20000.0</v>
      </c>
      <c r="I33" s="97">
        <v>1.0</v>
      </c>
      <c r="J33" s="47">
        <f t="shared" ref="J33:J35" si="6">H33*I33</f>
        <v>20000</v>
      </c>
      <c r="K33" s="98" t="s">
        <v>101</v>
      </c>
      <c r="L33" s="13"/>
      <c r="M33" s="99">
        <f t="shared" ref="M33:M35" si="7">J33/0.6</f>
        <v>33333.33333</v>
      </c>
      <c r="N33" s="98"/>
      <c r="O33" s="49">
        <f t="shared" ref="O33:O35" si="8">M33/$I$80</f>
        <v>8.771929825</v>
      </c>
      <c r="P33" s="98" t="s">
        <v>101</v>
      </c>
      <c r="Q33" s="13"/>
      <c r="R33" s="65"/>
      <c r="S33" s="65"/>
      <c r="T33" s="66"/>
      <c r="U33" s="65"/>
      <c r="V33" s="15"/>
      <c r="W33" s="65"/>
      <c r="X33" s="65"/>
      <c r="Y33" s="15"/>
      <c r="Z33" s="65"/>
      <c r="AA33" s="65"/>
      <c r="AB33" s="65"/>
      <c r="AC33" s="65"/>
      <c r="AD33" s="65"/>
      <c r="AE33" s="65"/>
      <c r="AF33" s="65"/>
      <c r="AG33" s="11"/>
    </row>
    <row r="34">
      <c r="A34" s="11"/>
      <c r="B34" s="77" t="s">
        <v>77</v>
      </c>
      <c r="C34" s="58"/>
      <c r="D34" s="78" t="s">
        <v>78</v>
      </c>
      <c r="E34" s="79" t="s">
        <v>79</v>
      </c>
      <c r="F34" s="100" t="s">
        <v>111</v>
      </c>
      <c r="G34" s="95" t="s">
        <v>81</v>
      </c>
      <c r="H34" s="96">
        <v>45000.0</v>
      </c>
      <c r="I34" s="97">
        <v>1.0</v>
      </c>
      <c r="J34" s="47">
        <f t="shared" si="6"/>
        <v>45000</v>
      </c>
      <c r="K34" s="98" t="s">
        <v>101</v>
      </c>
      <c r="L34" s="13"/>
      <c r="M34" s="99">
        <f t="shared" si="7"/>
        <v>75000</v>
      </c>
      <c r="N34" s="98"/>
      <c r="O34" s="49">
        <f t="shared" si="8"/>
        <v>19.73684211</v>
      </c>
      <c r="P34" s="98" t="s">
        <v>101</v>
      </c>
      <c r="Q34" s="13"/>
      <c r="R34" s="65"/>
      <c r="S34" s="65"/>
      <c r="T34" s="66"/>
      <c r="U34" s="65"/>
      <c r="V34" s="15"/>
      <c r="W34" s="65"/>
      <c r="X34" s="65"/>
      <c r="Y34" s="15"/>
      <c r="Z34" s="65"/>
      <c r="AA34" s="65"/>
      <c r="AB34" s="65"/>
      <c r="AC34" s="65"/>
      <c r="AD34" s="65"/>
      <c r="AE34" s="65"/>
      <c r="AF34" s="65"/>
      <c r="AG34" s="11"/>
    </row>
    <row r="35">
      <c r="A35" s="11"/>
      <c r="B35" s="58"/>
      <c r="C35" s="58"/>
      <c r="D35" s="78" t="s">
        <v>78</v>
      </c>
      <c r="E35" s="79" t="s">
        <v>79</v>
      </c>
      <c r="F35" s="100" t="s">
        <v>112</v>
      </c>
      <c r="G35" s="95" t="s">
        <v>81</v>
      </c>
      <c r="H35" s="96">
        <v>40000.0</v>
      </c>
      <c r="I35" s="97">
        <v>1.0</v>
      </c>
      <c r="J35" s="47">
        <f t="shared" si="6"/>
        <v>40000</v>
      </c>
      <c r="K35" s="98" t="s">
        <v>101</v>
      </c>
      <c r="L35" s="13"/>
      <c r="M35" s="99">
        <f t="shared" si="7"/>
        <v>66666.66667</v>
      </c>
      <c r="N35" s="98"/>
      <c r="O35" s="49">
        <f t="shared" si="8"/>
        <v>17.54385965</v>
      </c>
      <c r="P35" s="98" t="s">
        <v>101</v>
      </c>
      <c r="Q35" s="13"/>
      <c r="R35" s="65"/>
      <c r="S35" s="65"/>
      <c r="T35" s="66"/>
      <c r="U35" s="65"/>
      <c r="V35" s="15"/>
      <c r="W35" s="65"/>
      <c r="X35" s="65"/>
      <c r="Y35" s="15"/>
      <c r="Z35" s="65"/>
      <c r="AA35" s="65"/>
      <c r="AB35" s="65"/>
      <c r="AC35" s="65"/>
      <c r="AD35" s="65"/>
      <c r="AE35" s="65"/>
      <c r="AF35" s="65"/>
      <c r="AG35" s="11"/>
    </row>
    <row r="36">
      <c r="A36" s="11"/>
      <c r="B36" s="102" t="s">
        <v>113</v>
      </c>
      <c r="C36" s="58"/>
      <c r="D36" s="58"/>
      <c r="E36" s="92"/>
      <c r="F36" s="93" t="s">
        <v>114</v>
      </c>
      <c r="G36" s="89"/>
      <c r="H36" s="90"/>
      <c r="I36" s="89"/>
      <c r="J36" s="90"/>
      <c r="K36" s="90"/>
      <c r="L36" s="13"/>
      <c r="M36" s="90"/>
      <c r="N36" s="90"/>
      <c r="O36" s="90"/>
      <c r="P36" s="90"/>
      <c r="Q36" s="13"/>
      <c r="R36" s="65"/>
      <c r="S36" s="65"/>
      <c r="T36" s="66"/>
      <c r="U36" s="65"/>
      <c r="V36" s="15"/>
      <c r="W36" s="65"/>
      <c r="X36" s="65"/>
      <c r="Y36" s="15"/>
      <c r="Z36" s="65"/>
      <c r="AA36" s="65"/>
      <c r="AB36" s="65"/>
      <c r="AC36" s="65"/>
      <c r="AD36" s="65"/>
      <c r="AE36" s="65"/>
      <c r="AF36" s="65"/>
      <c r="AG36" s="11"/>
    </row>
    <row r="37">
      <c r="A37" s="11"/>
      <c r="B37" s="77" t="s">
        <v>77</v>
      </c>
      <c r="C37" s="77" t="s">
        <v>77</v>
      </c>
      <c r="D37" s="78" t="s">
        <v>78</v>
      </c>
      <c r="E37" s="79" t="s">
        <v>79</v>
      </c>
      <c r="F37" s="91" t="s">
        <v>115</v>
      </c>
      <c r="G37" s="81" t="s">
        <v>81</v>
      </c>
      <c r="H37" s="82"/>
      <c r="I37" s="83"/>
      <c r="J37" s="82"/>
      <c r="K37" s="82"/>
      <c r="L37" s="13"/>
      <c r="M37" s="82"/>
      <c r="N37" s="82"/>
      <c r="O37" s="82"/>
      <c r="P37" s="82"/>
      <c r="Q37" s="13"/>
      <c r="R37" s="65"/>
      <c r="S37" s="65"/>
      <c r="T37" s="66"/>
      <c r="U37" s="65"/>
      <c r="V37" s="15"/>
      <c r="W37" s="65"/>
      <c r="X37" s="65"/>
      <c r="Y37" s="15"/>
      <c r="Z37" s="65"/>
      <c r="AA37" s="65"/>
      <c r="AB37" s="65"/>
      <c r="AC37" s="65"/>
      <c r="AD37" s="65"/>
      <c r="AE37" s="65"/>
      <c r="AF37" s="65"/>
      <c r="AG37" s="11"/>
    </row>
    <row r="38">
      <c r="A38" s="11"/>
      <c r="B38" s="77" t="s">
        <v>77</v>
      </c>
      <c r="C38" s="77" t="s">
        <v>77</v>
      </c>
      <c r="D38" s="78" t="s">
        <v>78</v>
      </c>
      <c r="E38" s="79" t="s">
        <v>79</v>
      </c>
      <c r="F38" s="91" t="s">
        <v>116</v>
      </c>
      <c r="G38" s="81" t="s">
        <v>81</v>
      </c>
      <c r="H38" s="82"/>
      <c r="I38" s="83"/>
      <c r="J38" s="82"/>
      <c r="K38" s="82"/>
      <c r="L38" s="13"/>
      <c r="M38" s="82"/>
      <c r="N38" s="82"/>
      <c r="O38" s="82"/>
      <c r="P38" s="82"/>
      <c r="Q38" s="13"/>
      <c r="R38" s="65"/>
      <c r="S38" s="65"/>
      <c r="T38" s="66"/>
      <c r="U38" s="65"/>
      <c r="V38" s="15"/>
      <c r="W38" s="65"/>
      <c r="X38" s="65"/>
      <c r="Y38" s="15"/>
      <c r="Z38" s="65"/>
      <c r="AA38" s="65"/>
      <c r="AB38" s="65"/>
      <c r="AC38" s="65"/>
      <c r="AD38" s="65"/>
      <c r="AE38" s="65"/>
      <c r="AF38" s="65"/>
      <c r="AG38" s="11"/>
    </row>
    <row r="39">
      <c r="A39" s="11"/>
      <c r="B39" s="77" t="s">
        <v>77</v>
      </c>
      <c r="C39" s="58"/>
      <c r="D39" s="78" t="s">
        <v>78</v>
      </c>
      <c r="E39" s="79" t="s">
        <v>79</v>
      </c>
      <c r="F39" s="100" t="s">
        <v>117</v>
      </c>
      <c r="G39" s="95" t="s">
        <v>81</v>
      </c>
      <c r="H39" s="96">
        <v>116000.0</v>
      </c>
      <c r="I39" s="97">
        <v>1.0</v>
      </c>
      <c r="J39" s="47">
        <f>H39*I39</f>
        <v>116000</v>
      </c>
      <c r="K39" s="98" t="s">
        <v>101</v>
      </c>
      <c r="L39" s="13"/>
      <c r="M39" s="99">
        <f>J39/0.8</f>
        <v>145000</v>
      </c>
      <c r="N39" s="98"/>
      <c r="O39" s="49">
        <f>M39/$I$80</f>
        <v>38.15789474</v>
      </c>
      <c r="P39" s="98" t="s">
        <v>101</v>
      </c>
      <c r="Q39" s="13"/>
      <c r="R39" s="65"/>
      <c r="S39" s="65"/>
      <c r="T39" s="66"/>
      <c r="U39" s="65"/>
      <c r="V39" s="15"/>
      <c r="W39" s="65"/>
      <c r="X39" s="65"/>
      <c r="Y39" s="15"/>
      <c r="Z39" s="65"/>
      <c r="AA39" s="65"/>
      <c r="AB39" s="65"/>
      <c r="AC39" s="65"/>
      <c r="AD39" s="65"/>
      <c r="AE39" s="65"/>
      <c r="AF39" s="65"/>
      <c r="AG39" s="11"/>
    </row>
    <row r="40">
      <c r="A40" s="11"/>
      <c r="B40" s="57"/>
      <c r="C40" s="58"/>
      <c r="D40" s="58"/>
      <c r="E40" s="92"/>
      <c r="F40" s="93" t="s">
        <v>118</v>
      </c>
      <c r="G40" s="89"/>
      <c r="H40" s="90"/>
      <c r="I40" s="89"/>
      <c r="J40" s="90"/>
      <c r="K40" s="90"/>
      <c r="L40" s="13"/>
      <c r="M40" s="90"/>
      <c r="N40" s="90"/>
      <c r="O40" s="90"/>
      <c r="P40" s="90"/>
      <c r="Q40" s="13"/>
      <c r="R40" s="65"/>
      <c r="S40" s="65"/>
      <c r="T40" s="66"/>
      <c r="U40" s="65"/>
      <c r="V40" s="15"/>
      <c r="W40" s="65"/>
      <c r="X40" s="65"/>
      <c r="Y40" s="15"/>
      <c r="Z40" s="65"/>
      <c r="AA40" s="65"/>
      <c r="AB40" s="65"/>
      <c r="AC40" s="65"/>
      <c r="AD40" s="65"/>
      <c r="AE40" s="65"/>
      <c r="AF40" s="65"/>
      <c r="AG40" s="11"/>
    </row>
    <row r="41">
      <c r="A41" s="11"/>
      <c r="B41" s="77" t="s">
        <v>77</v>
      </c>
      <c r="C41" s="77" t="s">
        <v>77</v>
      </c>
      <c r="D41" s="78" t="s">
        <v>78</v>
      </c>
      <c r="E41" s="79" t="s">
        <v>79</v>
      </c>
      <c r="F41" s="91" t="s">
        <v>119</v>
      </c>
      <c r="G41" s="81" t="s">
        <v>81</v>
      </c>
      <c r="H41" s="82"/>
      <c r="I41" s="83"/>
      <c r="J41" s="82"/>
      <c r="K41" s="82"/>
      <c r="L41" s="13"/>
      <c r="M41" s="82"/>
      <c r="N41" s="82"/>
      <c r="O41" s="82"/>
      <c r="P41" s="82"/>
      <c r="Q41" s="13"/>
      <c r="R41" s="65"/>
      <c r="S41" s="65"/>
      <c r="T41" s="66"/>
      <c r="U41" s="65"/>
      <c r="V41" s="15"/>
      <c r="W41" s="65"/>
      <c r="X41" s="65"/>
      <c r="Y41" s="15"/>
      <c r="Z41" s="65"/>
      <c r="AA41" s="65"/>
      <c r="AB41" s="65"/>
      <c r="AC41" s="65"/>
      <c r="AD41" s="65"/>
      <c r="AE41" s="65"/>
      <c r="AF41" s="65"/>
      <c r="AG41" s="11"/>
    </row>
    <row r="42">
      <c r="A42" s="11"/>
      <c r="B42" s="77" t="s">
        <v>77</v>
      </c>
      <c r="C42" s="77" t="s">
        <v>77</v>
      </c>
      <c r="D42" s="78" t="s">
        <v>78</v>
      </c>
      <c r="E42" s="79" t="s">
        <v>79</v>
      </c>
      <c r="F42" s="91" t="s">
        <v>120</v>
      </c>
      <c r="G42" s="81" t="s">
        <v>81</v>
      </c>
      <c r="H42" s="82"/>
      <c r="I42" s="103"/>
      <c r="J42" s="82"/>
      <c r="K42" s="82"/>
      <c r="L42" s="13"/>
      <c r="M42" s="82"/>
      <c r="N42" s="82"/>
      <c r="O42" s="82"/>
      <c r="P42" s="82"/>
      <c r="Q42" s="13"/>
      <c r="R42" s="65"/>
      <c r="S42" s="65"/>
      <c r="T42" s="66"/>
      <c r="U42" s="65"/>
      <c r="V42" s="15"/>
      <c r="W42" s="65"/>
      <c r="X42" s="65"/>
      <c r="Y42" s="15"/>
      <c r="Z42" s="65"/>
      <c r="AA42" s="65"/>
      <c r="AB42" s="65"/>
      <c r="AC42" s="65"/>
      <c r="AD42" s="65"/>
      <c r="AE42" s="65"/>
      <c r="AF42" s="65"/>
      <c r="AG42" s="11"/>
    </row>
    <row r="43">
      <c r="A43" s="11"/>
      <c r="B43" s="57"/>
      <c r="C43" s="58"/>
      <c r="D43" s="58"/>
      <c r="E43" s="92"/>
      <c r="F43" s="104" t="s">
        <v>121</v>
      </c>
      <c r="G43" s="105"/>
      <c r="H43" s="106"/>
      <c r="I43" s="107"/>
      <c r="J43" s="106"/>
      <c r="K43" s="106"/>
      <c r="L43" s="13"/>
      <c r="M43" s="106"/>
      <c r="N43" s="106"/>
      <c r="O43" s="106"/>
      <c r="P43" s="106"/>
      <c r="Q43" s="13"/>
      <c r="R43" s="65"/>
      <c r="S43" s="65"/>
      <c r="T43" s="66"/>
      <c r="U43" s="65"/>
      <c r="V43" s="15"/>
      <c r="W43" s="65"/>
      <c r="X43" s="65"/>
      <c r="Y43" s="15"/>
      <c r="Z43" s="65"/>
      <c r="AA43" s="65"/>
      <c r="AB43" s="65"/>
      <c r="AC43" s="65"/>
      <c r="AD43" s="65"/>
      <c r="AE43" s="65"/>
      <c r="AF43" s="65"/>
      <c r="AG43" s="11"/>
    </row>
    <row r="44">
      <c r="A44" s="11"/>
      <c r="B44" s="77" t="s">
        <v>77</v>
      </c>
      <c r="C44" s="58"/>
      <c r="D44" s="78" t="s">
        <v>78</v>
      </c>
      <c r="E44" s="79" t="s">
        <v>79</v>
      </c>
      <c r="F44" s="100" t="s">
        <v>122</v>
      </c>
      <c r="G44" s="95" t="s">
        <v>81</v>
      </c>
      <c r="H44" s="96">
        <v>10000.0</v>
      </c>
      <c r="I44" s="97">
        <v>1.0</v>
      </c>
      <c r="J44" s="47">
        <f t="shared" ref="J44:J45" si="9">H44*I44</f>
        <v>10000</v>
      </c>
      <c r="K44" s="98" t="s">
        <v>101</v>
      </c>
      <c r="L44" s="13"/>
      <c r="M44" s="99">
        <f>J44/0.6</f>
        <v>16666.66667</v>
      </c>
      <c r="N44" s="98" t="s">
        <v>101</v>
      </c>
      <c r="O44" s="49">
        <f t="shared" ref="O44:O45" si="10">M44/$I$80</f>
        <v>4.385964912</v>
      </c>
      <c r="P44" s="98" t="s">
        <v>101</v>
      </c>
      <c r="Q44" s="13"/>
      <c r="R44" s="65"/>
      <c r="S44" s="65"/>
      <c r="T44" s="66"/>
      <c r="U44" s="65"/>
      <c r="V44" s="15"/>
      <c r="W44" s="65"/>
      <c r="X44" s="65"/>
      <c r="Y44" s="15"/>
      <c r="Z44" s="65"/>
      <c r="AA44" s="65"/>
      <c r="AB44" s="65"/>
      <c r="AC44" s="65"/>
      <c r="AD44" s="65"/>
      <c r="AE44" s="65"/>
      <c r="AF44" s="65"/>
      <c r="AG44" s="11"/>
    </row>
    <row r="45">
      <c r="A45" s="11"/>
      <c r="B45" s="77" t="s">
        <v>77</v>
      </c>
      <c r="C45" s="58"/>
      <c r="D45" s="78" t="s">
        <v>78</v>
      </c>
      <c r="E45" s="79" t="s">
        <v>79</v>
      </c>
      <c r="F45" s="100" t="s">
        <v>123</v>
      </c>
      <c r="G45" s="95" t="s">
        <v>81</v>
      </c>
      <c r="H45" s="96">
        <v>90000.0</v>
      </c>
      <c r="I45" s="97">
        <v>1.0</v>
      </c>
      <c r="J45" s="47">
        <f t="shared" si="9"/>
        <v>90000</v>
      </c>
      <c r="K45" s="98" t="s">
        <v>101</v>
      </c>
      <c r="L45" s="13"/>
      <c r="M45" s="99">
        <f>J45/0.8</f>
        <v>112500</v>
      </c>
      <c r="N45" s="98" t="s">
        <v>101</v>
      </c>
      <c r="O45" s="49">
        <f t="shared" si="10"/>
        <v>29.60526316</v>
      </c>
      <c r="P45" s="98" t="s">
        <v>101</v>
      </c>
      <c r="Q45" s="13"/>
      <c r="R45" s="65"/>
      <c r="S45" s="65"/>
      <c r="T45" s="66"/>
      <c r="U45" s="65"/>
      <c r="V45" s="15"/>
      <c r="W45" s="65"/>
      <c r="X45" s="65"/>
      <c r="Y45" s="15"/>
      <c r="Z45" s="65"/>
      <c r="AA45" s="65"/>
      <c r="AB45" s="65"/>
      <c r="AC45" s="65"/>
      <c r="AD45" s="65"/>
      <c r="AE45" s="65"/>
      <c r="AF45" s="65"/>
      <c r="AG45" s="11"/>
    </row>
    <row r="46">
      <c r="A46" s="11"/>
      <c r="B46" s="57"/>
      <c r="C46" s="58"/>
      <c r="D46" s="58"/>
      <c r="E46" s="92"/>
      <c r="F46" s="104" t="s">
        <v>124</v>
      </c>
      <c r="G46" s="105"/>
      <c r="H46" s="106"/>
      <c r="I46" s="107"/>
      <c r="J46" s="106"/>
      <c r="K46" s="106"/>
      <c r="L46" s="13"/>
      <c r="M46" s="106"/>
      <c r="N46" s="106"/>
      <c r="O46" s="106"/>
      <c r="P46" s="106"/>
      <c r="Q46" s="13"/>
      <c r="R46" s="65"/>
      <c r="S46" s="65"/>
      <c r="T46" s="66"/>
      <c r="U46" s="65"/>
      <c r="V46" s="15"/>
      <c r="W46" s="65"/>
      <c r="X46" s="65"/>
      <c r="Y46" s="15"/>
      <c r="Z46" s="65"/>
      <c r="AA46" s="65"/>
      <c r="AB46" s="65"/>
      <c r="AC46" s="65"/>
      <c r="AD46" s="65"/>
      <c r="AE46" s="65"/>
      <c r="AF46" s="65"/>
      <c r="AG46" s="11"/>
    </row>
    <row r="47">
      <c r="A47" s="11"/>
      <c r="B47" s="77" t="s">
        <v>77</v>
      </c>
      <c r="C47" s="58"/>
      <c r="D47" s="78" t="s">
        <v>78</v>
      </c>
      <c r="E47" s="79" t="s">
        <v>79</v>
      </c>
      <c r="F47" s="100" t="s">
        <v>125</v>
      </c>
      <c r="G47" s="95" t="s">
        <v>81</v>
      </c>
      <c r="H47" s="96">
        <v>108000.0</v>
      </c>
      <c r="I47" s="97">
        <v>1.0</v>
      </c>
      <c r="J47" s="47">
        <f>H47*I47</f>
        <v>108000</v>
      </c>
      <c r="K47" s="98" t="s">
        <v>101</v>
      </c>
      <c r="L47" s="13"/>
      <c r="M47" s="99">
        <f>J47/0.8</f>
        <v>135000</v>
      </c>
      <c r="N47" s="98" t="s">
        <v>101</v>
      </c>
      <c r="O47" s="49">
        <f>M47/$I$80</f>
        <v>35.52631579</v>
      </c>
      <c r="P47" s="98" t="s">
        <v>101</v>
      </c>
      <c r="Q47" s="13"/>
      <c r="R47" s="65"/>
      <c r="S47" s="65"/>
      <c r="T47" s="66"/>
      <c r="U47" s="65"/>
      <c r="V47" s="15"/>
      <c r="W47" s="65"/>
      <c r="X47" s="65"/>
      <c r="Y47" s="15"/>
      <c r="Z47" s="65"/>
      <c r="AA47" s="65"/>
      <c r="AB47" s="65"/>
      <c r="AC47" s="65"/>
      <c r="AD47" s="65"/>
      <c r="AE47" s="65"/>
      <c r="AF47" s="65"/>
      <c r="AG47" s="11"/>
    </row>
    <row r="48">
      <c r="A48" s="11"/>
      <c r="B48" s="57"/>
      <c r="C48" s="58"/>
      <c r="D48" s="58"/>
      <c r="E48" s="92"/>
      <c r="F48" s="108" t="s">
        <v>126</v>
      </c>
      <c r="G48" s="105"/>
      <c r="H48" s="106"/>
      <c r="I48" s="106"/>
      <c r="J48" s="106"/>
      <c r="K48" s="106"/>
      <c r="L48" s="13"/>
      <c r="M48" s="106"/>
      <c r="N48" s="106"/>
      <c r="O48" s="106"/>
      <c r="P48" s="106"/>
      <c r="Q48" s="13"/>
      <c r="R48" s="65"/>
      <c r="S48" s="65"/>
      <c r="T48" s="66"/>
      <c r="U48" s="65"/>
      <c r="V48" s="15"/>
      <c r="W48" s="65"/>
      <c r="X48" s="65"/>
      <c r="Y48" s="15"/>
      <c r="Z48" s="65"/>
      <c r="AA48" s="65"/>
      <c r="AB48" s="65"/>
      <c r="AC48" s="65"/>
      <c r="AD48" s="65"/>
      <c r="AE48" s="65"/>
      <c r="AF48" s="65"/>
      <c r="AG48" s="11"/>
    </row>
    <row r="49">
      <c r="A49" s="11"/>
      <c r="B49" s="77" t="s">
        <v>77</v>
      </c>
      <c r="C49" s="77" t="s">
        <v>77</v>
      </c>
      <c r="D49" s="78" t="s">
        <v>78</v>
      </c>
      <c r="E49" s="79" t="s">
        <v>79</v>
      </c>
      <c r="F49" s="109" t="s">
        <v>127</v>
      </c>
      <c r="G49" s="110" t="s">
        <v>81</v>
      </c>
      <c r="H49" s="111"/>
      <c r="I49" s="112"/>
      <c r="J49" s="112"/>
      <c r="K49" s="111"/>
      <c r="L49" s="13"/>
      <c r="M49" s="111"/>
      <c r="N49" s="111"/>
      <c r="O49" s="111"/>
      <c r="P49" s="111"/>
      <c r="Q49" s="13"/>
      <c r="R49" s="65"/>
      <c r="S49" s="65"/>
      <c r="T49" s="66"/>
      <c r="U49" s="65"/>
      <c r="V49" s="15"/>
      <c r="W49" s="65"/>
      <c r="X49" s="65"/>
      <c r="Y49" s="15"/>
      <c r="Z49" s="65"/>
      <c r="AA49" s="65"/>
      <c r="AB49" s="65"/>
      <c r="AC49" s="65"/>
      <c r="AD49" s="65"/>
      <c r="AE49" s="65"/>
      <c r="AF49" s="65"/>
      <c r="AG49" s="11"/>
    </row>
    <row r="50">
      <c r="A50" s="11"/>
      <c r="B50" s="77" t="s">
        <v>77</v>
      </c>
      <c r="C50" s="77" t="s">
        <v>77</v>
      </c>
      <c r="D50" s="78" t="s">
        <v>78</v>
      </c>
      <c r="E50" s="79" t="s">
        <v>79</v>
      </c>
      <c r="F50" s="109" t="s">
        <v>128</v>
      </c>
      <c r="G50" s="110" t="s">
        <v>81</v>
      </c>
      <c r="H50" s="113"/>
      <c r="I50" s="113"/>
      <c r="J50" s="113"/>
      <c r="K50" s="113"/>
      <c r="L50" s="13"/>
      <c r="M50" s="113"/>
      <c r="N50" s="113"/>
      <c r="O50" s="113"/>
      <c r="P50" s="113"/>
      <c r="Q50" s="13"/>
      <c r="R50" s="65"/>
      <c r="S50" s="65"/>
      <c r="T50" s="66"/>
      <c r="U50" s="65"/>
      <c r="V50" s="15"/>
      <c r="W50" s="65"/>
      <c r="X50" s="65"/>
      <c r="Y50" s="15"/>
      <c r="Z50" s="65"/>
      <c r="AA50" s="65"/>
      <c r="AB50" s="65"/>
      <c r="AC50" s="65"/>
      <c r="AD50" s="65"/>
      <c r="AE50" s="65"/>
      <c r="AF50" s="65"/>
      <c r="AG50" s="11"/>
    </row>
    <row r="51">
      <c r="A51" s="11"/>
      <c r="B51" s="77" t="s">
        <v>77</v>
      </c>
      <c r="C51" s="77" t="s">
        <v>77</v>
      </c>
      <c r="D51" s="78" t="s">
        <v>78</v>
      </c>
      <c r="E51" s="79" t="s">
        <v>79</v>
      </c>
      <c r="F51" s="109" t="s">
        <v>129</v>
      </c>
      <c r="G51" s="110" t="s">
        <v>81</v>
      </c>
      <c r="H51" s="111"/>
      <c r="I51" s="112"/>
      <c r="J51" s="112"/>
      <c r="K51" s="111"/>
      <c r="L51" s="13"/>
      <c r="M51" s="111"/>
      <c r="N51" s="111"/>
      <c r="O51" s="111"/>
      <c r="P51" s="111"/>
      <c r="Q51" s="13"/>
      <c r="R51" s="65"/>
      <c r="S51" s="65"/>
      <c r="T51" s="66"/>
      <c r="U51" s="65"/>
      <c r="V51" s="15"/>
      <c r="W51" s="65"/>
      <c r="X51" s="65"/>
      <c r="Y51" s="15"/>
      <c r="Z51" s="65"/>
      <c r="AA51" s="65"/>
      <c r="AB51" s="65"/>
      <c r="AC51" s="65"/>
      <c r="AD51" s="65"/>
      <c r="AE51" s="65"/>
      <c r="AF51" s="65"/>
      <c r="AG51" s="11"/>
    </row>
    <row r="52">
      <c r="A52" s="11"/>
      <c r="B52" s="77" t="s">
        <v>77</v>
      </c>
      <c r="C52" s="58"/>
      <c r="D52" s="78" t="s">
        <v>78</v>
      </c>
      <c r="E52" s="79" t="s">
        <v>79</v>
      </c>
      <c r="F52" s="100" t="s">
        <v>130</v>
      </c>
      <c r="G52" s="95" t="s">
        <v>81</v>
      </c>
      <c r="H52" s="96">
        <v>320000.0</v>
      </c>
      <c r="I52" s="97">
        <v>1.0</v>
      </c>
      <c r="J52" s="47">
        <f t="shared" ref="J52:J57" si="11">H52*I52</f>
        <v>320000</v>
      </c>
      <c r="K52" s="98" t="s">
        <v>101</v>
      </c>
      <c r="L52" s="13"/>
      <c r="M52" s="99">
        <f t="shared" ref="M52:M57" si="12">J52/0.8</f>
        <v>400000</v>
      </c>
      <c r="N52" s="98" t="s">
        <v>101</v>
      </c>
      <c r="O52" s="49">
        <f t="shared" ref="O52:O57" si="13">M52/$I$80</f>
        <v>105.2631579</v>
      </c>
      <c r="P52" s="98" t="s">
        <v>101</v>
      </c>
      <c r="Q52" s="13"/>
      <c r="R52" s="65"/>
      <c r="S52" s="65"/>
      <c r="T52" s="66"/>
      <c r="U52" s="65"/>
      <c r="V52" s="15"/>
      <c r="W52" s="65"/>
      <c r="X52" s="65"/>
      <c r="Y52" s="15"/>
      <c r="Z52" s="65"/>
      <c r="AA52" s="65"/>
      <c r="AB52" s="65"/>
      <c r="AC52" s="65"/>
      <c r="AD52" s="65"/>
      <c r="AE52" s="65"/>
      <c r="AF52" s="65"/>
      <c r="AG52" s="11"/>
    </row>
    <row r="53">
      <c r="A53" s="11"/>
      <c r="B53" s="77" t="s">
        <v>77</v>
      </c>
      <c r="C53" s="58"/>
      <c r="D53" s="78" t="s">
        <v>78</v>
      </c>
      <c r="E53" s="79" t="s">
        <v>79</v>
      </c>
      <c r="F53" s="100" t="s">
        <v>131</v>
      </c>
      <c r="G53" s="95" t="s">
        <v>81</v>
      </c>
      <c r="H53" s="96">
        <v>250000.0</v>
      </c>
      <c r="I53" s="97">
        <v>1.0</v>
      </c>
      <c r="J53" s="47">
        <f t="shared" si="11"/>
        <v>250000</v>
      </c>
      <c r="K53" s="98" t="s">
        <v>101</v>
      </c>
      <c r="L53" s="13"/>
      <c r="M53" s="99">
        <f t="shared" si="12"/>
        <v>312500</v>
      </c>
      <c r="N53" s="98" t="s">
        <v>101</v>
      </c>
      <c r="O53" s="49">
        <f t="shared" si="13"/>
        <v>82.23684211</v>
      </c>
      <c r="P53" s="98" t="s">
        <v>101</v>
      </c>
      <c r="Q53" s="13"/>
      <c r="R53" s="65"/>
      <c r="S53" s="65"/>
      <c r="T53" s="66"/>
      <c r="U53" s="65"/>
      <c r="V53" s="15"/>
      <c r="W53" s="65"/>
      <c r="X53" s="65"/>
      <c r="Y53" s="15"/>
      <c r="Z53" s="65"/>
      <c r="AA53" s="65"/>
      <c r="AB53" s="65"/>
      <c r="AC53" s="65"/>
      <c r="AD53" s="65"/>
      <c r="AE53" s="65"/>
      <c r="AF53" s="65"/>
      <c r="AG53" s="11"/>
    </row>
    <row r="54">
      <c r="A54" s="11"/>
      <c r="B54" s="77" t="s">
        <v>77</v>
      </c>
      <c r="C54" s="58"/>
      <c r="D54" s="78" t="s">
        <v>78</v>
      </c>
      <c r="E54" s="79" t="s">
        <v>79</v>
      </c>
      <c r="F54" s="100" t="s">
        <v>132</v>
      </c>
      <c r="G54" s="95" t="s">
        <v>81</v>
      </c>
      <c r="H54" s="96">
        <v>270000.0</v>
      </c>
      <c r="I54" s="97">
        <v>1.0</v>
      </c>
      <c r="J54" s="47">
        <f t="shared" si="11"/>
        <v>270000</v>
      </c>
      <c r="K54" s="98" t="s">
        <v>101</v>
      </c>
      <c r="L54" s="13"/>
      <c r="M54" s="99">
        <f t="shared" si="12"/>
        <v>337500</v>
      </c>
      <c r="N54" s="98" t="s">
        <v>101</v>
      </c>
      <c r="O54" s="49">
        <f t="shared" si="13"/>
        <v>88.81578947</v>
      </c>
      <c r="P54" s="98" t="s">
        <v>101</v>
      </c>
      <c r="Q54" s="13"/>
      <c r="R54" s="65"/>
      <c r="S54" s="65"/>
      <c r="T54" s="66"/>
      <c r="U54" s="65"/>
      <c r="V54" s="15"/>
      <c r="W54" s="65"/>
      <c r="X54" s="65"/>
      <c r="Y54" s="15"/>
      <c r="Z54" s="65"/>
      <c r="AA54" s="65"/>
      <c r="AB54" s="65"/>
      <c r="AC54" s="65"/>
      <c r="AD54" s="65"/>
      <c r="AE54" s="65"/>
      <c r="AF54" s="65"/>
      <c r="AG54" s="11"/>
    </row>
    <row r="55">
      <c r="A55" s="11"/>
      <c r="B55" s="77" t="s">
        <v>77</v>
      </c>
      <c r="C55" s="58"/>
      <c r="D55" s="78" t="s">
        <v>78</v>
      </c>
      <c r="E55" s="79" t="s">
        <v>79</v>
      </c>
      <c r="F55" s="100" t="s">
        <v>133</v>
      </c>
      <c r="G55" s="95" t="s">
        <v>81</v>
      </c>
      <c r="H55" s="96">
        <v>100000.0</v>
      </c>
      <c r="I55" s="97">
        <v>1.0</v>
      </c>
      <c r="J55" s="47">
        <f t="shared" si="11"/>
        <v>100000</v>
      </c>
      <c r="K55" s="98" t="s">
        <v>101</v>
      </c>
      <c r="L55" s="13"/>
      <c r="M55" s="99">
        <f t="shared" si="12"/>
        <v>125000</v>
      </c>
      <c r="N55" s="98" t="s">
        <v>101</v>
      </c>
      <c r="O55" s="49">
        <f t="shared" si="13"/>
        <v>32.89473684</v>
      </c>
      <c r="P55" s="98" t="s">
        <v>101</v>
      </c>
      <c r="Q55" s="13"/>
      <c r="R55" s="65"/>
      <c r="S55" s="65"/>
      <c r="T55" s="66"/>
      <c r="U55" s="65"/>
      <c r="V55" s="15"/>
      <c r="W55" s="65"/>
      <c r="X55" s="65"/>
      <c r="Y55" s="15"/>
      <c r="Z55" s="65"/>
      <c r="AA55" s="65"/>
      <c r="AB55" s="65"/>
      <c r="AC55" s="65"/>
      <c r="AD55" s="65"/>
      <c r="AE55" s="65"/>
      <c r="AF55" s="65"/>
      <c r="AG55" s="11"/>
    </row>
    <row r="56" ht="33.0" customHeight="1">
      <c r="A56" s="11"/>
      <c r="B56" s="77" t="s">
        <v>77</v>
      </c>
      <c r="C56" s="58"/>
      <c r="D56" s="78" t="s">
        <v>78</v>
      </c>
      <c r="E56" s="78" t="s">
        <v>79</v>
      </c>
      <c r="F56" s="100" t="s">
        <v>134</v>
      </c>
      <c r="G56" s="87" t="s">
        <v>135</v>
      </c>
      <c r="H56" s="96">
        <v>280000.0</v>
      </c>
      <c r="I56" s="97">
        <v>1.0</v>
      </c>
      <c r="J56" s="47">
        <f t="shared" si="11"/>
        <v>280000</v>
      </c>
      <c r="K56" s="98" t="s">
        <v>101</v>
      </c>
      <c r="L56" s="13"/>
      <c r="M56" s="99">
        <f t="shared" si="12"/>
        <v>350000</v>
      </c>
      <c r="N56" s="98" t="s">
        <v>101</v>
      </c>
      <c r="O56" s="49">
        <f t="shared" si="13"/>
        <v>92.10526316</v>
      </c>
      <c r="P56" s="98" t="s">
        <v>101</v>
      </c>
      <c r="Q56" s="13"/>
      <c r="R56" s="51">
        <v>195040.0</v>
      </c>
      <c r="S56" s="65"/>
      <c r="T56" s="51">
        <f>R56*2%</f>
        <v>3900.8</v>
      </c>
      <c r="U56" s="50">
        <f>R56-T56</f>
        <v>191139.2</v>
      </c>
      <c r="V56" s="15"/>
      <c r="W56" s="114">
        <f t="shared" ref="W56:W57" si="14">J56</f>
        <v>280000</v>
      </c>
      <c r="X56" s="115">
        <f t="shared" ref="X56:X57" si="15">W56-R56</f>
        <v>84960</v>
      </c>
      <c r="Y56" s="15"/>
      <c r="Z56" s="71" t="s">
        <v>135</v>
      </c>
      <c r="AA56" s="72"/>
      <c r="AB56" s="86">
        <v>45947.0</v>
      </c>
      <c r="AC56" s="116">
        <v>191139.0</v>
      </c>
      <c r="AD56" s="117" t="s">
        <v>136</v>
      </c>
      <c r="AE56" s="73" t="s">
        <v>137</v>
      </c>
      <c r="AF56" s="118"/>
      <c r="AG56" s="11"/>
    </row>
    <row r="57">
      <c r="A57" s="11"/>
      <c r="B57" s="77" t="s">
        <v>77</v>
      </c>
      <c r="C57" s="58"/>
      <c r="D57" s="78" t="s">
        <v>78</v>
      </c>
      <c r="E57" s="78" t="s">
        <v>79</v>
      </c>
      <c r="F57" s="100" t="s">
        <v>138</v>
      </c>
      <c r="G57" s="87" t="s">
        <v>139</v>
      </c>
      <c r="H57" s="96" t="s">
        <v>140</v>
      </c>
      <c r="I57" s="97">
        <v>1.0</v>
      </c>
      <c r="J57" s="47">
        <f t="shared" si="11"/>
        <v>240000</v>
      </c>
      <c r="K57" s="98" t="s">
        <v>101</v>
      </c>
      <c r="L57" s="13"/>
      <c r="M57" s="99">
        <f t="shared" si="12"/>
        <v>300000</v>
      </c>
      <c r="N57" s="98" t="s">
        <v>101</v>
      </c>
      <c r="O57" s="49">
        <f t="shared" si="13"/>
        <v>78.94736842</v>
      </c>
      <c r="P57" s="98" t="s">
        <v>101</v>
      </c>
      <c r="Q57" s="13"/>
      <c r="R57" s="51">
        <v>270000.0</v>
      </c>
      <c r="S57" s="65"/>
      <c r="T57" s="51">
        <v>0.0</v>
      </c>
      <c r="U57" s="50">
        <f>R57+S57</f>
        <v>270000</v>
      </c>
      <c r="V57" s="15"/>
      <c r="W57" s="114">
        <f t="shared" si="14"/>
        <v>240000</v>
      </c>
      <c r="X57" s="119">
        <f t="shared" si="15"/>
        <v>-30000</v>
      </c>
      <c r="Y57" s="15"/>
      <c r="Z57" s="120" t="s">
        <v>141</v>
      </c>
      <c r="AA57" s="72"/>
      <c r="AB57" s="86">
        <v>45947.0</v>
      </c>
      <c r="AC57" s="116">
        <f>260000+270000</f>
        <v>530000</v>
      </c>
      <c r="AD57" s="117" t="s">
        <v>136</v>
      </c>
      <c r="AE57" s="73" t="s">
        <v>137</v>
      </c>
      <c r="AF57" s="118"/>
      <c r="AG57" s="11"/>
    </row>
    <row r="58">
      <c r="A58" s="11"/>
      <c r="B58" s="57"/>
      <c r="C58" s="58"/>
      <c r="D58" s="58"/>
      <c r="E58" s="92"/>
      <c r="F58" s="121" t="s">
        <v>142</v>
      </c>
      <c r="G58" s="122"/>
      <c r="H58" s="122"/>
      <c r="I58" s="123"/>
      <c r="J58" s="123"/>
      <c r="K58" s="123"/>
      <c r="L58" s="13"/>
      <c r="M58" s="123"/>
      <c r="N58" s="123"/>
      <c r="O58" s="123"/>
      <c r="P58" s="123"/>
      <c r="Q58" s="13"/>
      <c r="R58" s="123"/>
      <c r="S58" s="123"/>
      <c r="T58" s="123"/>
      <c r="U58" s="123"/>
      <c r="V58" s="15"/>
      <c r="W58" s="123"/>
      <c r="X58" s="124"/>
      <c r="Y58" s="15"/>
      <c r="Z58" s="71" t="s">
        <v>143</v>
      </c>
      <c r="AA58" s="72"/>
      <c r="AB58" s="86">
        <v>45951.0</v>
      </c>
      <c r="AC58" s="116">
        <v>320000.0</v>
      </c>
      <c r="AD58" s="117" t="s">
        <v>136</v>
      </c>
      <c r="AE58" s="73" t="s">
        <v>137</v>
      </c>
      <c r="AF58" s="65"/>
      <c r="AG58" s="11"/>
    </row>
    <row r="59">
      <c r="A59" s="11"/>
      <c r="B59" s="77" t="s">
        <v>77</v>
      </c>
      <c r="C59" s="58"/>
      <c r="D59" s="125" t="s">
        <v>144</v>
      </c>
      <c r="E59" s="126" t="s">
        <v>79</v>
      </c>
      <c r="F59" s="127" t="s">
        <v>145</v>
      </c>
      <c r="G59" s="127" t="s">
        <v>146</v>
      </c>
      <c r="H59" s="128"/>
      <c r="I59" s="128"/>
      <c r="J59" s="128"/>
      <c r="K59" s="98" t="s">
        <v>101</v>
      </c>
      <c r="L59" s="13"/>
      <c r="M59" s="128"/>
      <c r="N59" s="128"/>
      <c r="O59" s="128"/>
      <c r="P59" s="98" t="s">
        <v>101</v>
      </c>
      <c r="Q59" s="13"/>
      <c r="R59" s="50"/>
      <c r="S59" s="50"/>
      <c r="T59" s="51">
        <v>0.0</v>
      </c>
      <c r="U59" s="50">
        <f t="shared" ref="U59:U62" si="16">R59+S59</f>
        <v>0</v>
      </c>
      <c r="V59" s="15"/>
      <c r="W59" s="129"/>
      <c r="X59" s="130"/>
      <c r="Y59" s="15"/>
      <c r="Z59" s="71" t="s">
        <v>147</v>
      </c>
      <c r="AA59" s="72"/>
      <c r="AB59" s="86">
        <v>45951.0</v>
      </c>
      <c r="AC59" s="116">
        <v>350000.0</v>
      </c>
      <c r="AD59" s="117" t="s">
        <v>136</v>
      </c>
      <c r="AE59" s="73" t="s">
        <v>137</v>
      </c>
      <c r="AF59" s="118"/>
      <c r="AG59" s="11"/>
    </row>
    <row r="60">
      <c r="A60" s="11"/>
      <c r="B60" s="58"/>
      <c r="C60" s="131"/>
      <c r="D60" s="125" t="s">
        <v>144</v>
      </c>
      <c r="E60" s="126" t="s">
        <v>79</v>
      </c>
      <c r="F60" s="127" t="s">
        <v>148</v>
      </c>
      <c r="G60" s="127" t="s">
        <v>146</v>
      </c>
      <c r="H60" s="128"/>
      <c r="I60" s="128"/>
      <c r="J60" s="98" t="s">
        <v>101</v>
      </c>
      <c r="K60" s="128"/>
      <c r="L60" s="13"/>
      <c r="M60" s="128"/>
      <c r="N60" s="128"/>
      <c r="O60" s="98" t="s">
        <v>101</v>
      </c>
      <c r="P60" s="128"/>
      <c r="Q60" s="13"/>
      <c r="R60" s="50"/>
      <c r="S60" s="50"/>
      <c r="T60" s="51">
        <v>0.0</v>
      </c>
      <c r="U60" s="50">
        <f t="shared" si="16"/>
        <v>0</v>
      </c>
      <c r="V60" s="15"/>
      <c r="W60" s="129"/>
      <c r="X60" s="130"/>
      <c r="Y60" s="15"/>
      <c r="Z60" s="71" t="s">
        <v>147</v>
      </c>
      <c r="AA60" s="72"/>
      <c r="AB60" s="86">
        <v>45951.0</v>
      </c>
      <c r="AC60" s="116">
        <v>350000.0</v>
      </c>
      <c r="AD60" s="117" t="s">
        <v>136</v>
      </c>
      <c r="AE60" s="73" t="s">
        <v>137</v>
      </c>
      <c r="AF60" s="118"/>
      <c r="AG60" s="11"/>
    </row>
    <row r="61" ht="27.0" customHeight="1">
      <c r="A61" s="11"/>
      <c r="B61" s="77" t="s">
        <v>77</v>
      </c>
      <c r="C61" s="58" t="s">
        <v>0</v>
      </c>
      <c r="D61" s="78" t="s">
        <v>78</v>
      </c>
      <c r="E61" s="78" t="s">
        <v>79</v>
      </c>
      <c r="F61" s="100" t="s">
        <v>149</v>
      </c>
      <c r="G61" s="87" t="s">
        <v>139</v>
      </c>
      <c r="H61" s="96">
        <v>280000.0</v>
      </c>
      <c r="I61" s="97">
        <v>1.0</v>
      </c>
      <c r="J61" s="47">
        <f t="shared" ref="J61:J75" si="17">H61*I61</f>
        <v>280000</v>
      </c>
      <c r="K61" s="98" t="s">
        <v>101</v>
      </c>
      <c r="L61" s="13"/>
      <c r="M61" s="99">
        <f t="shared" ref="M61:M63" si="18">J61/0.9</f>
        <v>311111.1111</v>
      </c>
      <c r="N61" s="98" t="s">
        <v>101</v>
      </c>
      <c r="O61" s="49">
        <f t="shared" ref="O61:O75" si="19">M61/$I$80</f>
        <v>81.87134503</v>
      </c>
      <c r="P61" s="98" t="s">
        <v>101</v>
      </c>
      <c r="Q61" s="13"/>
      <c r="R61" s="51">
        <v>260000.0</v>
      </c>
      <c r="S61" s="65"/>
      <c r="T61" s="51">
        <v>0.0</v>
      </c>
      <c r="U61" s="50">
        <f t="shared" si="16"/>
        <v>260000</v>
      </c>
      <c r="V61" s="15"/>
      <c r="W61" s="114">
        <f t="shared" ref="W61:W68" si="20">J61</f>
        <v>280000</v>
      </c>
      <c r="X61" s="115">
        <f t="shared" ref="X61:X68" si="21">W61-R61</f>
        <v>20000</v>
      </c>
      <c r="Y61" s="15"/>
      <c r="Z61" s="65"/>
      <c r="AA61" s="65"/>
      <c r="AB61" s="65"/>
      <c r="AC61" s="65"/>
      <c r="AD61" s="65"/>
      <c r="AE61" s="65"/>
      <c r="AF61" s="65"/>
      <c r="AG61" s="11"/>
    </row>
    <row r="62" ht="27.0" customHeight="1">
      <c r="A62" s="11"/>
      <c r="B62" s="77" t="s">
        <v>77</v>
      </c>
      <c r="C62" s="58"/>
      <c r="D62" s="78" t="s">
        <v>78</v>
      </c>
      <c r="E62" s="78" t="s">
        <v>79</v>
      </c>
      <c r="F62" s="100" t="s">
        <v>150</v>
      </c>
      <c r="G62" s="87" t="s">
        <v>151</v>
      </c>
      <c r="H62" s="96">
        <v>280000.0</v>
      </c>
      <c r="I62" s="97">
        <v>1.0</v>
      </c>
      <c r="J62" s="47">
        <f t="shared" si="17"/>
        <v>280000</v>
      </c>
      <c r="K62" s="98" t="s">
        <v>101</v>
      </c>
      <c r="L62" s="13"/>
      <c r="M62" s="99">
        <f t="shared" si="18"/>
        <v>311111.1111</v>
      </c>
      <c r="N62" s="98" t="s">
        <v>101</v>
      </c>
      <c r="O62" s="49">
        <f t="shared" si="19"/>
        <v>81.87134503</v>
      </c>
      <c r="P62" s="98" t="s">
        <v>101</v>
      </c>
      <c r="Q62" s="13"/>
      <c r="R62" s="51">
        <v>290000.0</v>
      </c>
      <c r="S62" s="65"/>
      <c r="T62" s="51">
        <v>0.0</v>
      </c>
      <c r="U62" s="50">
        <f t="shared" si="16"/>
        <v>290000</v>
      </c>
      <c r="V62" s="15"/>
      <c r="W62" s="114">
        <f t="shared" si="20"/>
        <v>280000</v>
      </c>
      <c r="X62" s="119">
        <f t="shared" si="21"/>
        <v>-10000</v>
      </c>
      <c r="Y62" s="15"/>
      <c r="Z62" s="120" t="s">
        <v>151</v>
      </c>
      <c r="AA62" s="72"/>
      <c r="AB62" s="86">
        <v>45947.0</v>
      </c>
      <c r="AC62" s="116">
        <v>290000.0</v>
      </c>
      <c r="AD62" s="117" t="s">
        <v>136</v>
      </c>
      <c r="AE62" s="73" t="s">
        <v>137</v>
      </c>
      <c r="AF62" s="118"/>
      <c r="AG62" s="11"/>
    </row>
    <row r="63" ht="27.0" customHeight="1">
      <c r="A63" s="11"/>
      <c r="B63" s="77" t="s">
        <v>77</v>
      </c>
      <c r="C63" s="58"/>
      <c r="D63" s="78" t="s">
        <v>78</v>
      </c>
      <c r="E63" s="78" t="s">
        <v>79</v>
      </c>
      <c r="F63" s="100" t="s">
        <v>152</v>
      </c>
      <c r="G63" s="87" t="s">
        <v>153</v>
      </c>
      <c r="H63" s="96">
        <v>280000.0</v>
      </c>
      <c r="I63" s="97">
        <v>1.0</v>
      </c>
      <c r="J63" s="47">
        <f t="shared" si="17"/>
        <v>280000</v>
      </c>
      <c r="K63" s="98" t="s">
        <v>101</v>
      </c>
      <c r="L63" s="13"/>
      <c r="M63" s="99">
        <f t="shared" si="18"/>
        <v>311111.1111</v>
      </c>
      <c r="N63" s="98" t="s">
        <v>101</v>
      </c>
      <c r="O63" s="49">
        <f t="shared" si="19"/>
        <v>81.87134503</v>
      </c>
      <c r="P63" s="98" t="s">
        <v>101</v>
      </c>
      <c r="Q63" s="13"/>
      <c r="R63" s="51">
        <v>280000.0</v>
      </c>
      <c r="S63" s="65"/>
      <c r="T63" s="51">
        <f>R63*2%</f>
        <v>5600</v>
      </c>
      <c r="U63" s="50">
        <f t="shared" ref="U63:U69" si="22">R63-T63</f>
        <v>274400</v>
      </c>
      <c r="V63" s="15"/>
      <c r="W63" s="114">
        <f t="shared" si="20"/>
        <v>280000</v>
      </c>
      <c r="X63" s="132">
        <f t="shared" si="21"/>
        <v>0</v>
      </c>
      <c r="Y63" s="15"/>
      <c r="Z63" s="71" t="s">
        <v>154</v>
      </c>
      <c r="AA63" s="72"/>
      <c r="AB63" s="86">
        <v>45951.0</v>
      </c>
      <c r="AC63" s="116">
        <v>274400.0</v>
      </c>
      <c r="AD63" s="117" t="s">
        <v>136</v>
      </c>
      <c r="AE63" s="73" t="s">
        <v>137</v>
      </c>
      <c r="AF63" s="118"/>
      <c r="AG63" s="11"/>
    </row>
    <row r="64" ht="27.0" customHeight="1">
      <c r="A64" s="11"/>
      <c r="B64" s="77" t="s">
        <v>77</v>
      </c>
      <c r="C64" s="58"/>
      <c r="D64" s="133" t="s">
        <v>144</v>
      </c>
      <c r="E64" s="78" t="s">
        <v>79</v>
      </c>
      <c r="F64" s="100" t="s">
        <v>155</v>
      </c>
      <c r="G64" s="87" t="s">
        <v>146</v>
      </c>
      <c r="H64" s="96">
        <v>300000.0</v>
      </c>
      <c r="I64" s="97">
        <v>1.0</v>
      </c>
      <c r="J64" s="47">
        <f t="shared" si="17"/>
        <v>300000</v>
      </c>
      <c r="K64" s="98" t="s">
        <v>101</v>
      </c>
      <c r="L64" s="13"/>
      <c r="M64" s="99">
        <f t="shared" ref="M64:M68" si="23">J64/0.95</f>
        <v>315789.4737</v>
      </c>
      <c r="N64" s="98" t="s">
        <v>101</v>
      </c>
      <c r="O64" s="49">
        <f t="shared" si="19"/>
        <v>83.10249307</v>
      </c>
      <c r="P64" s="98" t="s">
        <v>101</v>
      </c>
      <c r="Q64" s="13"/>
      <c r="R64" s="51">
        <v>300000.0</v>
      </c>
      <c r="S64" s="65"/>
      <c r="T64" s="51">
        <v>0.0</v>
      </c>
      <c r="U64" s="50">
        <f t="shared" si="22"/>
        <v>300000</v>
      </c>
      <c r="V64" s="15"/>
      <c r="W64" s="114">
        <f t="shared" si="20"/>
        <v>300000</v>
      </c>
      <c r="X64" s="132">
        <f t="shared" si="21"/>
        <v>0</v>
      </c>
      <c r="Y64" s="15"/>
      <c r="Z64" s="71" t="s">
        <v>156</v>
      </c>
      <c r="AA64" s="72"/>
      <c r="AB64" s="86">
        <v>45951.0</v>
      </c>
      <c r="AC64" s="116">
        <v>300000.0</v>
      </c>
      <c r="AD64" s="117" t="s">
        <v>136</v>
      </c>
      <c r="AE64" s="73" t="s">
        <v>137</v>
      </c>
      <c r="AF64" s="118"/>
      <c r="AG64" s="11"/>
    </row>
    <row r="65" ht="41.25" customHeight="1">
      <c r="A65" s="11"/>
      <c r="B65" s="77" t="s">
        <v>77</v>
      </c>
      <c r="C65" s="58"/>
      <c r="D65" s="78" t="s">
        <v>78</v>
      </c>
      <c r="E65" s="78" t="s">
        <v>79</v>
      </c>
      <c r="F65" s="117" t="s">
        <v>157</v>
      </c>
      <c r="G65" s="87" t="s">
        <v>158</v>
      </c>
      <c r="H65" s="96">
        <v>150000.0</v>
      </c>
      <c r="I65" s="117">
        <v>1.0</v>
      </c>
      <c r="J65" s="47">
        <f t="shared" si="17"/>
        <v>150000</v>
      </c>
      <c r="K65" s="98" t="s">
        <v>101</v>
      </c>
      <c r="L65" s="13"/>
      <c r="M65" s="99">
        <f t="shared" si="23"/>
        <v>157894.7368</v>
      </c>
      <c r="N65" s="98" t="s">
        <v>101</v>
      </c>
      <c r="O65" s="49">
        <f t="shared" si="19"/>
        <v>41.55124654</v>
      </c>
      <c r="P65" s="98" t="s">
        <v>101</v>
      </c>
      <c r="Q65" s="13"/>
      <c r="R65" s="51">
        <v>150000.0</v>
      </c>
      <c r="S65" s="65"/>
      <c r="T65" s="51">
        <f t="shared" ref="T65:T67" si="24">R65*4%</f>
        <v>6000</v>
      </c>
      <c r="U65" s="50">
        <f t="shared" si="22"/>
        <v>144000</v>
      </c>
      <c r="V65" s="15"/>
      <c r="W65" s="114">
        <f t="shared" si="20"/>
        <v>150000</v>
      </c>
      <c r="X65" s="132">
        <f t="shared" si="21"/>
        <v>0</v>
      </c>
      <c r="Y65" s="15"/>
      <c r="Z65" s="71" t="s">
        <v>159</v>
      </c>
      <c r="AA65" s="72"/>
      <c r="AB65" s="84"/>
      <c r="AC65" s="72"/>
      <c r="AD65" s="118"/>
      <c r="AE65" s="118"/>
      <c r="AF65" s="118"/>
      <c r="AG65" s="11"/>
    </row>
    <row r="66" ht="41.25" customHeight="1">
      <c r="A66" s="11"/>
      <c r="B66" s="12"/>
      <c r="C66" s="58"/>
      <c r="D66" s="78" t="s">
        <v>78</v>
      </c>
      <c r="E66" s="78" t="s">
        <v>79</v>
      </c>
      <c r="F66" s="117" t="s">
        <v>160</v>
      </c>
      <c r="G66" s="87" t="s">
        <v>158</v>
      </c>
      <c r="H66" s="96">
        <v>150000.0</v>
      </c>
      <c r="I66" s="117">
        <v>1.0</v>
      </c>
      <c r="J66" s="47">
        <f t="shared" si="17"/>
        <v>150000</v>
      </c>
      <c r="K66" s="98" t="s">
        <v>101</v>
      </c>
      <c r="L66" s="13"/>
      <c r="M66" s="99">
        <f t="shared" si="23"/>
        <v>157894.7368</v>
      </c>
      <c r="N66" s="98" t="s">
        <v>101</v>
      </c>
      <c r="O66" s="49">
        <f t="shared" si="19"/>
        <v>41.55124654</v>
      </c>
      <c r="P66" s="98" t="s">
        <v>101</v>
      </c>
      <c r="Q66" s="13"/>
      <c r="R66" s="51">
        <v>150000.0</v>
      </c>
      <c r="S66" s="65"/>
      <c r="T66" s="51">
        <f t="shared" si="24"/>
        <v>6000</v>
      </c>
      <c r="U66" s="50">
        <f t="shared" si="22"/>
        <v>144000</v>
      </c>
      <c r="V66" s="15"/>
      <c r="W66" s="114">
        <f t="shared" si="20"/>
        <v>150000</v>
      </c>
      <c r="X66" s="132">
        <f t="shared" si="21"/>
        <v>0</v>
      </c>
      <c r="Y66" s="15"/>
      <c r="Z66" s="71" t="s">
        <v>159</v>
      </c>
      <c r="AA66" s="72"/>
      <c r="AB66" s="86">
        <v>45953.0</v>
      </c>
      <c r="AC66" s="116">
        <v>144000.0</v>
      </c>
      <c r="AD66" s="117" t="s">
        <v>136</v>
      </c>
      <c r="AE66" s="73" t="s">
        <v>137</v>
      </c>
      <c r="AF66" s="118"/>
      <c r="AG66" s="11"/>
    </row>
    <row r="67" ht="39.0" customHeight="1">
      <c r="A67" s="11"/>
      <c r="B67" s="12"/>
      <c r="C67" s="58"/>
      <c r="D67" s="134" t="s">
        <v>144</v>
      </c>
      <c r="E67" s="78" t="s">
        <v>79</v>
      </c>
      <c r="F67" s="117" t="s">
        <v>161</v>
      </c>
      <c r="G67" s="87" t="s">
        <v>162</v>
      </c>
      <c r="H67" s="96">
        <v>270000.0</v>
      </c>
      <c r="I67" s="117">
        <v>2.0</v>
      </c>
      <c r="J67" s="47">
        <f t="shared" si="17"/>
        <v>540000</v>
      </c>
      <c r="K67" s="98" t="s">
        <v>101</v>
      </c>
      <c r="L67" s="13"/>
      <c r="M67" s="99">
        <f t="shared" si="23"/>
        <v>568421.0526</v>
      </c>
      <c r="N67" s="98" t="s">
        <v>101</v>
      </c>
      <c r="O67" s="49">
        <f t="shared" si="19"/>
        <v>149.5844875</v>
      </c>
      <c r="P67" s="98" t="s">
        <v>101</v>
      </c>
      <c r="Q67" s="15"/>
      <c r="R67" s="51">
        <f>270000*2</f>
        <v>540000</v>
      </c>
      <c r="S67" s="65"/>
      <c r="T67" s="51">
        <f t="shared" si="24"/>
        <v>21600</v>
      </c>
      <c r="U67" s="50">
        <f t="shared" si="22"/>
        <v>518400</v>
      </c>
      <c r="V67" s="15"/>
      <c r="W67" s="114">
        <f t="shared" si="20"/>
        <v>540000</v>
      </c>
      <c r="X67" s="132">
        <f t="shared" si="21"/>
        <v>0</v>
      </c>
      <c r="Y67" s="15"/>
      <c r="Z67" s="71" t="s">
        <v>163</v>
      </c>
      <c r="AA67" s="72"/>
      <c r="AB67" s="86">
        <v>45956.0</v>
      </c>
      <c r="AC67" s="116">
        <v>518400.0</v>
      </c>
      <c r="AD67" s="73" t="s">
        <v>164</v>
      </c>
      <c r="AE67" s="73" t="s">
        <v>165</v>
      </c>
      <c r="AF67" s="118"/>
      <c r="AG67" s="11"/>
    </row>
    <row r="68" ht="39.0" customHeight="1">
      <c r="A68" s="11"/>
      <c r="B68" s="135"/>
      <c r="C68" s="58"/>
      <c r="D68" s="78" t="s">
        <v>78</v>
      </c>
      <c r="E68" s="78" t="s">
        <v>79</v>
      </c>
      <c r="F68" s="117" t="s">
        <v>166</v>
      </c>
      <c r="G68" s="87" t="s">
        <v>167</v>
      </c>
      <c r="H68" s="96">
        <v>350000.0</v>
      </c>
      <c r="I68" s="117">
        <v>1.0</v>
      </c>
      <c r="J68" s="47">
        <f t="shared" si="17"/>
        <v>350000</v>
      </c>
      <c r="K68" s="98" t="s">
        <v>101</v>
      </c>
      <c r="L68" s="13"/>
      <c r="M68" s="99">
        <f t="shared" si="23"/>
        <v>368421.0526</v>
      </c>
      <c r="N68" s="98" t="s">
        <v>101</v>
      </c>
      <c r="O68" s="49">
        <f t="shared" si="19"/>
        <v>96.95290859</v>
      </c>
      <c r="P68" s="98" t="s">
        <v>101</v>
      </c>
      <c r="Q68" s="15"/>
      <c r="R68" s="50">
        <f>350000-35000</f>
        <v>315000</v>
      </c>
      <c r="S68" s="65"/>
      <c r="T68" s="51">
        <f>R68*2%</f>
        <v>6300</v>
      </c>
      <c r="U68" s="50">
        <f t="shared" si="22"/>
        <v>308700</v>
      </c>
      <c r="V68" s="15"/>
      <c r="W68" s="114">
        <f t="shared" si="20"/>
        <v>350000</v>
      </c>
      <c r="X68" s="115">
        <f t="shared" si="21"/>
        <v>35000</v>
      </c>
      <c r="Y68" s="15"/>
      <c r="Z68" s="71" t="s">
        <v>168</v>
      </c>
      <c r="AA68" s="72"/>
      <c r="AB68" s="86">
        <v>45955.0</v>
      </c>
      <c r="AC68" s="116">
        <v>308700.0</v>
      </c>
      <c r="AD68" s="117" t="s">
        <v>169</v>
      </c>
      <c r="AE68" s="73" t="s">
        <v>137</v>
      </c>
      <c r="AF68" s="118"/>
      <c r="AG68" s="11"/>
    </row>
    <row r="69" ht="30.75" customHeight="1">
      <c r="A69" s="11"/>
      <c r="B69" s="58"/>
      <c r="C69" s="58"/>
      <c r="D69" s="78" t="s">
        <v>78</v>
      </c>
      <c r="E69" s="78" t="s">
        <v>79</v>
      </c>
      <c r="F69" s="136" t="s">
        <v>170</v>
      </c>
      <c r="G69" s="73" t="s">
        <v>171</v>
      </c>
      <c r="H69" s="96">
        <v>150000.0</v>
      </c>
      <c r="I69" s="117">
        <v>1.0</v>
      </c>
      <c r="J69" s="47">
        <f t="shared" si="17"/>
        <v>150000</v>
      </c>
      <c r="K69" s="98" t="s">
        <v>101</v>
      </c>
      <c r="L69" s="13"/>
      <c r="M69" s="99">
        <f>J69/0.8</f>
        <v>187500</v>
      </c>
      <c r="N69" s="98" t="s">
        <v>101</v>
      </c>
      <c r="O69" s="49">
        <f t="shared" si="19"/>
        <v>49.34210526</v>
      </c>
      <c r="P69" s="98" t="s">
        <v>101</v>
      </c>
      <c r="Q69" s="15"/>
      <c r="R69" s="51">
        <v>150000.0</v>
      </c>
      <c r="S69" s="65"/>
      <c r="T69" s="51">
        <f>R69*6%</f>
        <v>9000</v>
      </c>
      <c r="U69" s="50">
        <f t="shared" si="22"/>
        <v>141000</v>
      </c>
      <c r="V69" s="15"/>
      <c r="W69" s="129"/>
      <c r="X69" s="130"/>
      <c r="Y69" s="15"/>
      <c r="Z69" s="71" t="s">
        <v>172</v>
      </c>
      <c r="AA69" s="137"/>
      <c r="AB69" s="86">
        <v>45953.0</v>
      </c>
      <c r="AC69" s="116">
        <v>140000.0</v>
      </c>
      <c r="AD69" s="117" t="s">
        <v>136</v>
      </c>
      <c r="AE69" s="73" t="s">
        <v>137</v>
      </c>
      <c r="AF69" s="118"/>
      <c r="AG69" s="11"/>
    </row>
    <row r="70" ht="30.75" customHeight="1">
      <c r="A70" s="11"/>
      <c r="B70" s="58"/>
      <c r="C70" s="58"/>
      <c r="D70" s="134" t="s">
        <v>173</v>
      </c>
      <c r="E70" s="78" t="s">
        <v>79</v>
      </c>
      <c r="F70" s="136" t="s">
        <v>174</v>
      </c>
      <c r="G70" s="73" t="s">
        <v>175</v>
      </c>
      <c r="H70" s="138">
        <v>15000.0</v>
      </c>
      <c r="I70" s="117">
        <v>1.0</v>
      </c>
      <c r="J70" s="139">
        <f t="shared" si="17"/>
        <v>15000</v>
      </c>
      <c r="K70" s="140">
        <v>8000.0</v>
      </c>
      <c r="L70" s="13"/>
      <c r="M70" s="47">
        <f t="shared" ref="M70:N70" si="25">J70/0.95</f>
        <v>15789.47368</v>
      </c>
      <c r="N70" s="47">
        <f t="shared" si="25"/>
        <v>8421.052632</v>
      </c>
      <c r="O70" s="141">
        <f t="shared" si="19"/>
        <v>4.155124654</v>
      </c>
      <c r="P70" s="141">
        <f>N70/$I$80</f>
        <v>2.216066482</v>
      </c>
      <c r="Q70" s="15"/>
      <c r="R70" s="50"/>
      <c r="S70" s="50"/>
      <c r="T70" s="51">
        <v>0.0</v>
      </c>
      <c r="U70" s="50">
        <f t="shared" ref="U70:U76" si="26">R70+S70</f>
        <v>0</v>
      </c>
      <c r="V70" s="15"/>
      <c r="W70" s="129"/>
      <c r="X70" s="130"/>
      <c r="Y70" s="15"/>
      <c r="Z70" s="84"/>
      <c r="AA70" s="72"/>
      <c r="AB70" s="118"/>
      <c r="AC70" s="118"/>
      <c r="AD70" s="118"/>
      <c r="AE70" s="118"/>
      <c r="AF70" s="118"/>
      <c r="AG70" s="11"/>
    </row>
    <row r="71" ht="31.5" customHeight="1">
      <c r="A71" s="11"/>
      <c r="B71" s="58"/>
      <c r="C71" s="58"/>
      <c r="D71" s="11"/>
      <c r="E71" s="78" t="s">
        <v>79</v>
      </c>
      <c r="F71" s="136" t="s">
        <v>176</v>
      </c>
      <c r="G71" s="73" t="s">
        <v>175</v>
      </c>
      <c r="H71" s="138">
        <v>60000.0</v>
      </c>
      <c r="I71" s="117">
        <v>4.0</v>
      </c>
      <c r="J71" s="139">
        <f t="shared" si="17"/>
        <v>240000</v>
      </c>
      <c r="K71" s="98" t="s">
        <v>101</v>
      </c>
      <c r="L71" s="13"/>
      <c r="M71" s="47">
        <f t="shared" ref="M71:M74" si="27">J71/0.95</f>
        <v>252631.5789</v>
      </c>
      <c r="N71" s="98" t="s">
        <v>101</v>
      </c>
      <c r="O71" s="141">
        <f t="shared" si="19"/>
        <v>66.48199446</v>
      </c>
      <c r="P71" s="98" t="s">
        <v>101</v>
      </c>
      <c r="Q71" s="15"/>
      <c r="R71" s="50"/>
      <c r="S71" s="50"/>
      <c r="T71" s="51">
        <v>0.0</v>
      </c>
      <c r="U71" s="50">
        <f t="shared" si="26"/>
        <v>0</v>
      </c>
      <c r="V71" s="15"/>
      <c r="W71" s="129"/>
      <c r="X71" s="130"/>
      <c r="Y71" s="15"/>
      <c r="Z71" s="84"/>
      <c r="AA71" s="72"/>
      <c r="AB71" s="118"/>
      <c r="AC71" s="118"/>
      <c r="AD71" s="118"/>
      <c r="AE71" s="118"/>
      <c r="AF71" s="118"/>
      <c r="AG71" s="11"/>
    </row>
    <row r="72" ht="24.75" customHeight="1">
      <c r="A72" s="11"/>
      <c r="B72" s="58"/>
      <c r="C72" s="58"/>
      <c r="D72" s="11"/>
      <c r="E72" s="78" t="s">
        <v>79</v>
      </c>
      <c r="F72" s="136" t="s">
        <v>177</v>
      </c>
      <c r="G72" s="73" t="s">
        <v>175</v>
      </c>
      <c r="H72" s="138">
        <v>40000.0</v>
      </c>
      <c r="I72" s="117">
        <v>2.0</v>
      </c>
      <c r="J72" s="139">
        <f t="shared" si="17"/>
        <v>80000</v>
      </c>
      <c r="K72" s="98" t="s">
        <v>101</v>
      </c>
      <c r="L72" s="13"/>
      <c r="M72" s="47">
        <f t="shared" si="27"/>
        <v>84210.52632</v>
      </c>
      <c r="N72" s="98" t="s">
        <v>101</v>
      </c>
      <c r="O72" s="141">
        <f t="shared" si="19"/>
        <v>22.16066482</v>
      </c>
      <c r="P72" s="98" t="s">
        <v>101</v>
      </c>
      <c r="Q72" s="13"/>
      <c r="R72" s="50"/>
      <c r="S72" s="50"/>
      <c r="T72" s="51">
        <v>0.0</v>
      </c>
      <c r="U72" s="50">
        <f t="shared" si="26"/>
        <v>0</v>
      </c>
      <c r="V72" s="15"/>
      <c r="W72" s="129"/>
      <c r="X72" s="130"/>
      <c r="Y72" s="15"/>
      <c r="Z72" s="84"/>
      <c r="AA72" s="72"/>
      <c r="AB72" s="84"/>
      <c r="AC72" s="99"/>
      <c r="AD72" s="118"/>
      <c r="AE72" s="118"/>
      <c r="AF72" s="118"/>
      <c r="AG72" s="11"/>
    </row>
    <row r="73" ht="28.5" customHeight="1">
      <c r="A73" s="11"/>
      <c r="B73" s="58"/>
      <c r="C73" s="58"/>
      <c r="D73" s="58"/>
      <c r="E73" s="78" t="s">
        <v>79</v>
      </c>
      <c r="F73" s="142" t="s">
        <v>178</v>
      </c>
      <c r="G73" s="73" t="s">
        <v>179</v>
      </c>
      <c r="H73" s="47">
        <v>180000.0</v>
      </c>
      <c r="I73" s="117">
        <v>0.75</v>
      </c>
      <c r="J73" s="139">
        <f t="shared" si="17"/>
        <v>135000</v>
      </c>
      <c r="K73" s="141"/>
      <c r="L73" s="13"/>
      <c r="M73" s="47">
        <f t="shared" si="27"/>
        <v>142105.2632</v>
      </c>
      <c r="N73" s="47"/>
      <c r="O73" s="141">
        <f t="shared" si="19"/>
        <v>37.39612188</v>
      </c>
      <c r="P73" s="141"/>
      <c r="Q73" s="13"/>
      <c r="R73" s="50"/>
      <c r="S73" s="50"/>
      <c r="T73" s="51">
        <v>0.0</v>
      </c>
      <c r="U73" s="50">
        <f t="shared" si="26"/>
        <v>0</v>
      </c>
      <c r="V73" s="15"/>
      <c r="W73" s="129"/>
      <c r="X73" s="130"/>
      <c r="Y73" s="15"/>
      <c r="Z73" s="84"/>
      <c r="AA73" s="72"/>
      <c r="AB73" s="84"/>
      <c r="AC73" s="99"/>
      <c r="AD73" s="118"/>
      <c r="AE73" s="118"/>
      <c r="AF73" s="118"/>
      <c r="AG73" s="11"/>
    </row>
    <row r="74" ht="33.75" customHeight="1">
      <c r="A74" s="11"/>
      <c r="B74" s="58"/>
      <c r="C74" s="58"/>
      <c r="D74" s="11"/>
      <c r="E74" s="78" t="s">
        <v>79</v>
      </c>
      <c r="F74" s="136" t="s">
        <v>180</v>
      </c>
      <c r="G74" s="73" t="s">
        <v>175</v>
      </c>
      <c r="H74" s="47">
        <v>180000.0</v>
      </c>
      <c r="I74" s="117">
        <v>2.0</v>
      </c>
      <c r="J74" s="139">
        <f t="shared" si="17"/>
        <v>360000</v>
      </c>
      <c r="K74" s="141"/>
      <c r="L74" s="13"/>
      <c r="M74" s="47">
        <f t="shared" si="27"/>
        <v>378947.3684</v>
      </c>
      <c r="N74" s="47"/>
      <c r="O74" s="141">
        <f t="shared" si="19"/>
        <v>99.72299169</v>
      </c>
      <c r="P74" s="141"/>
      <c r="Q74" s="13"/>
      <c r="R74" s="50"/>
      <c r="S74" s="50"/>
      <c r="T74" s="51">
        <v>0.0</v>
      </c>
      <c r="U74" s="50">
        <f t="shared" si="26"/>
        <v>0</v>
      </c>
      <c r="V74" s="15"/>
      <c r="W74" s="129"/>
      <c r="X74" s="130"/>
      <c r="Y74" s="15"/>
      <c r="Z74" s="84"/>
      <c r="AA74" s="72"/>
      <c r="AB74" s="84"/>
      <c r="AC74" s="99"/>
      <c r="AD74" s="118"/>
      <c r="AE74" s="118"/>
      <c r="AF74" s="118"/>
      <c r="AG74" s="11"/>
    </row>
    <row r="75" ht="40.5" customHeight="1">
      <c r="A75" s="11"/>
      <c r="B75" s="58"/>
      <c r="C75" s="58"/>
      <c r="D75" s="78" t="s">
        <v>78</v>
      </c>
      <c r="E75" s="78" t="s">
        <v>79</v>
      </c>
      <c r="F75" s="136" t="s">
        <v>181</v>
      </c>
      <c r="G75" s="117" t="s">
        <v>182</v>
      </c>
      <c r="H75" s="138">
        <v>220000.0</v>
      </c>
      <c r="I75" s="117">
        <v>1.0</v>
      </c>
      <c r="J75" s="139">
        <f t="shared" si="17"/>
        <v>220000</v>
      </c>
      <c r="K75" s="141"/>
      <c r="L75" s="13"/>
      <c r="M75" s="47">
        <f>J75/0.9</f>
        <v>244444.4444</v>
      </c>
      <c r="N75" s="47"/>
      <c r="O75" s="141">
        <f t="shared" si="19"/>
        <v>64.32748538</v>
      </c>
      <c r="P75" s="141"/>
      <c r="Q75" s="13"/>
      <c r="R75" s="50"/>
      <c r="S75" s="50"/>
      <c r="T75" s="51">
        <v>0.0</v>
      </c>
      <c r="U75" s="50">
        <f t="shared" si="26"/>
        <v>0</v>
      </c>
      <c r="V75" s="15"/>
      <c r="W75" s="129"/>
      <c r="X75" s="130"/>
      <c r="Y75" s="15"/>
      <c r="Z75" s="71" t="s">
        <v>183</v>
      </c>
      <c r="AA75" s="72"/>
      <c r="AB75" s="143">
        <v>45947.0</v>
      </c>
      <c r="AC75" s="144">
        <v>100000.0</v>
      </c>
      <c r="AD75" s="73" t="s">
        <v>136</v>
      </c>
      <c r="AE75" s="73" t="s">
        <v>184</v>
      </c>
      <c r="AF75" s="118"/>
      <c r="AG75" s="11"/>
    </row>
    <row r="76" ht="15.75" customHeight="1">
      <c r="A76" s="11"/>
      <c r="B76" s="58"/>
      <c r="C76" s="58"/>
      <c r="D76" s="58"/>
      <c r="E76" s="78" t="s">
        <v>79</v>
      </c>
      <c r="F76" s="142" t="s">
        <v>173</v>
      </c>
      <c r="G76" s="118"/>
      <c r="H76" s="47">
        <v>20000.0</v>
      </c>
      <c r="I76" s="97">
        <v>1.0</v>
      </c>
      <c r="J76" s="139">
        <f>+H76*I76</f>
        <v>20000</v>
      </c>
      <c r="K76" s="139">
        <f>H76*I76</f>
        <v>20000</v>
      </c>
      <c r="L76" s="13"/>
      <c r="M76" s="98"/>
      <c r="N76" s="98"/>
      <c r="O76" s="98"/>
      <c r="P76" s="98"/>
      <c r="Q76" s="13"/>
      <c r="R76" s="50"/>
      <c r="S76" s="50"/>
      <c r="T76" s="51">
        <v>0.0</v>
      </c>
      <c r="U76" s="50">
        <f t="shared" si="26"/>
        <v>0</v>
      </c>
      <c r="V76" s="15"/>
      <c r="W76" s="129"/>
      <c r="X76" s="130"/>
      <c r="Y76" s="15"/>
      <c r="Z76" s="71" t="s">
        <v>183</v>
      </c>
      <c r="AA76" s="72"/>
      <c r="AB76" s="143">
        <v>45948.0</v>
      </c>
      <c r="AC76" s="144">
        <v>110000.0</v>
      </c>
      <c r="AD76" s="73" t="s">
        <v>136</v>
      </c>
      <c r="AE76" s="73" t="s">
        <v>184</v>
      </c>
      <c r="AF76" s="118"/>
      <c r="AG76" s="11"/>
    </row>
    <row r="77" ht="15.75" customHeight="1">
      <c r="A77" s="11"/>
      <c r="B77" s="12"/>
      <c r="C77" s="11"/>
      <c r="D77" s="11"/>
      <c r="E77" s="11"/>
      <c r="F77" s="11"/>
      <c r="G77" s="11"/>
      <c r="H77" s="145"/>
      <c r="I77" s="146" t="s">
        <v>185</v>
      </c>
      <c r="J77" s="146">
        <f t="shared" ref="J77:K77" si="28">SUM(J5:J76)</f>
        <v>6793500</v>
      </c>
      <c r="K77" s="146">
        <f t="shared" si="28"/>
        <v>1352500</v>
      </c>
      <c r="L77" s="13"/>
      <c r="M77" s="13"/>
      <c r="N77" s="13"/>
      <c r="O77" s="147"/>
      <c r="P77" s="15"/>
      <c r="Q77" s="15"/>
      <c r="R77" s="15"/>
      <c r="S77" s="15"/>
      <c r="T77" s="15"/>
      <c r="U77" s="14"/>
      <c r="V77" s="15"/>
      <c r="W77" s="15"/>
      <c r="X77" s="14"/>
      <c r="Y77" s="15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2"/>
      <c r="C78" s="11"/>
      <c r="D78" s="11"/>
      <c r="E78" s="11"/>
      <c r="F78" s="11"/>
      <c r="G78" s="11"/>
      <c r="H78" s="13"/>
      <c r="I78" s="148">
        <v>0.15</v>
      </c>
      <c r="J78" s="146">
        <f>J77/0.84</f>
        <v>8087500</v>
      </c>
      <c r="K78" s="146">
        <f>K77/0.74</f>
        <v>1827702.703</v>
      </c>
      <c r="L78" s="13"/>
      <c r="M78" s="13"/>
      <c r="N78" s="13"/>
      <c r="O78" s="146">
        <f t="shared" ref="O78:P78" si="29">SUM(O5:O77)</f>
        <v>2128.302555</v>
      </c>
      <c r="P78" s="146">
        <f t="shared" si="29"/>
        <v>481.4265928</v>
      </c>
      <c r="Q78" s="15"/>
      <c r="R78" s="13"/>
      <c r="S78" s="13"/>
      <c r="T78" s="15"/>
      <c r="U78" s="14"/>
      <c r="V78" s="15"/>
      <c r="W78" s="15"/>
      <c r="X78" s="14"/>
      <c r="Y78" s="15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2"/>
      <c r="C79" s="11"/>
      <c r="D79" s="11"/>
      <c r="E79" s="11"/>
      <c r="F79" s="11"/>
      <c r="G79" s="11"/>
      <c r="H79" s="146" t="s">
        <v>186</v>
      </c>
      <c r="I79" s="149" t="s">
        <v>187</v>
      </c>
      <c r="J79" s="146">
        <f t="shared" ref="J79:K79" si="30">J78*4/1000</f>
        <v>32350</v>
      </c>
      <c r="K79" s="146">
        <f t="shared" si="30"/>
        <v>7310.810811</v>
      </c>
      <c r="L79" s="13"/>
      <c r="M79" s="13"/>
      <c r="N79" s="13"/>
      <c r="O79" s="146">
        <f t="shared" ref="O79:P79" si="31">J79/$I$80</f>
        <v>8.513157895</v>
      </c>
      <c r="P79" s="146">
        <f t="shared" si="31"/>
        <v>1.923897582</v>
      </c>
      <c r="Q79" s="11"/>
      <c r="R79" s="13"/>
      <c r="S79" s="13"/>
      <c r="T79" s="11"/>
      <c r="U79" s="11"/>
      <c r="V79" s="15"/>
      <c r="W79" s="11"/>
      <c r="X79" s="11"/>
      <c r="Y79" s="15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2"/>
      <c r="C80" s="11"/>
      <c r="D80" s="11"/>
      <c r="E80" s="11"/>
      <c r="F80" s="11"/>
      <c r="G80" s="11"/>
      <c r="H80" s="146" t="s">
        <v>188</v>
      </c>
      <c r="I80" s="146">
        <v>3800.0</v>
      </c>
      <c r="J80" s="150">
        <f t="shared" ref="J80:K80" si="32">SUM(J78:J79)</f>
        <v>8119850</v>
      </c>
      <c r="K80" s="150">
        <f t="shared" si="32"/>
        <v>1835013.514</v>
      </c>
      <c r="L80" s="13"/>
      <c r="M80" s="13"/>
      <c r="N80" s="13"/>
      <c r="O80" s="150">
        <f t="shared" ref="O80:P80" si="33">SUM(O78:O79)</f>
        <v>2136.815713</v>
      </c>
      <c r="P80" s="150">
        <f t="shared" si="33"/>
        <v>483.3504904</v>
      </c>
      <c r="Q80" s="15"/>
      <c r="R80" s="13"/>
      <c r="S80" s="13"/>
      <c r="T80" s="15"/>
      <c r="U80" s="14"/>
      <c r="V80" s="15"/>
      <c r="W80" s="15"/>
      <c r="X80" s="14"/>
      <c r="Y80" s="15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2"/>
      <c r="C81" s="11"/>
      <c r="D81" s="11"/>
      <c r="E81" s="11"/>
      <c r="F81" s="11"/>
      <c r="G81" s="11"/>
      <c r="H81" s="13"/>
      <c r="I81" s="11"/>
      <c r="J81" s="151">
        <f>J80/I80</f>
        <v>2136.802632</v>
      </c>
      <c r="K81" s="151">
        <f>K80/I80</f>
        <v>482.898293</v>
      </c>
      <c r="L81" s="13"/>
      <c r="M81" s="13"/>
      <c r="N81" s="13"/>
      <c r="O81" s="147"/>
      <c r="P81" s="15"/>
      <c r="Q81" s="15"/>
      <c r="R81" s="15"/>
      <c r="S81" s="15"/>
      <c r="T81" s="15"/>
      <c r="U81" s="14"/>
      <c r="V81" s="15"/>
      <c r="W81" s="15"/>
      <c r="X81" s="14"/>
      <c r="Y81" s="15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2"/>
      <c r="C82" s="11"/>
      <c r="D82" s="11"/>
      <c r="E82" s="11"/>
      <c r="F82" s="11"/>
      <c r="G82" s="11"/>
      <c r="H82" s="13"/>
      <c r="I82" s="11"/>
      <c r="J82" s="13"/>
      <c r="K82" s="13"/>
      <c r="L82" s="13"/>
      <c r="M82" s="13"/>
      <c r="N82" s="13"/>
      <c r="O82" s="147"/>
      <c r="P82" s="15"/>
      <c r="Q82" s="15"/>
      <c r="R82" s="15"/>
      <c r="S82" s="15"/>
      <c r="T82" s="15"/>
      <c r="U82" s="14"/>
      <c r="V82" s="15"/>
      <c r="W82" s="15"/>
      <c r="X82" s="14"/>
      <c r="Y82" s="15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2"/>
      <c r="C83" s="11"/>
      <c r="D83" s="11"/>
      <c r="E83" s="11"/>
      <c r="F83" s="11"/>
      <c r="G83" s="11"/>
      <c r="H83" s="13"/>
      <c r="I83" s="11"/>
      <c r="J83" s="13"/>
      <c r="K83" s="13"/>
      <c r="L83" s="13"/>
      <c r="M83" s="13"/>
      <c r="N83" s="13"/>
      <c r="O83" s="147"/>
      <c r="P83" s="15"/>
      <c r="Q83" s="15"/>
      <c r="R83" s="15"/>
      <c r="S83" s="15"/>
      <c r="T83" s="15"/>
      <c r="U83" s="14"/>
      <c r="V83" s="15"/>
      <c r="W83" s="15"/>
      <c r="X83" s="14"/>
      <c r="Y83" s="15"/>
      <c r="Z83" s="11"/>
      <c r="AA83" s="11"/>
      <c r="AB83" s="11"/>
      <c r="AC83" s="11"/>
      <c r="AD83" s="11"/>
      <c r="AE83" s="11"/>
      <c r="AF83" s="11"/>
      <c r="AG83" s="11"/>
    </row>
  </sheetData>
  <mergeCells count="1">
    <mergeCell ref="Z3:A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sheetData>
    <row r="4">
      <c r="B4" s="152" t="s">
        <v>189</v>
      </c>
      <c r="D4" s="152" t="s">
        <v>190</v>
      </c>
      <c r="E4" s="153"/>
      <c r="F4" s="153"/>
      <c r="G4" s="152" t="s">
        <v>191</v>
      </c>
      <c r="H4" s="153"/>
      <c r="I4" s="152" t="s">
        <v>192</v>
      </c>
      <c r="J4" s="152"/>
      <c r="K4" s="152"/>
      <c r="L4" s="152" t="s">
        <v>193</v>
      </c>
      <c r="M4" s="152"/>
      <c r="O4" s="152" t="s">
        <v>194</v>
      </c>
    </row>
    <row r="6">
      <c r="O6" s="11"/>
    </row>
    <row r="24">
      <c r="B24" s="152" t="s">
        <v>195</v>
      </c>
    </row>
    <row r="37">
      <c r="B37" s="153"/>
      <c r="C37" s="153"/>
      <c r="D37" s="153"/>
    </row>
    <row r="38">
      <c r="B38" s="154" t="s">
        <v>196</v>
      </c>
      <c r="C38" s="153"/>
      <c r="D38" s="153"/>
      <c r="F38" s="154" t="s">
        <v>197</v>
      </c>
      <c r="G38" s="153"/>
      <c r="H38" s="1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0.0"/>
    <col customWidth="1" min="2" max="2" width="8.88"/>
    <col customWidth="1" min="3" max="3" width="15.38"/>
    <col customWidth="1" min="4" max="4" width="12.5"/>
    <col customWidth="1" min="5" max="5" width="10.0"/>
    <col customWidth="1" min="6" max="6" width="48.25"/>
    <col customWidth="1" min="7" max="7" width="8.88"/>
    <col customWidth="1" min="8" max="8" width="10.38"/>
    <col customWidth="1" min="9" max="9" width="12.25"/>
    <col customWidth="1" min="10" max="10" width="11.0"/>
    <col customWidth="1" min="11" max="11" width="31.75"/>
    <col customWidth="1" min="12" max="13" width="11.0"/>
  </cols>
  <sheetData>
    <row r="1" ht="23.25" customHeight="1">
      <c r="A1" s="155" t="s">
        <v>0</v>
      </c>
      <c r="B1" s="11"/>
      <c r="C1" s="11"/>
      <c r="D1" s="11"/>
      <c r="E1" s="11"/>
      <c r="F1" s="11"/>
      <c r="G1" s="156"/>
      <c r="H1" s="156"/>
      <c r="I1" s="157"/>
      <c r="J1" s="11"/>
      <c r="K1" s="11"/>
      <c r="L1" s="11"/>
      <c r="M1" s="11"/>
    </row>
    <row r="2" ht="23.25" customHeight="1">
      <c r="A2" s="155" t="s">
        <v>0</v>
      </c>
      <c r="B2" s="11"/>
      <c r="C2" s="11"/>
      <c r="D2" s="11"/>
      <c r="E2" s="11"/>
      <c r="F2" s="11"/>
      <c r="G2" s="156"/>
      <c r="H2" s="156"/>
      <c r="I2" s="157"/>
      <c r="J2" s="11"/>
      <c r="K2" s="11"/>
      <c r="L2" s="11"/>
      <c r="M2" s="11"/>
    </row>
    <row r="3" ht="23.25" customHeight="1">
      <c r="A3" s="11"/>
      <c r="B3" s="11"/>
      <c r="C3" s="158"/>
      <c r="D3" s="159" t="s">
        <v>198</v>
      </c>
      <c r="E3" s="18"/>
      <c r="F3" s="160" t="s">
        <v>199</v>
      </c>
      <c r="G3" s="161"/>
      <c r="H3" s="161"/>
      <c r="I3" s="161"/>
      <c r="J3" s="11"/>
      <c r="K3" s="11"/>
      <c r="L3" s="11"/>
      <c r="M3" s="11"/>
    </row>
    <row r="4">
      <c r="A4" s="11"/>
      <c r="B4" s="11"/>
      <c r="C4" s="162" t="s">
        <v>200</v>
      </c>
      <c r="D4" s="163" t="s">
        <v>201</v>
      </c>
      <c r="E4" s="164" t="s">
        <v>202</v>
      </c>
      <c r="F4" s="163" t="s">
        <v>203</v>
      </c>
      <c r="G4" s="165" t="s">
        <v>204</v>
      </c>
      <c r="H4" s="165" t="s">
        <v>205</v>
      </c>
      <c r="I4" s="165" t="s">
        <v>206</v>
      </c>
      <c r="J4" s="11"/>
      <c r="K4" s="11"/>
      <c r="L4" s="11"/>
      <c r="M4" s="11"/>
    </row>
    <row r="5">
      <c r="A5" s="11"/>
      <c r="B5" s="11"/>
      <c r="C5" s="166"/>
      <c r="D5" s="166">
        <v>1.0</v>
      </c>
      <c r="E5" s="167">
        <v>45947.0</v>
      </c>
      <c r="F5" s="168" t="s">
        <v>207</v>
      </c>
      <c r="G5" s="169"/>
      <c r="H5" s="170"/>
      <c r="I5" s="170"/>
      <c r="J5" s="11"/>
      <c r="K5" s="11"/>
      <c r="L5" s="11"/>
      <c r="M5" s="11"/>
    </row>
    <row r="6">
      <c r="A6" s="11"/>
      <c r="B6" s="11"/>
      <c r="C6" s="171" t="s">
        <v>208</v>
      </c>
      <c r="D6" s="172"/>
      <c r="E6" s="73" t="s">
        <v>209</v>
      </c>
      <c r="F6" s="118" t="s">
        <v>210</v>
      </c>
      <c r="G6" s="173"/>
      <c r="H6" s="174"/>
      <c r="I6" s="174"/>
      <c r="J6" s="11"/>
      <c r="K6" s="11"/>
      <c r="L6" s="11"/>
      <c r="M6" s="11"/>
    </row>
    <row r="7">
      <c r="A7" s="11"/>
      <c r="B7" s="11"/>
      <c r="C7" s="171" t="s">
        <v>211</v>
      </c>
      <c r="D7" s="172"/>
      <c r="E7" s="172"/>
      <c r="F7" s="118" t="s">
        <v>212</v>
      </c>
      <c r="G7" s="173"/>
      <c r="H7" s="174"/>
      <c r="I7" s="174"/>
      <c r="J7" s="11"/>
      <c r="K7" s="11"/>
      <c r="L7" s="11"/>
      <c r="M7" s="11"/>
    </row>
    <row r="8">
      <c r="A8" s="11"/>
      <c r="B8" s="11"/>
      <c r="C8" s="172"/>
      <c r="D8" s="172"/>
      <c r="E8" s="172"/>
      <c r="F8" s="118" t="s">
        <v>213</v>
      </c>
      <c r="G8" s="175"/>
      <c r="H8" s="175"/>
      <c r="I8" s="175"/>
      <c r="J8" s="11"/>
      <c r="K8" s="11"/>
      <c r="L8" s="11"/>
      <c r="M8" s="11"/>
    </row>
    <row r="9">
      <c r="A9" s="11"/>
      <c r="B9" s="11"/>
      <c r="C9" s="166"/>
      <c r="D9" s="168">
        <v>2.0</v>
      </c>
      <c r="E9" s="167">
        <v>45948.0</v>
      </c>
      <c r="F9" s="168" t="s">
        <v>214</v>
      </c>
      <c r="G9" s="169"/>
      <c r="H9" s="170"/>
      <c r="I9" s="170"/>
      <c r="J9" s="11"/>
      <c r="K9" s="176" t="s">
        <v>215</v>
      </c>
      <c r="L9" s="11"/>
      <c r="M9" s="11"/>
    </row>
    <row r="10">
      <c r="A10" s="11"/>
      <c r="B10" s="11"/>
      <c r="C10" s="118"/>
      <c r="D10" s="118"/>
      <c r="E10" s="118"/>
      <c r="F10" s="73" t="s">
        <v>216</v>
      </c>
      <c r="G10" s="118"/>
      <c r="H10" s="177"/>
      <c r="I10" s="177"/>
      <c r="J10" s="11"/>
      <c r="K10" s="178" t="s">
        <v>217</v>
      </c>
      <c r="L10" s="178" t="s">
        <v>218</v>
      </c>
      <c r="M10" s="178" t="s">
        <v>219</v>
      </c>
    </row>
    <row r="11">
      <c r="A11" s="155" t="s">
        <v>81</v>
      </c>
      <c r="B11" s="155" t="s">
        <v>175</v>
      </c>
      <c r="C11" s="179" t="s">
        <v>79</v>
      </c>
      <c r="D11" s="180" t="s">
        <v>220</v>
      </c>
      <c r="E11" s="73" t="s">
        <v>221</v>
      </c>
      <c r="F11" s="181" t="s">
        <v>222</v>
      </c>
      <c r="G11" s="118">
        <v>0.5</v>
      </c>
      <c r="H11" s="118">
        <v>1.0</v>
      </c>
      <c r="I11" s="177"/>
      <c r="J11" s="11"/>
      <c r="K11" s="178" t="s">
        <v>128</v>
      </c>
      <c r="L11" s="178" t="s">
        <v>218</v>
      </c>
      <c r="M11" s="178" t="s">
        <v>223</v>
      </c>
    </row>
    <row r="12">
      <c r="A12" s="11"/>
      <c r="B12" s="11"/>
      <c r="C12" s="179" t="s">
        <v>79</v>
      </c>
      <c r="D12" s="180" t="s">
        <v>220</v>
      </c>
      <c r="E12" s="73" t="s">
        <v>224</v>
      </c>
      <c r="F12" s="91" t="s">
        <v>225</v>
      </c>
      <c r="G12" s="118"/>
      <c r="H12" s="118"/>
      <c r="I12" s="177"/>
      <c r="J12" s="11"/>
      <c r="K12" s="178" t="s">
        <v>131</v>
      </c>
      <c r="L12" s="178" t="s">
        <v>218</v>
      </c>
      <c r="M12" s="178" t="s">
        <v>223</v>
      </c>
    </row>
    <row r="13">
      <c r="A13" s="11"/>
      <c r="B13" s="11"/>
      <c r="C13" s="179" t="s">
        <v>79</v>
      </c>
      <c r="D13" s="180" t="s">
        <v>220</v>
      </c>
      <c r="E13" s="73" t="s">
        <v>226</v>
      </c>
      <c r="F13" s="91" t="s">
        <v>128</v>
      </c>
      <c r="G13" s="118"/>
      <c r="H13" s="118"/>
      <c r="I13" s="177"/>
      <c r="J13" s="11"/>
      <c r="K13" s="178" t="s">
        <v>132</v>
      </c>
      <c r="L13" s="178" t="s">
        <v>218</v>
      </c>
      <c r="M13" s="178" t="s">
        <v>223</v>
      </c>
    </row>
    <row r="14">
      <c r="A14" s="11"/>
      <c r="B14" s="11"/>
      <c r="C14" s="179" t="s">
        <v>79</v>
      </c>
      <c r="D14" s="180" t="s">
        <v>10</v>
      </c>
      <c r="E14" s="118"/>
      <c r="F14" s="91" t="s">
        <v>130</v>
      </c>
      <c r="G14" s="175"/>
      <c r="H14" s="182"/>
      <c r="I14" s="177"/>
      <c r="J14" s="11"/>
      <c r="K14" s="178" t="s">
        <v>130</v>
      </c>
      <c r="L14" s="178" t="s">
        <v>218</v>
      </c>
      <c r="M14" s="178" t="s">
        <v>227</v>
      </c>
    </row>
    <row r="15">
      <c r="A15" s="11"/>
      <c r="B15" s="11"/>
      <c r="C15" s="179" t="s">
        <v>79</v>
      </c>
      <c r="D15" s="180" t="s">
        <v>220</v>
      </c>
      <c r="E15" s="118"/>
      <c r="F15" s="91" t="s">
        <v>127</v>
      </c>
      <c r="G15" s="175"/>
      <c r="H15" s="182"/>
      <c r="I15" s="177"/>
      <c r="J15" s="11"/>
      <c r="K15" s="178" t="s">
        <v>228</v>
      </c>
      <c r="L15" s="178" t="s">
        <v>218</v>
      </c>
      <c r="M15" s="178" t="s">
        <v>227</v>
      </c>
    </row>
    <row r="16">
      <c r="A16" s="11"/>
      <c r="B16" s="11"/>
      <c r="C16" s="179" t="s">
        <v>79</v>
      </c>
      <c r="D16" s="180" t="s">
        <v>220</v>
      </c>
      <c r="E16" s="118"/>
      <c r="F16" s="91" t="s">
        <v>129</v>
      </c>
      <c r="G16" s="182"/>
      <c r="H16" s="182"/>
      <c r="I16" s="177"/>
      <c r="J16" s="11"/>
      <c r="K16" s="178" t="s">
        <v>133</v>
      </c>
      <c r="L16" s="178" t="s">
        <v>218</v>
      </c>
      <c r="M16" s="178" t="s">
        <v>229</v>
      </c>
    </row>
    <row r="17">
      <c r="A17" s="11"/>
      <c r="B17" s="11"/>
      <c r="C17" s="180"/>
      <c r="D17" s="180"/>
      <c r="E17" s="73" t="s">
        <v>230</v>
      </c>
      <c r="F17" s="73" t="s">
        <v>231</v>
      </c>
      <c r="G17" s="177"/>
      <c r="H17" s="182"/>
      <c r="I17" s="177"/>
      <c r="J17" s="11"/>
      <c r="K17" s="178" t="s">
        <v>127</v>
      </c>
      <c r="L17" s="178" t="s">
        <v>218</v>
      </c>
      <c r="M17" s="178" t="s">
        <v>229</v>
      </c>
    </row>
    <row r="18">
      <c r="A18" s="11"/>
      <c r="B18" s="155"/>
      <c r="C18" s="155" t="s">
        <v>232</v>
      </c>
      <c r="D18" s="180" t="s">
        <v>10</v>
      </c>
      <c r="E18" s="118"/>
      <c r="F18" s="91" t="s">
        <v>228</v>
      </c>
      <c r="G18" s="177"/>
      <c r="H18" s="182"/>
      <c r="I18" s="177"/>
      <c r="J18" s="11"/>
      <c r="K18" s="178" t="s">
        <v>129</v>
      </c>
      <c r="L18" s="178" t="s">
        <v>218</v>
      </c>
      <c r="M18" s="178" t="s">
        <v>233</v>
      </c>
    </row>
    <row r="19">
      <c r="A19" s="11"/>
      <c r="B19" s="11"/>
      <c r="C19" s="179" t="s">
        <v>79</v>
      </c>
      <c r="D19" s="180" t="s">
        <v>10</v>
      </c>
      <c r="E19" s="118"/>
      <c r="F19" s="91" t="s">
        <v>131</v>
      </c>
      <c r="G19" s="177"/>
      <c r="H19" s="182"/>
      <c r="I19" s="177"/>
      <c r="J19" s="11"/>
      <c r="K19" s="11"/>
      <c r="L19" s="11"/>
      <c r="M19" s="11"/>
    </row>
    <row r="20">
      <c r="A20" s="11"/>
      <c r="B20" s="11"/>
      <c r="C20" s="179" t="s">
        <v>79</v>
      </c>
      <c r="D20" s="180" t="s">
        <v>10</v>
      </c>
      <c r="E20" s="118"/>
      <c r="F20" s="91" t="s">
        <v>132</v>
      </c>
      <c r="G20" s="177"/>
      <c r="H20" s="182"/>
      <c r="I20" s="177"/>
      <c r="J20" s="11"/>
      <c r="K20" s="11"/>
      <c r="L20" s="11"/>
      <c r="M20" s="11"/>
    </row>
    <row r="21">
      <c r="A21" s="11"/>
      <c r="B21" s="11"/>
      <c r="C21" s="179" t="s">
        <v>79</v>
      </c>
      <c r="D21" s="180" t="s">
        <v>10</v>
      </c>
      <c r="E21" s="118"/>
      <c r="F21" s="91" t="s">
        <v>133</v>
      </c>
      <c r="G21" s="177"/>
      <c r="H21" s="182"/>
      <c r="I21" s="177"/>
      <c r="J21" s="11"/>
      <c r="K21" s="176" t="s">
        <v>234</v>
      </c>
      <c r="L21" s="11"/>
      <c r="M21" s="11"/>
    </row>
    <row r="22">
      <c r="A22" s="11"/>
      <c r="B22" s="183" t="s">
        <v>175</v>
      </c>
      <c r="C22" s="179" t="s">
        <v>79</v>
      </c>
      <c r="D22" s="118"/>
      <c r="E22" s="73" t="s">
        <v>235</v>
      </c>
      <c r="F22" s="181" t="s">
        <v>236</v>
      </c>
      <c r="G22" s="177"/>
      <c r="H22" s="118">
        <v>1.0</v>
      </c>
      <c r="I22" s="177"/>
      <c r="J22" s="11"/>
      <c r="K22" s="178" t="s">
        <v>217</v>
      </c>
      <c r="L22" s="178" t="s">
        <v>218</v>
      </c>
      <c r="M22" s="178" t="s">
        <v>219</v>
      </c>
    </row>
    <row r="23">
      <c r="A23" s="11"/>
      <c r="B23" s="11"/>
      <c r="C23" s="118"/>
      <c r="D23" s="118"/>
      <c r="E23" s="118"/>
      <c r="F23" s="73" t="s">
        <v>237</v>
      </c>
      <c r="G23" s="118"/>
      <c r="H23" s="118"/>
      <c r="I23" s="177"/>
      <c r="J23" s="11"/>
      <c r="K23" s="178" t="s">
        <v>127</v>
      </c>
      <c r="L23" s="178" t="s">
        <v>218</v>
      </c>
      <c r="M23" s="178" t="s">
        <v>223</v>
      </c>
    </row>
    <row r="24">
      <c r="A24" s="11"/>
      <c r="B24" s="11"/>
      <c r="C24" s="166"/>
      <c r="D24" s="168">
        <v>3.0</v>
      </c>
      <c r="E24" s="167">
        <v>45949.0</v>
      </c>
      <c r="F24" s="168" t="s">
        <v>238</v>
      </c>
      <c r="G24" s="169"/>
      <c r="H24" s="170"/>
      <c r="I24" s="170"/>
      <c r="J24" s="11"/>
      <c r="K24" s="178" t="s">
        <v>128</v>
      </c>
      <c r="L24" s="178" t="s">
        <v>218</v>
      </c>
      <c r="M24" s="178" t="s">
        <v>239</v>
      </c>
    </row>
    <row r="25">
      <c r="A25" s="11"/>
      <c r="B25" s="11"/>
      <c r="C25" s="118"/>
      <c r="D25" s="118"/>
      <c r="E25" s="73" t="s">
        <v>226</v>
      </c>
      <c r="F25" s="73" t="s">
        <v>240</v>
      </c>
      <c r="G25" s="118"/>
      <c r="H25" s="177"/>
      <c r="I25" s="177"/>
      <c r="J25" s="11"/>
      <c r="K25" s="178" t="s">
        <v>129</v>
      </c>
      <c r="L25" s="178" t="s">
        <v>218</v>
      </c>
      <c r="M25" s="178" t="s">
        <v>233</v>
      </c>
    </row>
    <row r="26">
      <c r="A26" s="11"/>
      <c r="B26" s="183" t="s">
        <v>175</v>
      </c>
      <c r="C26" s="179" t="s">
        <v>79</v>
      </c>
      <c r="D26" s="118"/>
      <c r="E26" s="73" t="s">
        <v>230</v>
      </c>
      <c r="F26" s="181" t="s">
        <v>222</v>
      </c>
      <c r="G26" s="73">
        <v>0.25</v>
      </c>
      <c r="H26" s="118">
        <v>1.0</v>
      </c>
      <c r="I26" s="177"/>
      <c r="J26" s="11"/>
      <c r="K26" s="11"/>
      <c r="L26" s="11"/>
      <c r="M26" s="11"/>
    </row>
    <row r="27">
      <c r="A27" s="183" t="s">
        <v>241</v>
      </c>
      <c r="B27" s="183" t="s">
        <v>135</v>
      </c>
      <c r="C27" s="179" t="s">
        <v>79</v>
      </c>
      <c r="D27" s="180" t="s">
        <v>10</v>
      </c>
      <c r="E27" s="73" t="s">
        <v>242</v>
      </c>
      <c r="F27" s="184" t="s">
        <v>134</v>
      </c>
      <c r="G27" s="118"/>
      <c r="H27" s="118"/>
      <c r="I27" s="177"/>
      <c r="J27" s="11"/>
      <c r="K27" s="11"/>
      <c r="L27" s="11"/>
      <c r="M27" s="11"/>
    </row>
    <row r="28">
      <c r="A28" s="11"/>
      <c r="B28" s="183" t="s">
        <v>175</v>
      </c>
      <c r="C28" s="179" t="s">
        <v>79</v>
      </c>
      <c r="D28" s="118"/>
      <c r="E28" s="73" t="s">
        <v>235</v>
      </c>
      <c r="F28" s="181" t="s">
        <v>236</v>
      </c>
      <c r="G28" s="177"/>
      <c r="H28" s="118">
        <v>1.0</v>
      </c>
      <c r="I28" s="118"/>
      <c r="J28" s="11"/>
      <c r="K28" s="11"/>
      <c r="L28" s="11"/>
      <c r="M28" s="11"/>
    </row>
    <row r="29">
      <c r="A29" s="11"/>
      <c r="B29" s="11"/>
      <c r="C29" s="118"/>
      <c r="D29" s="118"/>
      <c r="E29" s="118"/>
      <c r="F29" s="73" t="s">
        <v>237</v>
      </c>
      <c r="G29" s="118"/>
      <c r="H29" s="118"/>
      <c r="I29" s="118"/>
      <c r="J29" s="11"/>
      <c r="K29" s="11"/>
      <c r="L29" s="11"/>
      <c r="M29" s="11"/>
    </row>
    <row r="30">
      <c r="A30" s="11"/>
      <c r="B30" s="11"/>
      <c r="C30" s="166"/>
      <c r="D30" s="168">
        <v>4.0</v>
      </c>
      <c r="E30" s="167">
        <v>45950.0</v>
      </c>
      <c r="F30" s="168" t="s">
        <v>243</v>
      </c>
      <c r="G30" s="169"/>
      <c r="H30" s="170"/>
      <c r="I30" s="170"/>
      <c r="J30" s="11"/>
      <c r="K30" s="11"/>
      <c r="L30" s="11"/>
      <c r="M30" s="11"/>
    </row>
    <row r="31">
      <c r="A31" s="11"/>
      <c r="B31" s="183"/>
      <c r="C31" s="118"/>
      <c r="D31" s="118"/>
      <c r="E31" s="73"/>
      <c r="F31" s="73" t="s">
        <v>244</v>
      </c>
      <c r="G31" s="118"/>
      <c r="H31" s="177"/>
      <c r="I31" s="177"/>
      <c r="J31" s="11"/>
      <c r="K31" s="11"/>
      <c r="L31" s="11"/>
      <c r="M31" s="11"/>
    </row>
    <row r="32">
      <c r="A32" s="11"/>
      <c r="B32" s="183" t="s">
        <v>175</v>
      </c>
      <c r="C32" s="179" t="s">
        <v>79</v>
      </c>
      <c r="D32" s="118"/>
      <c r="E32" s="73" t="s">
        <v>245</v>
      </c>
      <c r="F32" s="181" t="s">
        <v>222</v>
      </c>
      <c r="G32" s="73">
        <v>0.5</v>
      </c>
      <c r="H32" s="118">
        <v>1.0</v>
      </c>
      <c r="I32" s="177"/>
      <c r="J32" s="11"/>
      <c r="K32" s="11"/>
      <c r="L32" s="11"/>
      <c r="M32" s="11"/>
    </row>
    <row r="33">
      <c r="A33" s="183" t="s">
        <v>246</v>
      </c>
      <c r="B33" s="183" t="s">
        <v>151</v>
      </c>
      <c r="C33" s="179" t="s">
        <v>79</v>
      </c>
      <c r="D33" s="180" t="s">
        <v>10</v>
      </c>
      <c r="E33" s="73" t="s">
        <v>247</v>
      </c>
      <c r="F33" s="184" t="s">
        <v>248</v>
      </c>
      <c r="G33" s="118"/>
      <c r="H33" s="118"/>
      <c r="I33" s="177"/>
      <c r="J33" s="11"/>
      <c r="K33" s="11"/>
      <c r="L33" s="11"/>
      <c r="M33" s="11"/>
    </row>
    <row r="34">
      <c r="A34" s="183" t="s">
        <v>249</v>
      </c>
      <c r="B34" s="183" t="s">
        <v>250</v>
      </c>
      <c r="C34" s="179" t="s">
        <v>79</v>
      </c>
      <c r="D34" s="180" t="s">
        <v>10</v>
      </c>
      <c r="E34" s="73" t="s">
        <v>251</v>
      </c>
      <c r="F34" s="184" t="s">
        <v>138</v>
      </c>
      <c r="G34" s="118"/>
      <c r="H34" s="118"/>
      <c r="I34" s="177"/>
      <c r="J34" s="11"/>
      <c r="K34" s="11"/>
      <c r="L34" s="11"/>
      <c r="M34" s="11"/>
    </row>
    <row r="35">
      <c r="A35" s="183" t="s">
        <v>249</v>
      </c>
      <c r="B35" s="183" t="s">
        <v>250</v>
      </c>
      <c r="C35" s="179" t="s">
        <v>79</v>
      </c>
      <c r="D35" s="180" t="s">
        <v>10</v>
      </c>
      <c r="E35" s="73" t="s">
        <v>252</v>
      </c>
      <c r="F35" s="184" t="s">
        <v>253</v>
      </c>
      <c r="G35" s="118"/>
      <c r="H35" s="118"/>
      <c r="I35" s="177"/>
      <c r="J35" s="11"/>
      <c r="K35" s="11"/>
      <c r="L35" s="11"/>
      <c r="M35" s="11"/>
    </row>
    <row r="36">
      <c r="A36" s="11"/>
      <c r="B36" s="183" t="s">
        <v>175</v>
      </c>
      <c r="C36" s="179" t="s">
        <v>79</v>
      </c>
      <c r="D36" s="118"/>
      <c r="E36" s="73" t="s">
        <v>254</v>
      </c>
      <c r="F36" s="181" t="s">
        <v>222</v>
      </c>
      <c r="G36" s="73"/>
      <c r="H36" s="118">
        <v>1.0</v>
      </c>
      <c r="I36" s="118"/>
      <c r="J36" s="11"/>
      <c r="K36" s="11"/>
      <c r="L36" s="11"/>
      <c r="M36" s="11"/>
    </row>
    <row r="37">
      <c r="A37" s="11"/>
      <c r="B37" s="183"/>
      <c r="C37" s="118"/>
      <c r="D37" s="118"/>
      <c r="E37" s="118"/>
      <c r="F37" s="73" t="s">
        <v>255</v>
      </c>
      <c r="G37" s="118"/>
      <c r="H37" s="118"/>
      <c r="I37" s="118"/>
      <c r="J37" s="11"/>
      <c r="K37" s="11"/>
      <c r="L37" s="11"/>
      <c r="M37" s="11"/>
    </row>
    <row r="38">
      <c r="A38" s="11"/>
      <c r="B38" s="11"/>
      <c r="C38" s="166"/>
      <c r="D38" s="168">
        <v>5.0</v>
      </c>
      <c r="E38" s="167">
        <v>45951.0</v>
      </c>
      <c r="F38" s="168" t="s">
        <v>256</v>
      </c>
      <c r="G38" s="169"/>
      <c r="H38" s="170"/>
      <c r="I38" s="170"/>
      <c r="J38" s="11"/>
      <c r="K38" s="11"/>
      <c r="L38" s="11"/>
      <c r="M38" s="11"/>
    </row>
    <row r="39">
      <c r="A39" s="11"/>
      <c r="B39" s="11"/>
      <c r="C39" s="118"/>
      <c r="D39" s="118"/>
      <c r="E39" s="73"/>
      <c r="F39" s="73" t="s">
        <v>244</v>
      </c>
      <c r="G39" s="118"/>
      <c r="H39" s="177"/>
      <c r="I39" s="177"/>
      <c r="J39" s="11"/>
      <c r="K39" s="11"/>
      <c r="L39" s="11"/>
      <c r="M39" s="11"/>
    </row>
    <row r="40">
      <c r="A40" s="183" t="s">
        <v>257</v>
      </c>
      <c r="B40" s="183" t="s">
        <v>153</v>
      </c>
      <c r="C40" s="179" t="s">
        <v>79</v>
      </c>
      <c r="D40" s="185" t="s">
        <v>10</v>
      </c>
      <c r="E40" s="73" t="s">
        <v>235</v>
      </c>
      <c r="F40" s="184" t="s">
        <v>258</v>
      </c>
      <c r="G40" s="73">
        <v>1.0</v>
      </c>
      <c r="H40" s="182"/>
      <c r="I40" s="182"/>
      <c r="J40" s="11"/>
      <c r="K40" s="11"/>
      <c r="L40" s="11"/>
      <c r="M40" s="11"/>
    </row>
    <row r="41">
      <c r="A41" s="183"/>
      <c r="B41" s="183"/>
      <c r="C41" s="118"/>
      <c r="D41" s="185"/>
      <c r="E41" s="73"/>
      <c r="F41" s="73" t="s">
        <v>255</v>
      </c>
      <c r="G41" s="73"/>
      <c r="H41" s="182"/>
      <c r="I41" s="182"/>
      <c r="J41" s="11"/>
      <c r="K41" s="11"/>
      <c r="L41" s="11"/>
      <c r="M41" s="11"/>
    </row>
    <row r="42">
      <c r="A42" s="183"/>
      <c r="B42" s="183" t="s">
        <v>175</v>
      </c>
      <c r="C42" s="179" t="s">
        <v>79</v>
      </c>
      <c r="D42" s="185"/>
      <c r="E42" s="73" t="s">
        <v>259</v>
      </c>
      <c r="F42" s="181" t="s">
        <v>222</v>
      </c>
      <c r="G42" s="73"/>
      <c r="H42" s="118"/>
      <c r="I42" s="118">
        <v>1.0</v>
      </c>
      <c r="J42" s="11"/>
      <c r="K42" s="11"/>
      <c r="L42" s="11"/>
      <c r="M42" s="11"/>
    </row>
    <row r="43">
      <c r="A43" s="183" t="s">
        <v>260</v>
      </c>
      <c r="B43" s="183" t="s">
        <v>146</v>
      </c>
      <c r="C43" s="179" t="s">
        <v>79</v>
      </c>
      <c r="D43" s="185" t="s">
        <v>10</v>
      </c>
      <c r="E43" s="73" t="s">
        <v>261</v>
      </c>
      <c r="F43" s="184" t="s">
        <v>262</v>
      </c>
      <c r="G43" s="177"/>
      <c r="H43" s="118"/>
      <c r="I43" s="118"/>
      <c r="J43" s="11"/>
      <c r="K43" s="11"/>
      <c r="L43" s="11"/>
      <c r="M43" s="11"/>
    </row>
    <row r="44">
      <c r="A44" s="183" t="s">
        <v>260</v>
      </c>
      <c r="B44" s="183" t="s">
        <v>146</v>
      </c>
      <c r="C44" s="179" t="s">
        <v>79</v>
      </c>
      <c r="D44" s="185" t="s">
        <v>10</v>
      </c>
      <c r="E44" s="73" t="s">
        <v>263</v>
      </c>
      <c r="F44" s="184" t="s">
        <v>264</v>
      </c>
      <c r="G44" s="177"/>
      <c r="H44" s="118"/>
      <c r="I44" s="118"/>
      <c r="J44" s="11"/>
      <c r="K44" s="11"/>
      <c r="L44" s="11"/>
      <c r="M44" s="11"/>
    </row>
    <row r="45">
      <c r="A45" s="183" t="s">
        <v>260</v>
      </c>
      <c r="B45" s="183" t="s">
        <v>146</v>
      </c>
      <c r="C45" s="179" t="s">
        <v>79</v>
      </c>
      <c r="D45" s="185" t="s">
        <v>11</v>
      </c>
      <c r="E45" s="73" t="s">
        <v>265</v>
      </c>
      <c r="F45" s="184" t="s">
        <v>266</v>
      </c>
      <c r="G45" s="177"/>
      <c r="H45" s="118"/>
      <c r="I45" s="118"/>
      <c r="J45" s="11"/>
      <c r="K45" s="11"/>
      <c r="L45" s="11"/>
      <c r="M45" s="11"/>
    </row>
    <row r="46">
      <c r="A46" s="183"/>
      <c r="B46" s="183" t="s">
        <v>175</v>
      </c>
      <c r="C46" s="179" t="s">
        <v>79</v>
      </c>
      <c r="D46" s="185"/>
      <c r="E46" s="118"/>
      <c r="F46" s="181" t="s">
        <v>236</v>
      </c>
      <c r="G46" s="177"/>
      <c r="H46" s="118"/>
      <c r="I46" s="118">
        <v>1.0</v>
      </c>
      <c r="J46" s="11"/>
      <c r="K46" s="11"/>
      <c r="L46" s="11"/>
      <c r="M46" s="11"/>
    </row>
    <row r="47">
      <c r="A47" s="183"/>
      <c r="B47" s="183"/>
      <c r="C47" s="166"/>
      <c r="D47" s="168">
        <v>6.0</v>
      </c>
      <c r="E47" s="167">
        <v>45952.0</v>
      </c>
      <c r="F47" s="168" t="s">
        <v>267</v>
      </c>
      <c r="G47" s="169"/>
      <c r="H47" s="170"/>
      <c r="I47" s="170"/>
      <c r="J47" s="11"/>
      <c r="K47" s="11"/>
      <c r="L47" s="11"/>
      <c r="M47" s="11"/>
    </row>
    <row r="48">
      <c r="A48" s="183"/>
      <c r="B48" s="183"/>
      <c r="C48" s="180"/>
      <c r="D48" s="180"/>
      <c r="E48" s="73"/>
      <c r="F48" s="73" t="s">
        <v>268</v>
      </c>
      <c r="G48" s="73"/>
      <c r="H48" s="118"/>
      <c r="I48" s="182"/>
      <c r="J48" s="11"/>
      <c r="K48" s="11"/>
      <c r="L48" s="11"/>
      <c r="M48" s="11"/>
    </row>
    <row r="49">
      <c r="A49" s="183"/>
      <c r="B49" s="183"/>
      <c r="C49" s="180"/>
      <c r="D49" s="180"/>
      <c r="E49" s="73" t="s">
        <v>235</v>
      </c>
      <c r="F49" s="181" t="s">
        <v>222</v>
      </c>
      <c r="G49" s="73">
        <v>0.5</v>
      </c>
      <c r="H49" s="118">
        <v>1.0</v>
      </c>
      <c r="I49" s="118"/>
      <c r="J49" s="11"/>
      <c r="K49" s="11"/>
      <c r="L49" s="11"/>
      <c r="M49" s="11"/>
    </row>
    <row r="50">
      <c r="A50" s="183" t="s">
        <v>269</v>
      </c>
      <c r="B50" s="183" t="s">
        <v>153</v>
      </c>
      <c r="C50" s="180"/>
      <c r="D50" s="180"/>
      <c r="E50" s="73"/>
      <c r="F50" s="184" t="s">
        <v>270</v>
      </c>
      <c r="G50" s="118"/>
      <c r="H50" s="118"/>
      <c r="I50" s="177"/>
      <c r="J50" s="11"/>
      <c r="K50" s="11"/>
      <c r="L50" s="11"/>
      <c r="M50" s="11"/>
    </row>
    <row r="51">
      <c r="C51" s="186"/>
      <c r="D51" s="186"/>
      <c r="F51" s="181" t="s">
        <v>236</v>
      </c>
      <c r="G51" s="118"/>
      <c r="H51" s="118">
        <v>1.0</v>
      </c>
      <c r="I51" s="177"/>
      <c r="J51" s="11"/>
      <c r="K51" s="11"/>
      <c r="L51" s="11"/>
      <c r="M51" s="11"/>
    </row>
    <row r="52">
      <c r="A52" s="183"/>
      <c r="B52" s="183"/>
      <c r="C52" s="180"/>
      <c r="D52" s="180"/>
      <c r="E52" s="73" t="s">
        <v>251</v>
      </c>
      <c r="F52" s="184" t="s">
        <v>271</v>
      </c>
      <c r="G52" s="118"/>
      <c r="H52" s="118"/>
      <c r="I52" s="182"/>
      <c r="J52" s="11"/>
      <c r="K52" s="11"/>
      <c r="L52" s="11"/>
      <c r="M52" s="11"/>
    </row>
    <row r="53">
      <c r="C53" s="180"/>
      <c r="D53" s="180"/>
      <c r="E53" s="73"/>
      <c r="F53" s="73" t="s">
        <v>237</v>
      </c>
      <c r="G53" s="73"/>
      <c r="H53" s="118"/>
      <c r="I53" s="182"/>
      <c r="J53" s="11"/>
      <c r="K53" s="11"/>
      <c r="L53" s="11"/>
      <c r="M53" s="11"/>
    </row>
    <row r="54">
      <c r="A54" s="183"/>
      <c r="B54" s="183"/>
      <c r="C54" s="166"/>
      <c r="D54" s="168">
        <v>7.0</v>
      </c>
      <c r="E54" s="167">
        <v>45953.0</v>
      </c>
      <c r="F54" s="168" t="s">
        <v>272</v>
      </c>
      <c r="G54" s="169"/>
      <c r="H54" s="170"/>
      <c r="I54" s="170"/>
      <c r="J54" s="11"/>
      <c r="K54" s="11"/>
      <c r="L54" s="11"/>
      <c r="M54" s="11"/>
    </row>
    <row r="55">
      <c r="A55" s="11"/>
      <c r="B55" s="11"/>
      <c r="C55" s="118"/>
      <c r="D55" s="118"/>
      <c r="E55" s="118"/>
      <c r="F55" s="73" t="s">
        <v>244</v>
      </c>
      <c r="G55" s="118"/>
      <c r="H55" s="182"/>
      <c r="I55" s="182"/>
      <c r="J55" s="11"/>
      <c r="K55" s="11"/>
      <c r="L55" s="11"/>
      <c r="M55" s="11"/>
    </row>
    <row r="56">
      <c r="A56" s="11"/>
      <c r="B56" s="11"/>
      <c r="C56" s="187" t="s">
        <v>273</v>
      </c>
      <c r="D56" s="56"/>
      <c r="E56" s="56"/>
      <c r="F56" s="73" t="s">
        <v>274</v>
      </c>
      <c r="G56" s="118"/>
      <c r="H56" s="118"/>
      <c r="I56" s="118"/>
      <c r="J56" s="11"/>
      <c r="K56" s="11"/>
      <c r="L56" s="11"/>
      <c r="M56" s="11"/>
    </row>
    <row r="57">
      <c r="A57" s="11"/>
      <c r="B57" s="11"/>
      <c r="C57" s="118"/>
      <c r="D57" s="118"/>
      <c r="E57" s="118"/>
      <c r="F57" s="182" t="s">
        <v>275</v>
      </c>
      <c r="G57" s="118"/>
      <c r="H57" s="118"/>
      <c r="I57" s="118"/>
      <c r="J57" s="11"/>
      <c r="K57" s="11"/>
      <c r="L57" s="11"/>
      <c r="M57" s="11"/>
    </row>
    <row r="58" ht="23.25" customHeight="1">
      <c r="A58" s="11"/>
      <c r="B58" s="11"/>
      <c r="C58" s="11"/>
      <c r="D58" s="188"/>
      <c r="E58" s="11"/>
      <c r="F58" s="11"/>
      <c r="G58" s="189">
        <f t="shared" ref="G58:I58" si="1">SUM(G5:G57)</f>
        <v>2.75</v>
      </c>
      <c r="H58" s="189">
        <f t="shared" si="1"/>
        <v>8</v>
      </c>
      <c r="I58" s="189">
        <f t="shared" si="1"/>
        <v>2</v>
      </c>
      <c r="J58" s="11"/>
      <c r="K58" s="11"/>
      <c r="L58" s="11"/>
      <c r="M58" s="11"/>
    </row>
    <row r="59" ht="23.25" customHeight="1">
      <c r="A59" s="11"/>
      <c r="B59" s="11"/>
      <c r="C59" s="11"/>
      <c r="D59" s="188"/>
      <c r="E59" s="11"/>
      <c r="F59" s="155" t="s">
        <v>276</v>
      </c>
      <c r="G59" s="190">
        <v>0.75</v>
      </c>
      <c r="H59" s="190">
        <v>4.0</v>
      </c>
      <c r="I59" s="190">
        <v>0.0</v>
      </c>
      <c r="J59" s="11"/>
      <c r="K59" s="11"/>
      <c r="L59" s="11"/>
      <c r="M59" s="11"/>
    </row>
    <row r="60" ht="23.25" customHeight="1">
      <c r="A60" s="11"/>
      <c r="B60" s="11"/>
      <c r="C60" s="11"/>
      <c r="D60" s="188"/>
      <c r="E60" s="11"/>
      <c r="F60" s="11"/>
      <c r="G60" s="191">
        <f t="shared" ref="G60:I60" si="2">G58-G59</f>
        <v>2</v>
      </c>
      <c r="H60" s="191">
        <f t="shared" si="2"/>
        <v>4</v>
      </c>
      <c r="I60" s="191">
        <f t="shared" si="2"/>
        <v>2</v>
      </c>
      <c r="J60" s="11"/>
      <c r="K60" s="11"/>
      <c r="L60" s="11"/>
      <c r="M60" s="11"/>
    </row>
    <row r="61" ht="23.25" customHeight="1">
      <c r="A61" s="11"/>
      <c r="B61" s="11"/>
      <c r="C61" s="11"/>
      <c r="D61" s="188"/>
      <c r="E61" s="11"/>
      <c r="F61" s="11"/>
      <c r="G61" s="189"/>
      <c r="H61" s="189"/>
      <c r="I61" s="189"/>
      <c r="J61" s="11"/>
      <c r="K61" s="11"/>
      <c r="L61" s="11"/>
      <c r="M61" s="11"/>
    </row>
    <row r="62" ht="23.25" customHeight="1">
      <c r="A62" s="11"/>
      <c r="B62" s="11"/>
      <c r="C62" s="166"/>
      <c r="D62" s="168"/>
      <c r="E62" s="167">
        <v>45955.0</v>
      </c>
      <c r="F62" s="168" t="s">
        <v>214</v>
      </c>
      <c r="G62" s="169"/>
      <c r="H62" s="170"/>
      <c r="I62" s="170"/>
      <c r="J62" s="11"/>
      <c r="K62" s="11"/>
      <c r="L62" s="11"/>
      <c r="M62" s="11"/>
    </row>
    <row r="63" ht="23.25" customHeight="1">
      <c r="A63" s="11"/>
      <c r="B63" s="11"/>
      <c r="C63" s="11"/>
      <c r="D63" s="188"/>
      <c r="E63" s="155" t="s">
        <v>242</v>
      </c>
      <c r="F63" s="184" t="s">
        <v>277</v>
      </c>
      <c r="J63" s="11"/>
      <c r="K63" s="11"/>
      <c r="L63" s="11"/>
      <c r="M63" s="11"/>
    </row>
    <row r="64" ht="23.25" customHeight="1">
      <c r="A64" s="183"/>
      <c r="B64" s="183"/>
      <c r="C64" s="180"/>
      <c r="D64" s="180"/>
      <c r="E64" s="73"/>
      <c r="F64" s="184" t="s">
        <v>278</v>
      </c>
      <c r="G64" s="177"/>
      <c r="H64" s="118"/>
      <c r="I64" s="182"/>
      <c r="J64" s="11"/>
      <c r="K64" s="11"/>
      <c r="L64" s="11"/>
      <c r="M64" s="11"/>
    </row>
    <row r="65" ht="23.25" customHeight="1">
      <c r="A65" s="183"/>
      <c r="B65" s="183"/>
      <c r="C65" s="180"/>
      <c r="D65" s="180"/>
      <c r="E65" s="73"/>
      <c r="F65" s="184" t="s">
        <v>279</v>
      </c>
      <c r="G65" s="118"/>
      <c r="H65" s="118"/>
      <c r="I65" s="182"/>
      <c r="J65" s="11"/>
      <c r="K65" s="11"/>
      <c r="L65" s="11"/>
      <c r="M65" s="11"/>
    </row>
    <row r="66" ht="23.25" customHeight="1">
      <c r="A66" s="11"/>
      <c r="B66" s="11"/>
      <c r="C66" s="11"/>
      <c r="D66" s="188"/>
      <c r="E66" s="11"/>
      <c r="F66" s="11"/>
      <c r="G66" s="192"/>
      <c r="H66" s="11"/>
      <c r="I66" s="11"/>
      <c r="J66" s="11"/>
      <c r="K66" s="11"/>
      <c r="L66" s="11"/>
      <c r="M66" s="11"/>
    </row>
    <row r="67" ht="23.25" customHeight="1">
      <c r="A67" s="11"/>
      <c r="B67" s="11"/>
      <c r="C67" s="11"/>
      <c r="D67" s="188"/>
      <c r="E67" s="11"/>
      <c r="F67" s="11"/>
      <c r="G67" s="192"/>
      <c r="H67" s="11"/>
      <c r="I67" s="11"/>
      <c r="J67" s="11"/>
      <c r="K67" s="11"/>
      <c r="L67" s="11"/>
      <c r="M6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75"/>
    <col customWidth="1" min="3" max="3" width="17.5"/>
    <col customWidth="1" min="4" max="4" width="16.0"/>
  </cols>
  <sheetData>
    <row r="1">
      <c r="A1" s="193"/>
      <c r="B1" s="194"/>
      <c r="C1" s="195"/>
      <c r="D1" s="195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</row>
    <row r="2" ht="32.25" customHeight="1">
      <c r="A2" s="193"/>
      <c r="B2" s="176" t="s">
        <v>280</v>
      </c>
      <c r="C2" s="176" t="s">
        <v>281</v>
      </c>
      <c r="D2" s="176" t="s">
        <v>234</v>
      </c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</row>
    <row r="3">
      <c r="A3" s="193"/>
      <c r="B3" s="196" t="str">
        <f>COSTEO!F5</f>
        <v>Póliza de asistencia médica al viajero - producto visitor  por 07 días</v>
      </c>
      <c r="C3" s="49">
        <f>COSTEO!O5</f>
        <v>9.210526316</v>
      </c>
      <c r="D3" s="49">
        <f>COSTEO!P5</f>
        <v>9.210526316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</row>
    <row r="4">
      <c r="A4" s="193"/>
      <c r="B4" s="197" t="str">
        <f>COSTEO!F6</f>
        <v>PAQUETE DE CHEQUEO MÉDICO </v>
      </c>
      <c r="C4" s="198">
        <f>COSTEO!O6</f>
        <v>470</v>
      </c>
      <c r="D4" s="198">
        <f>COSTEO!P6</f>
        <v>470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</row>
    <row r="5">
      <c r="A5" s="193"/>
      <c r="B5" s="199" t="str">
        <f>COSTEO!F7</f>
        <v>LABORATORIOS CLÍNICOS</v>
      </c>
      <c r="C5" s="200" t="str">
        <f>COSTEO!O7</f>
        <v/>
      </c>
      <c r="D5" s="200" t="str">
        <f>COSTEO!P7</f>
        <v/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</row>
    <row r="6">
      <c r="A6" s="193"/>
      <c r="B6" s="201" t="str">
        <f>COSTEO!F8</f>
        <v>Antígeno de próstata</v>
      </c>
      <c r="C6" s="202" t="str">
        <f>COSTEO!O8</f>
        <v/>
      </c>
      <c r="D6" s="202" t="str">
        <f>COSTEO!P8</f>
        <v/>
      </c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</row>
    <row r="7">
      <c r="A7" s="193"/>
      <c r="B7" s="201" t="str">
        <f>COSTEO!F9</f>
        <v>Coprológico</v>
      </c>
      <c r="C7" s="202" t="str">
        <f>COSTEO!O9</f>
        <v/>
      </c>
      <c r="D7" s="202" t="str">
        <f>COSTEO!P9</f>
        <v/>
      </c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</row>
    <row r="8">
      <c r="A8" s="193"/>
      <c r="B8" s="201" t="str">
        <f>COSTEO!F10</f>
        <v>Vitamina D25</v>
      </c>
      <c r="C8" s="202" t="str">
        <f>COSTEO!O10</f>
        <v/>
      </c>
      <c r="D8" s="202" t="str">
        <f>COSTEO!P10</f>
        <v/>
      </c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</row>
    <row r="9">
      <c r="A9" s="193"/>
      <c r="B9" s="201" t="str">
        <f>COSTEO!F11</f>
        <v>Vitamina B12</v>
      </c>
      <c r="C9" s="202" t="str">
        <f>COSTEO!O11</f>
        <v/>
      </c>
      <c r="D9" s="202" t="str">
        <f>COSTEO!P11</f>
        <v/>
      </c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</row>
    <row r="10">
      <c r="A10" s="193"/>
      <c r="B10" s="203" t="str">
        <f>COSTEO!F12</f>
        <v>Perfil lipídico</v>
      </c>
      <c r="C10" s="204" t="str">
        <f>COSTEO!O12</f>
        <v/>
      </c>
      <c r="D10" s="204" t="str">
        <f>COSTEO!P12</f>
        <v/>
      </c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</row>
    <row r="11">
      <c r="A11" s="193"/>
      <c r="B11" s="201" t="str">
        <f>COSTEO!F13</f>
        <v>Colesterol HDL</v>
      </c>
      <c r="C11" s="202" t="str">
        <f>COSTEO!O13</f>
        <v/>
      </c>
      <c r="D11" s="202" t="str">
        <f>COSTEO!P13</f>
        <v/>
      </c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</row>
    <row r="12">
      <c r="A12" s="193"/>
      <c r="B12" s="201" t="str">
        <f>COSTEO!F14</f>
        <v>Colesterol LDL</v>
      </c>
      <c r="C12" s="202" t="str">
        <f>COSTEO!O14</f>
        <v/>
      </c>
      <c r="D12" s="202" t="str">
        <f>COSTEO!P14</f>
        <v/>
      </c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</row>
    <row r="13">
      <c r="A13" s="193"/>
      <c r="B13" s="201" t="str">
        <f>COSTEO!F15</f>
        <v>Colesterol total</v>
      </c>
      <c r="C13" s="202" t="str">
        <f>COSTEO!O15</f>
        <v/>
      </c>
      <c r="D13" s="202" t="str">
        <f>COSTEO!P15</f>
        <v/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</row>
    <row r="14">
      <c r="A14" s="193"/>
      <c r="B14" s="201" t="str">
        <f>COSTEO!F16</f>
        <v>Triglicéridos</v>
      </c>
      <c r="C14" s="202" t="str">
        <f>COSTEO!O16</f>
        <v/>
      </c>
      <c r="D14" s="202" t="str">
        <f>COSTEO!P16</f>
        <v/>
      </c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</row>
    <row r="15">
      <c r="A15" s="193"/>
      <c r="B15" s="203" t="str">
        <f>COSTEO!F17</f>
        <v>Perfil Hepático</v>
      </c>
      <c r="C15" s="204" t="str">
        <f>COSTEO!O17</f>
        <v/>
      </c>
      <c r="D15" s="204" t="str">
        <f>COSTEO!P17</f>
        <v/>
      </c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</row>
    <row r="16">
      <c r="A16" s="193"/>
      <c r="B16" s="201" t="str">
        <f>COSTEO!F18</f>
        <v>ALT- Alanina transferasa</v>
      </c>
      <c r="C16" s="202" t="str">
        <f>COSTEO!O18</f>
        <v/>
      </c>
      <c r="D16" s="202" t="str">
        <f>COSTEO!P18</f>
        <v/>
      </c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</row>
    <row r="17">
      <c r="A17" s="193"/>
      <c r="B17" s="201" t="str">
        <f>COSTEO!F19</f>
        <v>AST - aspartato transferasa</v>
      </c>
      <c r="C17" s="202" t="str">
        <f>COSTEO!O19</f>
        <v/>
      </c>
      <c r="D17" s="202" t="str">
        <f>COSTEO!P19</f>
        <v/>
      </c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</row>
    <row r="18">
      <c r="A18" s="193"/>
      <c r="B18" s="201" t="str">
        <f>COSTEO!F20</f>
        <v>Bilirrubina total y directa</v>
      </c>
      <c r="C18" s="202" t="str">
        <f>COSTEO!O20</f>
        <v/>
      </c>
      <c r="D18" s="202" t="str">
        <f>COSTEO!P20</f>
        <v/>
      </c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</row>
    <row r="19">
      <c r="A19" s="193"/>
      <c r="B19" s="201" t="str">
        <f>COSTEO!F21</f>
        <v>Gama Glutamil transferasa</v>
      </c>
      <c r="C19" s="202" t="str">
        <f>COSTEO!O21</f>
        <v/>
      </c>
      <c r="D19" s="202" t="str">
        <f>COSTEO!P21</f>
        <v/>
      </c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</row>
    <row r="20">
      <c r="A20" s="193"/>
      <c r="B20" s="203" t="str">
        <f>COSTEO!F22</f>
        <v>Perfil Renal</v>
      </c>
      <c r="C20" s="204" t="str">
        <f>COSTEO!O22</f>
        <v/>
      </c>
      <c r="D20" s="204" t="str">
        <f>COSTEO!P22</f>
        <v/>
      </c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</row>
    <row r="21">
      <c r="A21" s="193"/>
      <c r="B21" s="201" t="str">
        <f>COSTEO!F23</f>
        <v>Creatinina</v>
      </c>
      <c r="C21" s="202" t="str">
        <f>COSTEO!O23</f>
        <v/>
      </c>
      <c r="D21" s="202" t="str">
        <f>COSTEO!P23</f>
        <v/>
      </c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</row>
    <row r="22">
      <c r="A22" s="193"/>
      <c r="B22" s="205" t="str">
        <f>COSTEO!F24</f>
        <v>e-GFR</v>
      </c>
      <c r="C22" s="49">
        <f>COSTEO!O24</f>
        <v>4.385964912</v>
      </c>
      <c r="D22" s="98" t="str">
        <f>COSTEO!P24</f>
        <v>No</v>
      </c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</row>
    <row r="23">
      <c r="A23" s="193"/>
      <c r="B23" s="201" t="str">
        <f>COSTEO!F25</f>
        <v>Uroanálisis</v>
      </c>
      <c r="C23" s="202" t="str">
        <f>COSTEO!O25</f>
        <v/>
      </c>
      <c r="D23" s="202" t="str">
        <f>COSTEO!P25</f>
        <v/>
      </c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</row>
    <row r="24">
      <c r="A24" s="193"/>
      <c r="B24" s="201" t="str">
        <f>COSTEO!F26</f>
        <v>Nitrógeno Ureico en Sangre  (BUN)</v>
      </c>
      <c r="C24" s="202" t="str">
        <f>COSTEO!O26</f>
        <v/>
      </c>
      <c r="D24" s="202" t="str">
        <f>COSTEO!P26</f>
        <v/>
      </c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</row>
    <row r="25">
      <c r="A25" s="193"/>
      <c r="B25" s="205" t="str">
        <f>COSTEO!F27</f>
        <v>Proteina 24 horas</v>
      </c>
      <c r="C25" s="49">
        <f>COSTEO!O27</f>
        <v>8.771929825</v>
      </c>
      <c r="D25" s="98" t="str">
        <f>COSTEO!P27</f>
        <v>No</v>
      </c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</row>
    <row r="26">
      <c r="A26" s="193"/>
      <c r="B26" s="203" t="str">
        <f>COSTEO!F28</f>
        <v>Sangre</v>
      </c>
      <c r="C26" s="204" t="str">
        <f>COSTEO!O28</f>
        <v/>
      </c>
      <c r="D26" s="204" t="str">
        <f>COSTEO!P28</f>
        <v/>
      </c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</row>
    <row r="27">
      <c r="A27" s="193"/>
      <c r="B27" s="201" t="str">
        <f>COSTEO!F29</f>
        <v>Hemograma completo</v>
      </c>
      <c r="C27" s="202" t="str">
        <f>COSTEO!O29</f>
        <v/>
      </c>
      <c r="D27" s="202" t="str">
        <f>COSTEO!P29</f>
        <v/>
      </c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</row>
    <row r="28">
      <c r="A28" s="193"/>
      <c r="B28" s="201" t="str">
        <f>COSTEO!F30</f>
        <v>Hemoglobina glicosilada</v>
      </c>
      <c r="C28" s="202" t="str">
        <f>COSTEO!O30</f>
        <v/>
      </c>
      <c r="D28" s="202" t="str">
        <f>COSTEO!P30</f>
        <v/>
      </c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</row>
    <row r="29">
      <c r="A29" s="193"/>
      <c r="B29" s="201" t="str">
        <f>COSTEO!F31</f>
        <v>Ferritina</v>
      </c>
      <c r="C29" s="202" t="str">
        <f>COSTEO!O31</f>
        <v/>
      </c>
      <c r="D29" s="202" t="str">
        <f>COSTEO!P31</f>
        <v/>
      </c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</row>
    <row r="30">
      <c r="A30" s="193"/>
      <c r="B30" s="201" t="str">
        <f>COSTEO!F32</f>
        <v>Glucosa sérica</v>
      </c>
      <c r="C30" s="202" t="str">
        <f>COSTEO!O32</f>
        <v/>
      </c>
      <c r="D30" s="202" t="str">
        <f>COSTEO!P32</f>
        <v/>
      </c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</row>
    <row r="31">
      <c r="A31" s="193"/>
      <c r="B31" s="205" t="str">
        <f>COSTEO!F33</f>
        <v>Tipo de sangre</v>
      </c>
      <c r="C31" s="49">
        <f>COSTEO!O33</f>
        <v>8.771929825</v>
      </c>
      <c r="D31" s="98" t="str">
        <f>COSTEO!P33</f>
        <v>No</v>
      </c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</row>
    <row r="32">
      <c r="A32" s="193"/>
      <c r="B32" s="205" t="str">
        <f>COSTEO!F34</f>
        <v>Frotis de sangre periférica - (extendido de sangre periférica estudio de morfología)</v>
      </c>
      <c r="C32" s="49">
        <f>COSTEO!O34</f>
        <v>19.73684211</v>
      </c>
      <c r="D32" s="98" t="str">
        <f>COSTEO!P34</f>
        <v>No</v>
      </c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</row>
    <row r="33">
      <c r="A33" s="193"/>
      <c r="B33" s="205" t="str">
        <f>COSTEO!F35</f>
        <v>Test de sicklemia: (Células Falciformes-drepanocitosis)</v>
      </c>
      <c r="C33" s="49">
        <f>COSTEO!O35</f>
        <v>17.54385965</v>
      </c>
      <c r="D33" s="98" t="str">
        <f>COSTEO!P35</f>
        <v>No</v>
      </c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</row>
    <row r="34">
      <c r="A34" s="193"/>
      <c r="B34" s="203" t="str">
        <f>COSTEO!F36</f>
        <v>Perfil Tiroideo</v>
      </c>
      <c r="C34" s="204" t="str">
        <f>COSTEO!O36</f>
        <v/>
      </c>
      <c r="D34" s="204" t="str">
        <f>COSTEO!P36</f>
        <v/>
      </c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</row>
    <row r="35">
      <c r="A35" s="193"/>
      <c r="B35" s="201" t="str">
        <f>COSTEO!F37</f>
        <v>T4 libre</v>
      </c>
      <c r="C35" s="202" t="str">
        <f>COSTEO!O37</f>
        <v/>
      </c>
      <c r="D35" s="202" t="str">
        <f>COSTEO!P37</f>
        <v/>
      </c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</row>
    <row r="36">
      <c r="A36" s="193"/>
      <c r="B36" s="201" t="str">
        <f>COSTEO!F38</f>
        <v>TSH</v>
      </c>
      <c r="C36" s="202" t="str">
        <f>COSTEO!O38</f>
        <v/>
      </c>
      <c r="D36" s="202" t="str">
        <f>COSTEO!P38</f>
        <v/>
      </c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</row>
    <row r="37">
      <c r="A37" s="193"/>
      <c r="B37" s="205" t="str">
        <f>COSTEO!F39</f>
        <v>Paratohormona</v>
      </c>
      <c r="C37" s="49">
        <f>COSTEO!O39</f>
        <v>38.15789474</v>
      </c>
      <c r="D37" s="98" t="str">
        <f>COSTEO!P39</f>
        <v>No</v>
      </c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</row>
    <row r="38">
      <c r="A38" s="193"/>
      <c r="B38" s="203" t="str">
        <f>COSTEO!F40</f>
        <v>Enfermedades de transmisión sexual</v>
      </c>
      <c r="C38" s="204" t="str">
        <f>COSTEO!O40</f>
        <v/>
      </c>
      <c r="D38" s="204" t="str">
        <f>COSTEO!P40</f>
        <v/>
      </c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</row>
    <row r="39">
      <c r="A39" s="193"/>
      <c r="B39" s="201" t="str">
        <f>COSTEO!F41</f>
        <v>VDRL</v>
      </c>
      <c r="C39" s="202" t="str">
        <f>COSTEO!O41</f>
        <v/>
      </c>
      <c r="D39" s="202" t="str">
        <f>COSTEO!P41</f>
        <v/>
      </c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</row>
    <row r="40">
      <c r="A40" s="193"/>
      <c r="B40" s="201" t="str">
        <f>COSTEO!F42</f>
        <v>VIH 1 Y 2, Anticuerpos </v>
      </c>
      <c r="C40" s="202" t="str">
        <f>COSTEO!O42</f>
        <v/>
      </c>
      <c r="D40" s="202" t="str">
        <f>COSTEO!P42</f>
        <v/>
      </c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</row>
    <row r="41">
      <c r="A41" s="193"/>
      <c r="B41" s="203" t="str">
        <f>COSTEO!F43</f>
        <v>Minerales  </v>
      </c>
      <c r="C41" s="204" t="str">
        <f>COSTEO!O43</f>
        <v/>
      </c>
      <c r="D41" s="204" t="str">
        <f>COSTEO!P43</f>
        <v/>
      </c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</row>
    <row r="42">
      <c r="A42" s="193"/>
      <c r="B42" s="205" t="str">
        <f>COSTEO!F44</f>
        <v>Fosforo</v>
      </c>
      <c r="C42" s="49">
        <f>COSTEO!O44</f>
        <v>4.385964912</v>
      </c>
      <c r="D42" s="98" t="str">
        <f>COSTEO!P44</f>
        <v>No</v>
      </c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</row>
    <row r="43">
      <c r="A43" s="193"/>
      <c r="B43" s="205" t="str">
        <f>COSTEO!F45</f>
        <v>Ionograma: calcio - sodio - cloro- potasio</v>
      </c>
      <c r="C43" s="49">
        <f>COSTEO!O45</f>
        <v>29.60526316</v>
      </c>
      <c r="D43" s="98" t="str">
        <f>COSTEO!P45</f>
        <v>No</v>
      </c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</row>
    <row r="44">
      <c r="A44" s="193"/>
      <c r="B44" s="203" t="str">
        <f>COSTEO!F46</f>
        <v>Corazón</v>
      </c>
      <c r="C44" s="204" t="str">
        <f>COSTEO!O46</f>
        <v/>
      </c>
      <c r="D44" s="204" t="str">
        <f>COSTEO!P46</f>
        <v/>
      </c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</row>
    <row r="45">
      <c r="A45" s="193"/>
      <c r="B45" s="205" t="str">
        <f>COSTEO!F47</f>
        <v>Homocisteína</v>
      </c>
      <c r="C45" s="49">
        <f>COSTEO!O47</f>
        <v>35.52631579</v>
      </c>
      <c r="D45" s="98" t="str">
        <f>COSTEO!P47</f>
        <v>No</v>
      </c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</row>
    <row r="46">
      <c r="A46" s="193"/>
      <c r="B46" s="206" t="str">
        <f>COSTEO!F48</f>
        <v>IMÁGENES DIAGNÓSTICAS</v>
      </c>
      <c r="C46" s="207" t="str">
        <f>COSTEO!O48</f>
        <v/>
      </c>
      <c r="D46" s="207" t="str">
        <f>COSTEO!P48</f>
        <v/>
      </c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</row>
    <row r="47">
      <c r="A47" s="193"/>
      <c r="B47" s="201" t="str">
        <f>COSTEO!F49</f>
        <v>Radiografía de tórax</v>
      </c>
      <c r="C47" s="202" t="str">
        <f>COSTEO!O49</f>
        <v/>
      </c>
      <c r="D47" s="202" t="str">
        <f>COSTEO!P49</f>
        <v/>
      </c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</row>
    <row r="48">
      <c r="A48" s="193"/>
      <c r="B48" s="201" t="str">
        <f>COSTEO!F50</f>
        <v>Ecografía de abdomen total</v>
      </c>
      <c r="C48" s="202" t="str">
        <f>COSTEO!O50</f>
        <v/>
      </c>
      <c r="D48" s="202" t="str">
        <f>COSTEO!P50</f>
        <v/>
      </c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</row>
    <row r="49">
      <c r="A49" s="193"/>
      <c r="B49" s="201" t="str">
        <f>COSTEO!F51</f>
        <v>Electrocardiograma</v>
      </c>
      <c r="C49" s="202" t="str">
        <f>COSTEO!O51</f>
        <v/>
      </c>
      <c r="D49" s="202" t="str">
        <f>COSTEO!P51</f>
        <v/>
      </c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</row>
    <row r="50">
      <c r="A50" s="193"/>
      <c r="B50" s="205" t="str">
        <f>COSTEO!F52</f>
        <v>Ecocardiografía</v>
      </c>
      <c r="C50" s="49">
        <f>COSTEO!O52</f>
        <v>105.2631579</v>
      </c>
      <c r="D50" s="98" t="str">
        <f>COSTEO!P52</f>
        <v>No</v>
      </c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</row>
    <row r="51">
      <c r="A51" s="193"/>
      <c r="B51" s="205" t="str">
        <f>COSTEO!F56</f>
        <v>Tomografía de columna lumbar</v>
      </c>
      <c r="C51" s="49">
        <f>COSTEO!O56</f>
        <v>92.10526316</v>
      </c>
      <c r="D51" s="98" t="str">
        <f>COSTEO!P56</f>
        <v>No</v>
      </c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</row>
    <row r="52">
      <c r="A52" s="193"/>
      <c r="B52" s="205" t="str">
        <f>COSTEO!F53</f>
        <v>Doppler venoso miembros inferiores</v>
      </c>
      <c r="C52" s="49">
        <f>COSTEO!O53</f>
        <v>82.23684211</v>
      </c>
      <c r="D52" s="98" t="str">
        <f>COSTEO!P53</f>
        <v>No</v>
      </c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</row>
    <row r="53">
      <c r="A53" s="193"/>
      <c r="B53" s="205" t="str">
        <f>COSTEO!F54</f>
        <v>Doppler Arterial miembros inferiores</v>
      </c>
      <c r="C53" s="49">
        <f>COSTEO!O54</f>
        <v>88.81578947</v>
      </c>
      <c r="D53" s="98" t="str">
        <f>COSTEO!P54</f>
        <v>No</v>
      </c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</row>
    <row r="54">
      <c r="A54" s="193"/>
      <c r="B54" s="205" t="str">
        <f>COSTEO!F55</f>
        <v>Radiografía comparativa de caderas</v>
      </c>
      <c r="C54" s="49">
        <f>COSTEO!O55</f>
        <v>32.89473684</v>
      </c>
      <c r="D54" s="98" t="str">
        <f>COSTEO!P55</f>
        <v>No</v>
      </c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</row>
    <row r="55">
      <c r="A55" s="193"/>
      <c r="B55" s="205" t="str">
        <f>COSTEO!F57</f>
        <v>Electromiografía miembros INFERIORES con NCS (Nerve Conduction Studies)</v>
      </c>
      <c r="C55" s="49">
        <f>COSTEO!O57</f>
        <v>78.94736842</v>
      </c>
      <c r="D55" s="98" t="str">
        <f>COSTEO!P57</f>
        <v>No</v>
      </c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</row>
    <row r="56">
      <c r="A56" s="193"/>
      <c r="B56" s="208" t="str">
        <f>COSTEO!F58</f>
        <v>ESPECIALISTAS</v>
      </c>
      <c r="C56" s="209" t="str">
        <f>COSTEO!O58</f>
        <v/>
      </c>
      <c r="D56" s="209" t="str">
        <f>COSTEO!P58</f>
        <v/>
      </c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</row>
    <row r="57">
      <c r="A57" s="193"/>
      <c r="B57" s="210" t="str">
        <f>COSTEO!F59</f>
        <v>Consulta con CARDIOLOGÍA</v>
      </c>
      <c r="C57" s="211" t="str">
        <f>COSTEO!O59</f>
        <v/>
      </c>
      <c r="D57" s="98" t="str">
        <f>COSTEO!P59</f>
        <v>No</v>
      </c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</row>
    <row r="58">
      <c r="A58" s="193"/>
      <c r="B58" s="210" t="str">
        <f>COSTEO!F60</f>
        <v>Consulta con INTERNISTA</v>
      </c>
      <c r="C58" s="98" t="str">
        <f>COSTEO!O60</f>
        <v>No</v>
      </c>
      <c r="D58" s="211" t="str">
        <f>COSTEO!P60</f>
        <v/>
      </c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</row>
    <row r="59">
      <c r="A59" s="193"/>
      <c r="B59" s="205" t="str">
        <f>COSTEO!F61</f>
        <v>Consulta con FISIATRÍA</v>
      </c>
      <c r="C59" s="49">
        <f>COSTEO!O61</f>
        <v>81.87134503</v>
      </c>
      <c r="D59" s="98" t="str">
        <f>COSTEO!P61</f>
        <v>No</v>
      </c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</row>
    <row r="60">
      <c r="A60" s="193"/>
      <c r="B60" s="205" t="str">
        <f>COSTEO!F62</f>
        <v>Consulta con ORTOPEDIA</v>
      </c>
      <c r="C60" s="49">
        <f>COSTEO!O62</f>
        <v>81.87134503</v>
      </c>
      <c r="D60" s="98" t="str">
        <f>COSTEO!P62</f>
        <v>No</v>
      </c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</row>
    <row r="61">
      <c r="A61" s="193"/>
      <c r="B61" s="205" t="str">
        <f>COSTEO!F63</f>
        <v>Consulta con PODOLOGÍA</v>
      </c>
      <c r="C61" s="49">
        <f>COSTEO!O63</f>
        <v>81.87134503</v>
      </c>
      <c r="D61" s="98" t="str">
        <f>COSTEO!P63</f>
        <v>No</v>
      </c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</row>
    <row r="62">
      <c r="A62" s="193"/>
      <c r="B62" s="205" t="str">
        <f>COSTEO!F64</f>
        <v>Consulta con UROLOGÍA</v>
      </c>
      <c r="C62" s="49">
        <f>COSTEO!O64</f>
        <v>83.10249307</v>
      </c>
      <c r="D62" s="98" t="str">
        <f>COSTEO!P64</f>
        <v>No</v>
      </c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</row>
    <row r="63">
      <c r="A63" s="193"/>
      <c r="B63" s="205" t="str">
        <f>COSTEO!F65</f>
        <v>Consulta con VIRTUAL DE PRIMERA VEZ  Dr. Marcos Yepes </v>
      </c>
      <c r="C63" s="49">
        <f>COSTEO!O65</f>
        <v>41.55124654</v>
      </c>
      <c r="D63" s="98" t="str">
        <f>COSTEO!P66</f>
        <v>No</v>
      </c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</row>
    <row r="64">
      <c r="A64" s="193"/>
      <c r="B64" s="205" t="str">
        <f>COSTEO!F66</f>
        <v>Consulta con VIRTUAL DE CONTROL   Dr. Marcos Yepes  - revisión de resultados</v>
      </c>
      <c r="C64" s="49">
        <f>COSTEO!O66</f>
        <v>41.55124654</v>
      </c>
      <c r="D64" s="98" t="str">
        <f>COSTEO!P67</f>
        <v>No</v>
      </c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</row>
    <row r="65">
      <c r="A65" s="193"/>
      <c r="B65" s="205" t="str">
        <f>COSTEO!F67</f>
        <v>Consulta con VIRTUAL DE NUTRICIÓN Y PSICO NUTRICIÓN</v>
      </c>
      <c r="C65" s="49">
        <f>COSTEO!O67</f>
        <v>149.5844875</v>
      </c>
      <c r="D65" s="98" t="str">
        <f>COSTEO!P68</f>
        <v>No</v>
      </c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</row>
    <row r="66">
      <c r="A66" s="193"/>
      <c r="B66" s="205" t="str">
        <f>COSTEO!F68</f>
        <v>Consulta con VIRTUAL VASCULAR PERIFÉRICO</v>
      </c>
      <c r="C66" s="49">
        <f>COSTEO!O68</f>
        <v>96.95290859</v>
      </c>
      <c r="D66" s="98" t="str">
        <f>COSTEO!P69</f>
        <v>No</v>
      </c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</row>
    <row r="67">
      <c r="A67" s="193"/>
      <c r="B67" s="205" t="str">
        <f>COSTEO!F69</f>
        <v>Masaje de drenaje linfático</v>
      </c>
      <c r="C67" s="49">
        <f>COSTEO!O69</f>
        <v>49.34210526</v>
      </c>
      <c r="D67" s="98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</row>
    <row r="68">
      <c r="A68" s="193"/>
      <c r="B68" s="212" t="str">
        <f>COSTEO!F70</f>
        <v>Tarros para proteina 24 horas orina + orina uroanalisis y fecal</v>
      </c>
      <c r="C68" s="49">
        <f>COSTEO!O70</f>
        <v>4.155124654</v>
      </c>
      <c r="D68" s="141">
        <f>COSTEO!P70</f>
        <v>2.216066482</v>
      </c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</row>
    <row r="69">
      <c r="A69" s="193"/>
      <c r="B69" s="212" t="str">
        <f>COSTEO!F71</f>
        <v>02 Traslados hotel - clínica por trayecto lejos</v>
      </c>
      <c r="C69" s="49">
        <f>COSTEO!O71</f>
        <v>66.48199446</v>
      </c>
      <c r="D69" s="141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</row>
    <row r="70">
      <c r="A70" s="193"/>
      <c r="B70" s="212" t="str">
        <f>COSTEO!F72</f>
        <v>04 Traslados hotel - clínica por trayecto Cortos - cerca</v>
      </c>
      <c r="C70" s="49">
        <f>COSTEO!O72</f>
        <v>22.16066482</v>
      </c>
      <c r="D70" s="141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</row>
    <row r="71">
      <c r="A71" s="193"/>
      <c r="B71" s="212" t="str">
        <f>COSTEO!F73</f>
        <v>Servicios Medical Trip Colombia: Acompañamiento Virtual</v>
      </c>
      <c r="C71" s="49">
        <f>COSTEO!O73</f>
        <v>37.39612188</v>
      </c>
      <c r="D71" s="141" t="str">
        <f>COSTEO!P73</f>
        <v/>
      </c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</row>
    <row r="72">
      <c r="A72" s="193"/>
      <c r="B72" s="213" t="str">
        <f>COSTEO!F74</f>
        <v>Servicios Medical Trip Colombia: Acompañamiento presencial </v>
      </c>
      <c r="C72" s="49">
        <f>COSTEO!O74</f>
        <v>99.72299169</v>
      </c>
      <c r="D72" s="141" t="str">
        <f>COSTEO!P74</f>
        <v/>
      </c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</row>
    <row r="73">
      <c r="A73" s="193"/>
      <c r="B73" s="213" t="str">
        <f>COSTEO!F75</f>
        <v>Servicios Medical Trip Colombia: Enfermera por horas  </v>
      </c>
      <c r="C73" s="49">
        <f>COSTEO!O75</f>
        <v>64.32748538</v>
      </c>
      <c r="D73" s="141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</row>
    <row r="74">
      <c r="A74" s="193"/>
      <c r="B74" s="214" t="s">
        <v>282</v>
      </c>
      <c r="C74" s="215">
        <f>COSTEO!O79</f>
        <v>8.513157895</v>
      </c>
      <c r="D74" s="215">
        <f>COSTEO!P79</f>
        <v>1.923897582</v>
      </c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</row>
    <row r="75">
      <c r="A75" s="193"/>
      <c r="B75" s="216" t="s">
        <v>283</v>
      </c>
      <c r="C75" s="217">
        <f t="shared" ref="C75:D75" si="1">SUM(C3:C74)</f>
        <v>2136.815713</v>
      </c>
      <c r="D75" s="217">
        <f t="shared" si="1"/>
        <v>483.3504904</v>
      </c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</row>
    <row r="76">
      <c r="A76" s="193"/>
      <c r="B76" s="194" t="str">
        <f>COSTEO!F78</f>
        <v/>
      </c>
      <c r="C76" s="195"/>
      <c r="D76" s="195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</row>
    <row r="77">
      <c r="A77" s="193"/>
      <c r="B77" s="218" t="s">
        <v>283</v>
      </c>
      <c r="C77" s="219">
        <f>C75+D75</f>
        <v>2620.166203</v>
      </c>
      <c r="D77" s="195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</row>
    <row r="78">
      <c r="A78" s="193"/>
      <c r="B78" s="218" t="s">
        <v>284</v>
      </c>
      <c r="C78" s="220">
        <f>C77*6%</f>
        <v>157.2099722</v>
      </c>
      <c r="D78" s="195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</row>
    <row r="79">
      <c r="A79" s="193"/>
      <c r="B79" s="221" t="s">
        <v>285</v>
      </c>
      <c r="C79" s="222">
        <f>C77+C78</f>
        <v>2777.376175</v>
      </c>
      <c r="D79" s="195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</row>
    <row r="80">
      <c r="A80" s="193"/>
      <c r="B80" s="194" t="str">
        <f>COSTEO!F82</f>
        <v/>
      </c>
      <c r="C80" s="223">
        <v>2400.0</v>
      </c>
      <c r="D80" s="195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</row>
    <row r="81">
      <c r="A81" s="193"/>
      <c r="B81" s="194" t="str">
        <f>COSTEO!F83</f>
        <v/>
      </c>
      <c r="C81" s="219">
        <f>C79-C80</f>
        <v>377.3761751</v>
      </c>
      <c r="D81" s="195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</row>
    <row r="82">
      <c r="A82" s="193"/>
      <c r="B82" s="194" t="str">
        <f>COSTEO!F82</f>
        <v/>
      </c>
      <c r="C82" s="195"/>
      <c r="D82" s="195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</row>
    <row r="83">
      <c r="A83" s="193"/>
      <c r="B83" s="194" t="str">
        <f>COSTEO!F83</f>
        <v/>
      </c>
      <c r="C83" s="195"/>
      <c r="D83" s="195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</row>
    <row r="84">
      <c r="A84" s="193"/>
      <c r="B84" s="194" t="str">
        <f>COSTEO!F84</f>
        <v/>
      </c>
      <c r="C84" s="195"/>
      <c r="D84" s="195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</row>
    <row r="85">
      <c r="A85" s="193"/>
      <c r="B85" s="194" t="str">
        <f>COSTEO!F85</f>
        <v/>
      </c>
      <c r="C85" s="195"/>
      <c r="D85" s="195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</row>
    <row r="86">
      <c r="A86" s="193"/>
      <c r="B86" s="194" t="str">
        <f>COSTEO!F86</f>
        <v/>
      </c>
      <c r="C86" s="195"/>
      <c r="D86" s="195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</row>
    <row r="87">
      <c r="A87" s="193"/>
      <c r="B87" s="194" t="str">
        <f>COSTEO!F87</f>
        <v/>
      </c>
      <c r="C87" s="195"/>
      <c r="D87" s="195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</row>
    <row r="88">
      <c r="A88" s="193"/>
      <c r="B88" s="194" t="str">
        <f>COSTEO!F88</f>
        <v/>
      </c>
      <c r="C88" s="195"/>
      <c r="D88" s="195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</row>
    <row r="89">
      <c r="A89" s="193"/>
      <c r="B89" s="194" t="str">
        <f>COSTEO!F89</f>
        <v/>
      </c>
      <c r="C89" s="195"/>
      <c r="D89" s="195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</row>
    <row r="90">
      <c r="A90" s="193"/>
      <c r="B90" s="194" t="str">
        <f>COSTEO!F90</f>
        <v/>
      </c>
      <c r="C90" s="195"/>
      <c r="D90" s="195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</row>
    <row r="91">
      <c r="A91" s="193"/>
      <c r="B91" s="194" t="str">
        <f>COSTEO!F91</f>
        <v/>
      </c>
      <c r="C91" s="195"/>
      <c r="D91" s="195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</row>
    <row r="92">
      <c r="A92" s="193"/>
      <c r="B92" s="194" t="str">
        <f>COSTEO!F92</f>
        <v/>
      </c>
      <c r="C92" s="195"/>
      <c r="D92" s="195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</row>
    <row r="93">
      <c r="A93" s="193"/>
      <c r="B93" s="194" t="str">
        <f>COSTEO!F93</f>
        <v/>
      </c>
      <c r="C93" s="195"/>
      <c r="D93" s="195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</row>
    <row r="94">
      <c r="A94" s="193"/>
      <c r="B94" s="194" t="str">
        <f>COSTEO!F94</f>
        <v/>
      </c>
      <c r="C94" s="195"/>
      <c r="D94" s="195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</row>
    <row r="95">
      <c r="A95" s="193"/>
      <c r="B95" s="194" t="str">
        <f>COSTEO!F95</f>
        <v/>
      </c>
      <c r="C95" s="195"/>
      <c r="D95" s="195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</row>
    <row r="96">
      <c r="A96" s="193"/>
      <c r="B96" s="194" t="str">
        <f>COSTEO!F96</f>
        <v/>
      </c>
      <c r="C96" s="195"/>
      <c r="D96" s="195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</row>
    <row r="97">
      <c r="A97" s="193"/>
      <c r="B97" s="194" t="str">
        <f>COSTEO!F97</f>
        <v/>
      </c>
      <c r="C97" s="195"/>
      <c r="D97" s="195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</row>
    <row r="98">
      <c r="A98" s="193"/>
      <c r="B98" s="194"/>
      <c r="C98" s="195"/>
      <c r="D98" s="195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</row>
    <row r="99">
      <c r="A99" s="193"/>
      <c r="B99" s="194"/>
      <c r="C99" s="195"/>
      <c r="D99" s="195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</row>
    <row r="100">
      <c r="A100" s="193"/>
      <c r="B100" s="194"/>
      <c r="C100" s="195"/>
      <c r="D100" s="195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</row>
    <row r="101">
      <c r="A101" s="193"/>
      <c r="B101" s="194"/>
      <c r="C101" s="195"/>
      <c r="D101" s="195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</row>
    <row r="102">
      <c r="A102" s="193"/>
      <c r="B102" s="194"/>
      <c r="C102" s="195"/>
      <c r="D102" s="195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</row>
    <row r="103">
      <c r="A103" s="193"/>
      <c r="B103" s="194"/>
      <c r="C103" s="195"/>
      <c r="D103" s="195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</row>
    <row r="104">
      <c r="A104" s="193"/>
      <c r="B104" s="194"/>
      <c r="C104" s="195"/>
      <c r="D104" s="195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</row>
    <row r="105">
      <c r="A105" s="193"/>
      <c r="B105" s="194"/>
      <c r="C105" s="195"/>
      <c r="D105" s="195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</row>
    <row r="106">
      <c r="A106" s="193"/>
      <c r="B106" s="194"/>
      <c r="C106" s="195"/>
      <c r="D106" s="195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</row>
    <row r="107">
      <c r="A107" s="193"/>
      <c r="B107" s="194"/>
      <c r="C107" s="195"/>
      <c r="D107" s="195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</row>
    <row r="108">
      <c r="A108" s="193"/>
      <c r="B108" s="194"/>
      <c r="C108" s="195"/>
      <c r="D108" s="195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</row>
    <row r="109">
      <c r="A109" s="193"/>
      <c r="B109" s="194"/>
      <c r="C109" s="195"/>
      <c r="D109" s="195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</row>
    <row r="110">
      <c r="A110" s="193"/>
      <c r="B110" s="194"/>
      <c r="C110" s="195"/>
      <c r="D110" s="195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</row>
    <row r="111">
      <c r="A111" s="193"/>
      <c r="B111" s="194"/>
      <c r="C111" s="195"/>
      <c r="D111" s="195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</row>
    <row r="112">
      <c r="A112" s="193"/>
      <c r="B112" s="194"/>
      <c r="C112" s="195"/>
      <c r="D112" s="195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</row>
    <row r="113">
      <c r="A113" s="193"/>
      <c r="B113" s="194"/>
      <c r="C113" s="195"/>
      <c r="D113" s="195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</row>
    <row r="114">
      <c r="A114" s="193"/>
      <c r="B114" s="194"/>
      <c r="C114" s="195"/>
      <c r="D114" s="195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</row>
    <row r="115">
      <c r="A115" s="193"/>
      <c r="B115" s="194"/>
      <c r="C115" s="195"/>
      <c r="D115" s="195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</row>
    <row r="116">
      <c r="A116" s="193"/>
      <c r="B116" s="194"/>
      <c r="C116" s="195"/>
      <c r="D116" s="195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</row>
    <row r="117">
      <c r="A117" s="193"/>
      <c r="B117" s="194"/>
      <c r="C117" s="195"/>
      <c r="D117" s="195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</row>
    <row r="118">
      <c r="A118" s="193"/>
      <c r="B118" s="194"/>
      <c r="C118" s="195"/>
      <c r="D118" s="195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</row>
    <row r="119">
      <c r="A119" s="193"/>
      <c r="B119" s="194"/>
      <c r="C119" s="195"/>
      <c r="D119" s="195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</row>
    <row r="120">
      <c r="A120" s="193"/>
      <c r="B120" s="194"/>
      <c r="C120" s="195"/>
      <c r="D120" s="195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</row>
    <row r="121">
      <c r="A121" s="193"/>
      <c r="B121" s="194"/>
      <c r="C121" s="195"/>
      <c r="D121" s="195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</row>
    <row r="122">
      <c r="A122" s="193"/>
      <c r="B122" s="194"/>
      <c r="C122" s="195"/>
      <c r="D122" s="195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</row>
    <row r="123">
      <c r="A123" s="193"/>
      <c r="B123" s="194"/>
      <c r="C123" s="195"/>
      <c r="D123" s="195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</row>
    <row r="124">
      <c r="A124" s="193"/>
      <c r="B124" s="194"/>
      <c r="C124" s="195"/>
      <c r="D124" s="195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</row>
    <row r="125">
      <c r="A125" s="193"/>
      <c r="B125" s="194"/>
      <c r="C125" s="195"/>
      <c r="D125" s="195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</row>
    <row r="126">
      <c r="A126" s="193"/>
      <c r="B126" s="194"/>
      <c r="C126" s="195"/>
      <c r="D126" s="195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</row>
    <row r="127">
      <c r="A127" s="193"/>
      <c r="B127" s="194"/>
      <c r="C127" s="195"/>
      <c r="D127" s="195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</row>
    <row r="128">
      <c r="A128" s="193"/>
      <c r="B128" s="194"/>
      <c r="C128" s="195"/>
      <c r="D128" s="195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</row>
    <row r="129">
      <c r="A129" s="193"/>
      <c r="B129" s="194"/>
      <c r="C129" s="195"/>
      <c r="D129" s="195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</row>
    <row r="130">
      <c r="A130" s="193"/>
      <c r="B130" s="194"/>
      <c r="C130" s="195"/>
      <c r="D130" s="195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</row>
    <row r="131">
      <c r="A131" s="193"/>
      <c r="B131" s="194"/>
      <c r="C131" s="195"/>
      <c r="D131" s="195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</row>
    <row r="132">
      <c r="A132" s="193"/>
      <c r="B132" s="194"/>
      <c r="C132" s="195"/>
      <c r="D132" s="195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</row>
    <row r="133">
      <c r="A133" s="193"/>
      <c r="B133" s="194"/>
      <c r="C133" s="195"/>
      <c r="D133" s="195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</row>
    <row r="134">
      <c r="A134" s="193"/>
      <c r="B134" s="194"/>
      <c r="C134" s="195"/>
      <c r="D134" s="195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</row>
    <row r="135">
      <c r="A135" s="193"/>
      <c r="B135" s="194"/>
      <c r="C135" s="195"/>
      <c r="D135" s="195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</row>
    <row r="136">
      <c r="A136" s="193"/>
      <c r="B136" s="194"/>
      <c r="C136" s="195"/>
      <c r="D136" s="195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</row>
    <row r="137">
      <c r="A137" s="193"/>
      <c r="B137" s="194"/>
      <c r="C137" s="195"/>
      <c r="D137" s="195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</row>
    <row r="138">
      <c r="A138" s="193"/>
      <c r="B138" s="194"/>
      <c r="C138" s="195"/>
      <c r="D138" s="195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</row>
    <row r="139">
      <c r="A139" s="193"/>
      <c r="B139" s="194"/>
      <c r="C139" s="195"/>
      <c r="D139" s="195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</row>
    <row r="140">
      <c r="A140" s="193"/>
      <c r="B140" s="194"/>
      <c r="C140" s="195"/>
      <c r="D140" s="195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</row>
    <row r="141">
      <c r="A141" s="193"/>
      <c r="B141" s="194"/>
      <c r="C141" s="195"/>
      <c r="D141" s="195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</row>
    <row r="142">
      <c r="A142" s="193"/>
      <c r="B142" s="194"/>
      <c r="C142" s="195"/>
      <c r="D142" s="195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</row>
    <row r="143">
      <c r="A143" s="193"/>
      <c r="B143" s="194"/>
      <c r="C143" s="195"/>
      <c r="D143" s="195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</row>
    <row r="144">
      <c r="A144" s="193"/>
      <c r="B144" s="194"/>
      <c r="C144" s="195"/>
      <c r="D144" s="195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</row>
    <row r="145">
      <c r="A145" s="193"/>
      <c r="B145" s="194"/>
      <c r="C145" s="195"/>
      <c r="D145" s="195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</row>
    <row r="146">
      <c r="A146" s="193"/>
      <c r="B146" s="194"/>
      <c r="C146" s="195"/>
      <c r="D146" s="195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</row>
    <row r="147">
      <c r="A147" s="193"/>
      <c r="B147" s="194"/>
      <c r="C147" s="195"/>
      <c r="D147" s="195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</row>
    <row r="148">
      <c r="A148" s="193"/>
      <c r="B148" s="194"/>
      <c r="C148" s="195"/>
      <c r="D148" s="195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</row>
    <row r="149">
      <c r="A149" s="193"/>
      <c r="B149" s="194"/>
      <c r="C149" s="195"/>
      <c r="D149" s="195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</row>
    <row r="150">
      <c r="A150" s="193"/>
      <c r="B150" s="194"/>
      <c r="C150" s="195"/>
      <c r="D150" s="195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</row>
    <row r="151">
      <c r="A151" s="193"/>
      <c r="B151" s="194"/>
      <c r="C151" s="195"/>
      <c r="D151" s="195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</row>
    <row r="152">
      <c r="A152" s="193"/>
      <c r="B152" s="194"/>
      <c r="C152" s="195"/>
      <c r="D152" s="195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</row>
    <row r="153">
      <c r="A153" s="193"/>
      <c r="B153" s="194"/>
      <c r="C153" s="195"/>
      <c r="D153" s="195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</row>
    <row r="154">
      <c r="A154" s="193"/>
      <c r="B154" s="194"/>
      <c r="C154" s="195"/>
      <c r="D154" s="195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</row>
    <row r="155">
      <c r="A155" s="193"/>
      <c r="B155" s="194"/>
      <c r="C155" s="195"/>
      <c r="D155" s="195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</row>
    <row r="156">
      <c r="A156" s="193"/>
      <c r="B156" s="194"/>
      <c r="C156" s="195"/>
      <c r="D156" s="195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</row>
    <row r="157">
      <c r="A157" s="193"/>
      <c r="B157" s="194"/>
      <c r="C157" s="195"/>
      <c r="D157" s="195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</row>
    <row r="158">
      <c r="A158" s="193"/>
      <c r="B158" s="194"/>
      <c r="C158" s="195"/>
      <c r="D158" s="195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</row>
    <row r="159">
      <c r="A159" s="193"/>
      <c r="B159" s="194"/>
      <c r="C159" s="195"/>
      <c r="D159" s="195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</row>
    <row r="160">
      <c r="A160" s="193"/>
      <c r="B160" s="194"/>
      <c r="C160" s="195"/>
      <c r="D160" s="195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</row>
    <row r="161">
      <c r="A161" s="193"/>
      <c r="B161" s="194"/>
      <c r="C161" s="195"/>
      <c r="D161" s="195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</row>
    <row r="162">
      <c r="A162" s="193"/>
      <c r="B162" s="194"/>
      <c r="C162" s="195"/>
      <c r="D162" s="195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</row>
    <row r="163">
      <c r="A163" s="193"/>
      <c r="B163" s="194"/>
      <c r="C163" s="195"/>
      <c r="D163" s="195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</row>
    <row r="164">
      <c r="A164" s="193"/>
      <c r="B164" s="194"/>
      <c r="C164" s="195"/>
      <c r="D164" s="195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</row>
    <row r="165">
      <c r="A165" s="193"/>
      <c r="B165" s="194"/>
      <c r="C165" s="195"/>
      <c r="D165" s="195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</row>
    <row r="166">
      <c r="A166" s="193"/>
      <c r="B166" s="194"/>
      <c r="C166" s="195"/>
      <c r="D166" s="195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</row>
    <row r="167">
      <c r="A167" s="193"/>
      <c r="B167" s="194"/>
      <c r="C167" s="195"/>
      <c r="D167" s="195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</row>
    <row r="168">
      <c r="A168" s="193"/>
      <c r="B168" s="194"/>
      <c r="C168" s="195"/>
      <c r="D168" s="195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</row>
    <row r="169">
      <c r="A169" s="193"/>
      <c r="B169" s="194"/>
      <c r="C169" s="195"/>
      <c r="D169" s="195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</row>
    <row r="170">
      <c r="A170" s="193"/>
      <c r="B170" s="194"/>
      <c r="C170" s="195"/>
      <c r="D170" s="195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</row>
    <row r="171">
      <c r="A171" s="193"/>
      <c r="B171" s="194"/>
      <c r="C171" s="195"/>
      <c r="D171" s="195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</row>
    <row r="172">
      <c r="A172" s="193"/>
      <c r="B172" s="194"/>
      <c r="C172" s="195"/>
      <c r="D172" s="195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</row>
    <row r="173">
      <c r="A173" s="193"/>
      <c r="B173" s="194"/>
      <c r="C173" s="195"/>
      <c r="D173" s="195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</row>
    <row r="174">
      <c r="A174" s="193"/>
      <c r="B174" s="194"/>
      <c r="C174" s="195"/>
      <c r="D174" s="195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</row>
    <row r="175">
      <c r="A175" s="193"/>
      <c r="B175" s="194"/>
      <c r="C175" s="195"/>
      <c r="D175" s="195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</row>
    <row r="176">
      <c r="A176" s="193"/>
      <c r="B176" s="194"/>
      <c r="C176" s="195"/>
      <c r="D176" s="195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</row>
    <row r="177">
      <c r="A177" s="193"/>
      <c r="B177" s="194"/>
      <c r="C177" s="195"/>
      <c r="D177" s="195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</row>
    <row r="178">
      <c r="A178" s="193"/>
      <c r="B178" s="194"/>
      <c r="C178" s="195"/>
      <c r="D178" s="195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</row>
    <row r="179">
      <c r="A179" s="193"/>
      <c r="B179" s="194"/>
      <c r="C179" s="195"/>
      <c r="D179" s="195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</row>
    <row r="180">
      <c r="A180" s="193"/>
      <c r="B180" s="194"/>
      <c r="C180" s="195"/>
      <c r="D180" s="195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</row>
    <row r="181">
      <c r="A181" s="193"/>
      <c r="B181" s="194"/>
      <c r="C181" s="195"/>
      <c r="D181" s="195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</row>
    <row r="182">
      <c r="A182" s="193"/>
      <c r="B182" s="194"/>
      <c r="C182" s="195"/>
      <c r="D182" s="195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</row>
    <row r="183">
      <c r="A183" s="193"/>
      <c r="B183" s="194"/>
      <c r="C183" s="195"/>
      <c r="D183" s="195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</row>
    <row r="184">
      <c r="A184" s="193"/>
      <c r="B184" s="194"/>
      <c r="C184" s="195"/>
      <c r="D184" s="195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</row>
    <row r="185">
      <c r="A185" s="193"/>
      <c r="B185" s="194"/>
      <c r="C185" s="195"/>
      <c r="D185" s="195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</row>
    <row r="186">
      <c r="A186" s="193"/>
      <c r="B186" s="194"/>
      <c r="C186" s="195"/>
      <c r="D186" s="195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</row>
    <row r="187">
      <c r="A187" s="193"/>
      <c r="B187" s="194"/>
      <c r="C187" s="195"/>
      <c r="D187" s="195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</row>
    <row r="188">
      <c r="A188" s="193"/>
      <c r="B188" s="194"/>
      <c r="C188" s="195"/>
      <c r="D188" s="195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</row>
    <row r="189">
      <c r="A189" s="193"/>
      <c r="B189" s="194"/>
      <c r="C189" s="195"/>
      <c r="D189" s="195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</row>
    <row r="190">
      <c r="A190" s="193"/>
      <c r="B190" s="194"/>
      <c r="C190" s="195"/>
      <c r="D190" s="195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</row>
    <row r="191">
      <c r="A191" s="193"/>
      <c r="B191" s="194"/>
      <c r="C191" s="195"/>
      <c r="D191" s="195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</row>
    <row r="192">
      <c r="A192" s="193"/>
      <c r="B192" s="194"/>
      <c r="C192" s="195"/>
      <c r="D192" s="195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</row>
    <row r="193">
      <c r="A193" s="193"/>
      <c r="B193" s="194"/>
      <c r="C193" s="195"/>
      <c r="D193" s="195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</row>
    <row r="194">
      <c r="A194" s="193"/>
      <c r="B194" s="194"/>
      <c r="C194" s="195"/>
      <c r="D194" s="195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</row>
    <row r="195">
      <c r="A195" s="193"/>
      <c r="B195" s="194"/>
      <c r="C195" s="195"/>
      <c r="D195" s="195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</row>
    <row r="196">
      <c r="A196" s="193"/>
      <c r="B196" s="194"/>
      <c r="C196" s="195"/>
      <c r="D196" s="195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</row>
    <row r="197">
      <c r="A197" s="193"/>
      <c r="B197" s="194"/>
      <c r="C197" s="195"/>
      <c r="D197" s="195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</row>
    <row r="198">
      <c r="A198" s="193"/>
      <c r="B198" s="194"/>
      <c r="C198" s="195"/>
      <c r="D198" s="195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</row>
    <row r="199">
      <c r="A199" s="193"/>
      <c r="B199" s="194"/>
      <c r="C199" s="195"/>
      <c r="D199" s="195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</row>
    <row r="200">
      <c r="A200" s="193"/>
      <c r="B200" s="194"/>
      <c r="C200" s="195"/>
      <c r="D200" s="195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</row>
    <row r="201">
      <c r="A201" s="193"/>
      <c r="B201" s="194"/>
      <c r="C201" s="195"/>
      <c r="D201" s="195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</row>
    <row r="202">
      <c r="A202" s="193"/>
      <c r="B202" s="194"/>
      <c r="C202" s="195"/>
      <c r="D202" s="195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</row>
    <row r="203">
      <c r="A203" s="193"/>
      <c r="B203" s="194"/>
      <c r="C203" s="195"/>
      <c r="D203" s="195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</row>
    <row r="204">
      <c r="A204" s="193"/>
      <c r="B204" s="194"/>
      <c r="C204" s="195"/>
      <c r="D204" s="195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</row>
    <row r="205">
      <c r="A205" s="193"/>
      <c r="B205" s="194"/>
      <c r="C205" s="195"/>
      <c r="D205" s="195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</row>
    <row r="206">
      <c r="A206" s="193"/>
      <c r="B206" s="194"/>
      <c r="C206" s="195"/>
      <c r="D206" s="195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</row>
    <row r="207">
      <c r="A207" s="193"/>
      <c r="B207" s="194"/>
      <c r="C207" s="195"/>
      <c r="D207" s="195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</row>
    <row r="208">
      <c r="A208" s="193"/>
      <c r="B208" s="194"/>
      <c r="C208" s="195"/>
      <c r="D208" s="195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</row>
    <row r="209">
      <c r="A209" s="193"/>
      <c r="B209" s="194"/>
      <c r="C209" s="195"/>
      <c r="D209" s="195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</row>
    <row r="210">
      <c r="A210" s="193"/>
      <c r="B210" s="194"/>
      <c r="C210" s="195"/>
      <c r="D210" s="195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</row>
    <row r="211">
      <c r="A211" s="193"/>
      <c r="B211" s="194"/>
      <c r="C211" s="195"/>
      <c r="D211" s="195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</row>
    <row r="212">
      <c r="A212" s="193"/>
      <c r="B212" s="194"/>
      <c r="C212" s="195"/>
      <c r="D212" s="195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</row>
    <row r="213">
      <c r="A213" s="193"/>
      <c r="B213" s="194"/>
      <c r="C213" s="195"/>
      <c r="D213" s="195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</row>
    <row r="214">
      <c r="A214" s="193"/>
      <c r="B214" s="194"/>
      <c r="C214" s="195"/>
      <c r="D214" s="195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</row>
    <row r="215">
      <c r="A215" s="193"/>
      <c r="B215" s="194"/>
      <c r="C215" s="195"/>
      <c r="D215" s="195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</row>
    <row r="216">
      <c r="A216" s="193"/>
      <c r="B216" s="194"/>
      <c r="C216" s="195"/>
      <c r="D216" s="195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</row>
    <row r="217">
      <c r="A217" s="193"/>
      <c r="B217" s="194"/>
      <c r="C217" s="195"/>
      <c r="D217" s="195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</row>
    <row r="218">
      <c r="A218" s="193"/>
      <c r="B218" s="194"/>
      <c r="C218" s="195"/>
      <c r="D218" s="195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</row>
    <row r="219">
      <c r="A219" s="193"/>
      <c r="B219" s="194"/>
      <c r="C219" s="195"/>
      <c r="D219" s="195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</row>
    <row r="220">
      <c r="A220" s="193"/>
      <c r="B220" s="194"/>
      <c r="C220" s="195"/>
      <c r="D220" s="195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</row>
    <row r="221">
      <c r="A221" s="193"/>
      <c r="B221" s="194"/>
      <c r="C221" s="195"/>
      <c r="D221" s="195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</row>
    <row r="222">
      <c r="A222" s="193"/>
      <c r="B222" s="194"/>
      <c r="C222" s="195"/>
      <c r="D222" s="195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</row>
    <row r="223">
      <c r="A223" s="193"/>
      <c r="B223" s="194"/>
      <c r="C223" s="195"/>
      <c r="D223" s="195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</row>
    <row r="224">
      <c r="A224" s="193"/>
      <c r="B224" s="194"/>
      <c r="C224" s="195"/>
      <c r="D224" s="195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</row>
    <row r="225">
      <c r="A225" s="193"/>
      <c r="B225" s="194"/>
      <c r="C225" s="195"/>
      <c r="D225" s="195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</row>
    <row r="226">
      <c r="A226" s="193"/>
      <c r="B226" s="194"/>
      <c r="C226" s="195"/>
      <c r="D226" s="195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</row>
    <row r="227">
      <c r="A227" s="193"/>
      <c r="B227" s="194"/>
      <c r="C227" s="195"/>
      <c r="D227" s="195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</row>
    <row r="228">
      <c r="A228" s="193"/>
      <c r="B228" s="194"/>
      <c r="C228" s="195"/>
      <c r="D228" s="195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</row>
    <row r="229">
      <c r="A229" s="193"/>
      <c r="B229" s="194"/>
      <c r="C229" s="195"/>
      <c r="D229" s="195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</row>
    <row r="230">
      <c r="A230" s="193"/>
      <c r="B230" s="194"/>
      <c r="C230" s="195"/>
      <c r="D230" s="195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</row>
    <row r="231">
      <c r="A231" s="193"/>
      <c r="B231" s="194"/>
      <c r="C231" s="195"/>
      <c r="D231" s="195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</row>
    <row r="232">
      <c r="A232" s="193"/>
      <c r="B232" s="194"/>
      <c r="C232" s="195"/>
      <c r="D232" s="195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</row>
    <row r="233">
      <c r="A233" s="193"/>
      <c r="B233" s="194"/>
      <c r="C233" s="195"/>
      <c r="D233" s="195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</row>
    <row r="234">
      <c r="A234" s="193"/>
      <c r="B234" s="194"/>
      <c r="C234" s="195"/>
      <c r="D234" s="195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</row>
    <row r="235">
      <c r="A235" s="193"/>
      <c r="B235" s="194"/>
      <c r="C235" s="195"/>
      <c r="D235" s="195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</row>
    <row r="236">
      <c r="A236" s="193"/>
      <c r="B236" s="194"/>
      <c r="C236" s="195"/>
      <c r="D236" s="195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</row>
    <row r="237">
      <c r="A237" s="193"/>
      <c r="B237" s="194"/>
      <c r="C237" s="195"/>
      <c r="D237" s="195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</row>
    <row r="238">
      <c r="A238" s="193"/>
      <c r="B238" s="194"/>
      <c r="C238" s="195"/>
      <c r="D238" s="195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</row>
    <row r="239">
      <c r="A239" s="193"/>
      <c r="B239" s="194"/>
      <c r="C239" s="195"/>
      <c r="D239" s="195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</row>
    <row r="240">
      <c r="A240" s="193"/>
      <c r="B240" s="194"/>
      <c r="C240" s="195"/>
      <c r="D240" s="195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</row>
    <row r="241">
      <c r="A241" s="193"/>
      <c r="B241" s="194"/>
      <c r="C241" s="195"/>
      <c r="D241" s="195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</row>
    <row r="242">
      <c r="A242" s="193"/>
      <c r="B242" s="194"/>
      <c r="C242" s="195"/>
      <c r="D242" s="195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</row>
    <row r="243">
      <c r="A243" s="193"/>
      <c r="B243" s="194"/>
      <c r="C243" s="195"/>
      <c r="D243" s="195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</row>
    <row r="244">
      <c r="A244" s="193"/>
      <c r="B244" s="194"/>
      <c r="C244" s="195"/>
      <c r="D244" s="195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</row>
    <row r="245">
      <c r="A245" s="193"/>
      <c r="B245" s="194"/>
      <c r="C245" s="195"/>
      <c r="D245" s="195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</row>
    <row r="246">
      <c r="A246" s="193"/>
      <c r="B246" s="194"/>
      <c r="C246" s="195"/>
      <c r="D246" s="195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</row>
    <row r="247">
      <c r="A247" s="193"/>
      <c r="B247" s="194"/>
      <c r="C247" s="195"/>
      <c r="D247" s="195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</row>
    <row r="248">
      <c r="A248" s="193"/>
      <c r="B248" s="194"/>
      <c r="C248" s="195"/>
      <c r="D248" s="195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</row>
    <row r="249">
      <c r="A249" s="193"/>
      <c r="B249" s="194"/>
      <c r="C249" s="195"/>
      <c r="D249" s="195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</row>
    <row r="250">
      <c r="A250" s="193"/>
      <c r="B250" s="194"/>
      <c r="C250" s="195"/>
      <c r="D250" s="195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</row>
    <row r="251">
      <c r="A251" s="193"/>
      <c r="B251" s="194"/>
      <c r="C251" s="195"/>
      <c r="D251" s="195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</row>
    <row r="252">
      <c r="A252" s="193"/>
      <c r="B252" s="194"/>
      <c r="C252" s="195"/>
      <c r="D252" s="195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</row>
    <row r="253">
      <c r="A253" s="193"/>
      <c r="B253" s="194"/>
      <c r="C253" s="195"/>
      <c r="D253" s="195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</row>
    <row r="254">
      <c r="A254" s="193"/>
      <c r="B254" s="194"/>
      <c r="C254" s="195"/>
      <c r="D254" s="195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</row>
    <row r="255">
      <c r="A255" s="193"/>
      <c r="B255" s="194"/>
      <c r="C255" s="195"/>
      <c r="D255" s="195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</row>
    <row r="256">
      <c r="A256" s="193"/>
      <c r="B256" s="194"/>
      <c r="C256" s="195"/>
      <c r="D256" s="195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</row>
    <row r="257">
      <c r="A257" s="193"/>
      <c r="B257" s="194"/>
      <c r="C257" s="195"/>
      <c r="D257" s="195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</row>
    <row r="258">
      <c r="A258" s="193"/>
      <c r="B258" s="194"/>
      <c r="C258" s="195"/>
      <c r="D258" s="195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</row>
    <row r="259">
      <c r="A259" s="193"/>
      <c r="B259" s="194"/>
      <c r="C259" s="195"/>
      <c r="D259" s="195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</row>
    <row r="260">
      <c r="A260" s="193"/>
      <c r="B260" s="194"/>
      <c r="C260" s="195"/>
      <c r="D260" s="195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</row>
    <row r="261">
      <c r="A261" s="193"/>
      <c r="B261" s="194"/>
      <c r="C261" s="195"/>
      <c r="D261" s="195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</row>
    <row r="262">
      <c r="A262" s="193"/>
      <c r="B262" s="194"/>
      <c r="C262" s="195"/>
      <c r="D262" s="195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</row>
    <row r="263">
      <c r="A263" s="193"/>
      <c r="B263" s="194"/>
      <c r="C263" s="195"/>
      <c r="D263" s="195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</row>
    <row r="264">
      <c r="A264" s="193"/>
      <c r="B264" s="194"/>
      <c r="C264" s="195"/>
      <c r="D264" s="195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</row>
    <row r="265">
      <c r="A265" s="193"/>
      <c r="B265" s="194"/>
      <c r="C265" s="195"/>
      <c r="D265" s="195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</row>
    <row r="266">
      <c r="A266" s="193"/>
      <c r="B266" s="194"/>
      <c r="C266" s="195"/>
      <c r="D266" s="195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</row>
    <row r="267">
      <c r="A267" s="193"/>
      <c r="B267" s="194"/>
      <c r="C267" s="195"/>
      <c r="D267" s="195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</row>
    <row r="268">
      <c r="A268" s="193"/>
      <c r="B268" s="194"/>
      <c r="C268" s="195"/>
      <c r="D268" s="195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</row>
    <row r="269">
      <c r="A269" s="193"/>
      <c r="B269" s="194"/>
      <c r="C269" s="195"/>
      <c r="D269" s="195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</row>
    <row r="270">
      <c r="A270" s="193"/>
      <c r="B270" s="194"/>
      <c r="C270" s="195"/>
      <c r="D270" s="195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</row>
    <row r="271">
      <c r="A271" s="193"/>
      <c r="B271" s="194"/>
      <c r="C271" s="195"/>
      <c r="D271" s="195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</row>
    <row r="272">
      <c r="A272" s="193"/>
      <c r="B272" s="194"/>
      <c r="C272" s="195"/>
      <c r="D272" s="195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</row>
    <row r="273">
      <c r="A273" s="193"/>
      <c r="B273" s="194"/>
      <c r="C273" s="195"/>
      <c r="D273" s="195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</row>
    <row r="274">
      <c r="A274" s="193"/>
      <c r="B274" s="194"/>
      <c r="C274" s="195"/>
      <c r="D274" s="195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</row>
    <row r="275">
      <c r="A275" s="193"/>
      <c r="B275" s="194"/>
      <c r="C275" s="195"/>
      <c r="D275" s="195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</row>
    <row r="276">
      <c r="A276" s="193"/>
      <c r="B276" s="194"/>
      <c r="C276" s="195"/>
      <c r="D276" s="195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</row>
    <row r="277">
      <c r="A277" s="193"/>
      <c r="B277" s="194"/>
      <c r="C277" s="195"/>
      <c r="D277" s="195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</row>
    <row r="278">
      <c r="A278" s="193"/>
      <c r="B278" s="194"/>
      <c r="C278" s="195"/>
      <c r="D278" s="195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</row>
    <row r="279">
      <c r="A279" s="193"/>
      <c r="B279" s="194"/>
      <c r="C279" s="195"/>
      <c r="D279" s="195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</row>
    <row r="280">
      <c r="A280" s="193"/>
      <c r="B280" s="194"/>
      <c r="C280" s="195"/>
      <c r="D280" s="195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</row>
    <row r="281">
      <c r="A281" s="193"/>
      <c r="B281" s="194"/>
      <c r="C281" s="195"/>
      <c r="D281" s="195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</row>
    <row r="282">
      <c r="A282" s="193"/>
      <c r="B282" s="194"/>
      <c r="C282" s="195"/>
      <c r="D282" s="195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</row>
    <row r="283">
      <c r="A283" s="193"/>
      <c r="B283" s="194"/>
      <c r="C283" s="195"/>
      <c r="D283" s="195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</row>
    <row r="284">
      <c r="A284" s="193"/>
      <c r="B284" s="194"/>
      <c r="C284" s="195"/>
      <c r="D284" s="195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</row>
    <row r="285">
      <c r="A285" s="193"/>
      <c r="B285" s="194"/>
      <c r="C285" s="195"/>
      <c r="D285" s="195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</row>
    <row r="286">
      <c r="A286" s="193"/>
      <c r="B286" s="194"/>
      <c r="C286" s="195"/>
      <c r="D286" s="195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</row>
    <row r="287">
      <c r="A287" s="193"/>
      <c r="B287" s="194"/>
      <c r="C287" s="195"/>
      <c r="D287" s="195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</row>
    <row r="288">
      <c r="A288" s="193"/>
      <c r="B288" s="194"/>
      <c r="C288" s="195"/>
      <c r="D288" s="195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</row>
    <row r="289">
      <c r="A289" s="193"/>
      <c r="B289" s="194"/>
      <c r="C289" s="195"/>
      <c r="D289" s="195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</row>
    <row r="290">
      <c r="A290" s="193"/>
      <c r="B290" s="194"/>
      <c r="C290" s="195"/>
      <c r="D290" s="195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</row>
    <row r="291">
      <c r="A291" s="193"/>
      <c r="B291" s="194"/>
      <c r="C291" s="195"/>
      <c r="D291" s="195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</row>
    <row r="292">
      <c r="A292" s="193"/>
      <c r="B292" s="194"/>
      <c r="C292" s="195"/>
      <c r="D292" s="195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</row>
    <row r="293">
      <c r="A293" s="193"/>
      <c r="B293" s="194"/>
      <c r="C293" s="195"/>
      <c r="D293" s="195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</row>
    <row r="294">
      <c r="A294" s="193"/>
      <c r="B294" s="194"/>
      <c r="C294" s="195"/>
      <c r="D294" s="195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</row>
    <row r="295">
      <c r="A295" s="193"/>
      <c r="B295" s="194"/>
      <c r="C295" s="195"/>
      <c r="D295" s="195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</row>
    <row r="296">
      <c r="A296" s="193"/>
      <c r="B296" s="194"/>
      <c r="C296" s="195"/>
      <c r="D296" s="195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</row>
    <row r="297">
      <c r="A297" s="193"/>
      <c r="B297" s="194"/>
      <c r="C297" s="195"/>
      <c r="D297" s="195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</row>
    <row r="298">
      <c r="A298" s="193"/>
      <c r="B298" s="194"/>
      <c r="C298" s="195"/>
      <c r="D298" s="195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</row>
    <row r="299">
      <c r="A299" s="193"/>
      <c r="B299" s="194"/>
      <c r="C299" s="195"/>
      <c r="D299" s="195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</row>
    <row r="300">
      <c r="A300" s="193"/>
      <c r="B300" s="194"/>
      <c r="C300" s="195"/>
      <c r="D300" s="195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</row>
    <row r="301">
      <c r="A301" s="193"/>
      <c r="B301" s="194"/>
      <c r="C301" s="195"/>
      <c r="D301" s="195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</row>
    <row r="302">
      <c r="A302" s="193"/>
      <c r="B302" s="194"/>
      <c r="C302" s="195"/>
      <c r="D302" s="195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</row>
    <row r="303">
      <c r="A303" s="193"/>
      <c r="B303" s="194"/>
      <c r="C303" s="195"/>
      <c r="D303" s="195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</row>
    <row r="304">
      <c r="A304" s="193"/>
      <c r="B304" s="194"/>
      <c r="C304" s="195"/>
      <c r="D304" s="195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</row>
    <row r="305">
      <c r="A305" s="193"/>
      <c r="B305" s="194"/>
      <c r="C305" s="195"/>
      <c r="D305" s="195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</row>
    <row r="306">
      <c r="A306" s="193"/>
      <c r="B306" s="194"/>
      <c r="C306" s="195"/>
      <c r="D306" s="195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</row>
    <row r="307">
      <c r="A307" s="193"/>
      <c r="B307" s="194"/>
      <c r="C307" s="195"/>
      <c r="D307" s="195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</row>
    <row r="308">
      <c r="A308" s="193"/>
      <c r="B308" s="194"/>
      <c r="C308" s="195"/>
      <c r="D308" s="195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</row>
    <row r="309">
      <c r="A309" s="193"/>
      <c r="B309" s="194"/>
      <c r="C309" s="195"/>
      <c r="D309" s="195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</row>
    <row r="310">
      <c r="A310" s="193"/>
      <c r="B310" s="194"/>
      <c r="C310" s="195"/>
      <c r="D310" s="195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</row>
    <row r="311">
      <c r="A311" s="193"/>
      <c r="B311" s="194"/>
      <c r="C311" s="195"/>
      <c r="D311" s="195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</row>
    <row r="312">
      <c r="A312" s="193"/>
      <c r="B312" s="194"/>
      <c r="C312" s="195"/>
      <c r="D312" s="195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</row>
    <row r="313">
      <c r="A313" s="193"/>
      <c r="B313" s="194"/>
      <c r="C313" s="195"/>
      <c r="D313" s="195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</row>
    <row r="314">
      <c r="A314" s="193"/>
      <c r="B314" s="194"/>
      <c r="C314" s="195"/>
      <c r="D314" s="195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</row>
    <row r="315">
      <c r="A315" s="193"/>
      <c r="B315" s="194"/>
      <c r="C315" s="195"/>
      <c r="D315" s="195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</row>
    <row r="316">
      <c r="A316" s="193"/>
      <c r="B316" s="194"/>
      <c r="C316" s="195"/>
      <c r="D316" s="195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</row>
    <row r="317">
      <c r="A317" s="193"/>
      <c r="B317" s="194"/>
      <c r="C317" s="195"/>
      <c r="D317" s="195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</row>
    <row r="318">
      <c r="A318" s="193"/>
      <c r="B318" s="194"/>
      <c r="C318" s="195"/>
      <c r="D318" s="195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</row>
    <row r="319">
      <c r="A319" s="193"/>
      <c r="B319" s="194"/>
      <c r="C319" s="195"/>
      <c r="D319" s="195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</row>
    <row r="320">
      <c r="A320" s="193"/>
      <c r="B320" s="194"/>
      <c r="C320" s="195"/>
      <c r="D320" s="195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</row>
    <row r="321">
      <c r="A321" s="193"/>
      <c r="B321" s="194"/>
      <c r="C321" s="195"/>
      <c r="D321" s="195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</row>
    <row r="322">
      <c r="A322" s="193"/>
      <c r="B322" s="194"/>
      <c r="C322" s="195"/>
      <c r="D322" s="195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</row>
    <row r="323">
      <c r="A323" s="193"/>
      <c r="B323" s="194"/>
      <c r="C323" s="195"/>
      <c r="D323" s="195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</row>
    <row r="324">
      <c r="A324" s="193"/>
      <c r="B324" s="194"/>
      <c r="C324" s="195"/>
      <c r="D324" s="195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</row>
    <row r="325">
      <c r="A325" s="193"/>
      <c r="B325" s="194"/>
      <c r="C325" s="195"/>
      <c r="D325" s="195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</row>
    <row r="326">
      <c r="A326" s="193"/>
      <c r="B326" s="194"/>
      <c r="C326" s="195"/>
      <c r="D326" s="195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</row>
    <row r="327">
      <c r="A327" s="193"/>
      <c r="B327" s="194"/>
      <c r="C327" s="195"/>
      <c r="D327" s="195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</row>
    <row r="328">
      <c r="A328" s="193"/>
      <c r="B328" s="194"/>
      <c r="C328" s="195"/>
      <c r="D328" s="195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</row>
    <row r="329">
      <c r="A329" s="193"/>
      <c r="B329" s="194"/>
      <c r="C329" s="195"/>
      <c r="D329" s="195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</row>
    <row r="330">
      <c r="A330" s="193"/>
      <c r="B330" s="194"/>
      <c r="C330" s="195"/>
      <c r="D330" s="195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</row>
    <row r="331">
      <c r="A331" s="193"/>
      <c r="B331" s="194"/>
      <c r="C331" s="195"/>
      <c r="D331" s="195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</row>
    <row r="332">
      <c r="A332" s="193"/>
      <c r="B332" s="194"/>
      <c r="C332" s="195"/>
      <c r="D332" s="195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</row>
    <row r="333">
      <c r="A333" s="193"/>
      <c r="B333" s="194"/>
      <c r="C333" s="195"/>
      <c r="D333" s="195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</row>
    <row r="334">
      <c r="A334" s="193"/>
      <c r="B334" s="194"/>
      <c r="C334" s="195"/>
      <c r="D334" s="195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</row>
    <row r="335">
      <c r="A335" s="193"/>
      <c r="B335" s="194"/>
      <c r="C335" s="195"/>
      <c r="D335" s="195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</row>
    <row r="336">
      <c r="A336" s="193"/>
      <c r="B336" s="194"/>
      <c r="C336" s="195"/>
      <c r="D336" s="195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</row>
    <row r="337">
      <c r="A337" s="193"/>
      <c r="B337" s="194"/>
      <c r="C337" s="195"/>
      <c r="D337" s="195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</row>
    <row r="338">
      <c r="A338" s="193"/>
      <c r="B338" s="194"/>
      <c r="C338" s="195"/>
      <c r="D338" s="195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</row>
    <row r="339">
      <c r="A339" s="193"/>
      <c r="B339" s="194"/>
      <c r="C339" s="195"/>
      <c r="D339" s="195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</row>
    <row r="340">
      <c r="A340" s="193"/>
      <c r="B340" s="194"/>
      <c r="C340" s="195"/>
      <c r="D340" s="195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</row>
    <row r="341">
      <c r="A341" s="193"/>
      <c r="B341" s="194"/>
      <c r="C341" s="195"/>
      <c r="D341" s="195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</row>
    <row r="342">
      <c r="A342" s="193"/>
      <c r="B342" s="194"/>
      <c r="C342" s="195"/>
      <c r="D342" s="195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</row>
    <row r="343">
      <c r="A343" s="193"/>
      <c r="B343" s="194"/>
      <c r="C343" s="195"/>
      <c r="D343" s="195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</row>
    <row r="344">
      <c r="A344" s="193"/>
      <c r="B344" s="194"/>
      <c r="C344" s="195"/>
      <c r="D344" s="195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</row>
    <row r="345">
      <c r="A345" s="193"/>
      <c r="B345" s="194"/>
      <c r="C345" s="195"/>
      <c r="D345" s="195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</row>
    <row r="346">
      <c r="A346" s="193"/>
      <c r="B346" s="194"/>
      <c r="C346" s="195"/>
      <c r="D346" s="195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</row>
    <row r="347">
      <c r="A347" s="193"/>
      <c r="B347" s="194"/>
      <c r="C347" s="195"/>
      <c r="D347" s="195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</row>
    <row r="348">
      <c r="A348" s="193"/>
      <c r="B348" s="194"/>
      <c r="C348" s="195"/>
      <c r="D348" s="195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</row>
    <row r="349">
      <c r="A349" s="193"/>
      <c r="B349" s="194"/>
      <c r="C349" s="195"/>
      <c r="D349" s="195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</row>
    <row r="350">
      <c r="A350" s="193"/>
      <c r="B350" s="194"/>
      <c r="C350" s="195"/>
      <c r="D350" s="195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</row>
    <row r="351">
      <c r="A351" s="193"/>
      <c r="B351" s="194"/>
      <c r="C351" s="195"/>
      <c r="D351" s="195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</row>
    <row r="352">
      <c r="A352" s="193"/>
      <c r="B352" s="194"/>
      <c r="C352" s="195"/>
      <c r="D352" s="195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</row>
    <row r="353">
      <c r="A353" s="193"/>
      <c r="B353" s="194"/>
      <c r="C353" s="195"/>
      <c r="D353" s="195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</row>
    <row r="354">
      <c r="A354" s="193"/>
      <c r="B354" s="194"/>
      <c r="C354" s="195"/>
      <c r="D354" s="195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</row>
    <row r="355">
      <c r="A355" s="193"/>
      <c r="B355" s="194"/>
      <c r="C355" s="195"/>
      <c r="D355" s="195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</row>
    <row r="356">
      <c r="A356" s="193"/>
      <c r="B356" s="194"/>
      <c r="C356" s="195"/>
      <c r="D356" s="195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</row>
    <row r="357">
      <c r="A357" s="193"/>
      <c r="B357" s="194"/>
      <c r="C357" s="195"/>
      <c r="D357" s="195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</row>
    <row r="358">
      <c r="A358" s="193"/>
      <c r="B358" s="194"/>
      <c r="C358" s="195"/>
      <c r="D358" s="195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</row>
    <row r="359">
      <c r="A359" s="193"/>
      <c r="B359" s="194"/>
      <c r="C359" s="195"/>
      <c r="D359" s="195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</row>
    <row r="360">
      <c r="A360" s="193"/>
      <c r="B360" s="194"/>
      <c r="C360" s="195"/>
      <c r="D360" s="195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</row>
    <row r="361">
      <c r="A361" s="193"/>
      <c r="B361" s="194"/>
      <c r="C361" s="195"/>
      <c r="D361" s="195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</row>
    <row r="362">
      <c r="A362" s="193"/>
      <c r="B362" s="194"/>
      <c r="C362" s="195"/>
      <c r="D362" s="195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</row>
    <row r="363">
      <c r="A363" s="193"/>
      <c r="B363" s="194"/>
      <c r="C363" s="195"/>
      <c r="D363" s="195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</row>
    <row r="364">
      <c r="A364" s="193"/>
      <c r="B364" s="194"/>
      <c r="C364" s="195"/>
      <c r="D364" s="195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</row>
    <row r="365">
      <c r="A365" s="193"/>
      <c r="B365" s="194"/>
      <c r="C365" s="195"/>
      <c r="D365" s="195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</row>
    <row r="366">
      <c r="A366" s="193"/>
      <c r="B366" s="194"/>
      <c r="C366" s="195"/>
      <c r="D366" s="195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</row>
    <row r="367">
      <c r="A367" s="193"/>
      <c r="B367" s="194"/>
      <c r="C367" s="195"/>
      <c r="D367" s="195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</row>
    <row r="368">
      <c r="A368" s="193"/>
      <c r="B368" s="194"/>
      <c r="C368" s="195"/>
      <c r="D368" s="195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</row>
    <row r="369">
      <c r="A369" s="193"/>
      <c r="B369" s="194"/>
      <c r="C369" s="195"/>
      <c r="D369" s="195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</row>
    <row r="370">
      <c r="A370" s="193"/>
      <c r="B370" s="194"/>
      <c r="C370" s="195"/>
      <c r="D370" s="195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</row>
    <row r="371">
      <c r="A371" s="193"/>
      <c r="B371" s="194"/>
      <c r="C371" s="195"/>
      <c r="D371" s="195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</row>
    <row r="372">
      <c r="A372" s="193"/>
      <c r="B372" s="194"/>
      <c r="C372" s="195"/>
      <c r="D372" s="195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</row>
    <row r="373">
      <c r="A373" s="193"/>
      <c r="B373" s="194"/>
      <c r="C373" s="195"/>
      <c r="D373" s="195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</row>
    <row r="374">
      <c r="A374" s="193"/>
      <c r="B374" s="194"/>
      <c r="C374" s="195"/>
      <c r="D374" s="195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</row>
    <row r="375">
      <c r="A375" s="193"/>
      <c r="B375" s="194"/>
      <c r="C375" s="195"/>
      <c r="D375" s="195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</row>
    <row r="376">
      <c r="A376" s="193"/>
      <c r="B376" s="194"/>
      <c r="C376" s="195"/>
      <c r="D376" s="195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</row>
    <row r="377">
      <c r="A377" s="193"/>
      <c r="B377" s="194"/>
      <c r="C377" s="195"/>
      <c r="D377" s="195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</row>
    <row r="378">
      <c r="A378" s="193"/>
      <c r="B378" s="194"/>
      <c r="C378" s="195"/>
      <c r="D378" s="195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</row>
    <row r="379">
      <c r="A379" s="193"/>
      <c r="B379" s="194"/>
      <c r="C379" s="195"/>
      <c r="D379" s="195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</row>
    <row r="380">
      <c r="A380" s="193"/>
      <c r="B380" s="194"/>
      <c r="C380" s="195"/>
      <c r="D380" s="195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</row>
    <row r="381">
      <c r="A381" s="193"/>
      <c r="B381" s="194"/>
      <c r="C381" s="195"/>
      <c r="D381" s="195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</row>
    <row r="382">
      <c r="A382" s="193"/>
      <c r="B382" s="194"/>
      <c r="C382" s="195"/>
      <c r="D382" s="195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</row>
    <row r="383">
      <c r="A383" s="193"/>
      <c r="B383" s="194"/>
      <c r="C383" s="195"/>
      <c r="D383" s="195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</row>
    <row r="384">
      <c r="A384" s="193"/>
      <c r="B384" s="194"/>
      <c r="C384" s="195"/>
      <c r="D384" s="195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</row>
    <row r="385">
      <c r="A385" s="193"/>
      <c r="B385" s="194"/>
      <c r="C385" s="195"/>
      <c r="D385" s="195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</row>
    <row r="386">
      <c r="A386" s="193"/>
      <c r="B386" s="194"/>
      <c r="C386" s="195"/>
      <c r="D386" s="195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</row>
    <row r="387">
      <c r="A387" s="193"/>
      <c r="B387" s="194"/>
      <c r="C387" s="195"/>
      <c r="D387" s="195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</row>
    <row r="388">
      <c r="A388" s="193"/>
      <c r="B388" s="194"/>
      <c r="C388" s="195"/>
      <c r="D388" s="195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</row>
    <row r="389">
      <c r="A389" s="193"/>
      <c r="B389" s="194"/>
      <c r="C389" s="195"/>
      <c r="D389" s="195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</row>
    <row r="390">
      <c r="A390" s="193"/>
      <c r="B390" s="194"/>
      <c r="C390" s="195"/>
      <c r="D390" s="195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</row>
    <row r="391">
      <c r="A391" s="193"/>
      <c r="B391" s="194"/>
      <c r="C391" s="195"/>
      <c r="D391" s="195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</row>
    <row r="392">
      <c r="A392" s="193"/>
      <c r="B392" s="194"/>
      <c r="C392" s="195"/>
      <c r="D392" s="195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</row>
    <row r="393">
      <c r="A393" s="193"/>
      <c r="B393" s="194"/>
      <c r="C393" s="195"/>
      <c r="D393" s="195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</row>
    <row r="394">
      <c r="A394" s="193"/>
      <c r="B394" s="194"/>
      <c r="C394" s="195"/>
      <c r="D394" s="195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</row>
    <row r="395">
      <c r="A395" s="193"/>
      <c r="B395" s="194"/>
      <c r="C395" s="195"/>
      <c r="D395" s="195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</row>
    <row r="396">
      <c r="A396" s="193"/>
      <c r="B396" s="194"/>
      <c r="C396" s="195"/>
      <c r="D396" s="195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</row>
    <row r="397">
      <c r="A397" s="193"/>
      <c r="B397" s="194"/>
      <c r="C397" s="195"/>
      <c r="D397" s="195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</row>
    <row r="398">
      <c r="A398" s="193"/>
      <c r="B398" s="194"/>
      <c r="C398" s="195"/>
      <c r="D398" s="195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</row>
    <row r="399">
      <c r="A399" s="193"/>
      <c r="B399" s="194"/>
      <c r="C399" s="195"/>
      <c r="D399" s="195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</row>
    <row r="400">
      <c r="A400" s="193"/>
      <c r="B400" s="194"/>
      <c r="C400" s="195"/>
      <c r="D400" s="195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</row>
    <row r="401">
      <c r="A401" s="193"/>
      <c r="B401" s="194"/>
      <c r="C401" s="195"/>
      <c r="D401" s="195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</row>
    <row r="402">
      <c r="A402" s="193"/>
      <c r="B402" s="194"/>
      <c r="C402" s="195"/>
      <c r="D402" s="195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</row>
    <row r="403">
      <c r="A403" s="193"/>
      <c r="B403" s="194"/>
      <c r="C403" s="195"/>
      <c r="D403" s="195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</row>
    <row r="404">
      <c r="A404" s="193"/>
      <c r="B404" s="194"/>
      <c r="C404" s="195"/>
      <c r="D404" s="195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</row>
    <row r="405">
      <c r="A405" s="193"/>
      <c r="B405" s="194"/>
      <c r="C405" s="195"/>
      <c r="D405" s="195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</row>
    <row r="406">
      <c r="A406" s="193"/>
      <c r="B406" s="194"/>
      <c r="C406" s="195"/>
      <c r="D406" s="195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</row>
    <row r="407">
      <c r="A407" s="193"/>
      <c r="B407" s="194"/>
      <c r="C407" s="195"/>
      <c r="D407" s="195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</row>
    <row r="408">
      <c r="A408" s="193"/>
      <c r="B408" s="194"/>
      <c r="C408" s="195"/>
      <c r="D408" s="195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</row>
    <row r="409">
      <c r="A409" s="193"/>
      <c r="B409" s="194"/>
      <c r="C409" s="195"/>
      <c r="D409" s="195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</row>
    <row r="410">
      <c r="A410" s="193"/>
      <c r="B410" s="194"/>
      <c r="C410" s="195"/>
      <c r="D410" s="195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</row>
    <row r="411">
      <c r="A411" s="193"/>
      <c r="B411" s="194"/>
      <c r="C411" s="195"/>
      <c r="D411" s="195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</row>
    <row r="412">
      <c r="A412" s="193"/>
      <c r="B412" s="194"/>
      <c r="C412" s="195"/>
      <c r="D412" s="195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</row>
    <row r="413">
      <c r="A413" s="193"/>
      <c r="B413" s="194"/>
      <c r="C413" s="195"/>
      <c r="D413" s="195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</row>
    <row r="414">
      <c r="A414" s="193"/>
      <c r="B414" s="194"/>
      <c r="C414" s="195"/>
      <c r="D414" s="195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</row>
    <row r="415">
      <c r="A415" s="193"/>
      <c r="B415" s="194"/>
      <c r="C415" s="195"/>
      <c r="D415" s="195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</row>
    <row r="416">
      <c r="A416" s="193"/>
      <c r="B416" s="194"/>
      <c r="C416" s="195"/>
      <c r="D416" s="195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</row>
    <row r="417">
      <c r="A417" s="193"/>
      <c r="B417" s="194"/>
      <c r="C417" s="195"/>
      <c r="D417" s="195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</row>
    <row r="418">
      <c r="A418" s="193"/>
      <c r="B418" s="194"/>
      <c r="C418" s="195"/>
      <c r="D418" s="195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</row>
    <row r="419">
      <c r="A419" s="193"/>
      <c r="B419" s="194"/>
      <c r="C419" s="195"/>
      <c r="D419" s="195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</row>
    <row r="420">
      <c r="A420" s="193"/>
      <c r="B420" s="194"/>
      <c r="C420" s="195"/>
      <c r="D420" s="195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</row>
    <row r="421">
      <c r="A421" s="193"/>
      <c r="B421" s="194"/>
      <c r="C421" s="195"/>
      <c r="D421" s="195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</row>
    <row r="422">
      <c r="A422" s="193"/>
      <c r="B422" s="194"/>
      <c r="C422" s="195"/>
      <c r="D422" s="195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</row>
    <row r="423">
      <c r="A423" s="193"/>
      <c r="B423" s="194"/>
      <c r="C423" s="195"/>
      <c r="D423" s="195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</row>
    <row r="424">
      <c r="A424" s="193"/>
      <c r="B424" s="194"/>
      <c r="C424" s="195"/>
      <c r="D424" s="195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</row>
    <row r="425">
      <c r="A425" s="193"/>
      <c r="B425" s="194"/>
      <c r="C425" s="195"/>
      <c r="D425" s="195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</row>
    <row r="426">
      <c r="A426" s="193"/>
      <c r="B426" s="194"/>
      <c r="C426" s="195"/>
      <c r="D426" s="195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</row>
    <row r="427">
      <c r="A427" s="193"/>
      <c r="B427" s="194"/>
      <c r="C427" s="195"/>
      <c r="D427" s="195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</row>
    <row r="428">
      <c r="A428" s="193"/>
      <c r="B428" s="194"/>
      <c r="C428" s="195"/>
      <c r="D428" s="195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</row>
    <row r="429">
      <c r="A429" s="193"/>
      <c r="B429" s="194"/>
      <c r="C429" s="195"/>
      <c r="D429" s="195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</row>
    <row r="430">
      <c r="A430" s="193"/>
      <c r="B430" s="194"/>
      <c r="C430" s="195"/>
      <c r="D430" s="195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</row>
    <row r="431">
      <c r="A431" s="193"/>
      <c r="B431" s="194"/>
      <c r="C431" s="195"/>
      <c r="D431" s="195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</row>
    <row r="432">
      <c r="A432" s="193"/>
      <c r="B432" s="194"/>
      <c r="C432" s="195"/>
      <c r="D432" s="195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</row>
    <row r="433">
      <c r="A433" s="193"/>
      <c r="B433" s="194"/>
      <c r="C433" s="195"/>
      <c r="D433" s="195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</row>
    <row r="434">
      <c r="A434" s="193"/>
      <c r="B434" s="194"/>
      <c r="C434" s="195"/>
      <c r="D434" s="195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</row>
    <row r="435">
      <c r="A435" s="193"/>
      <c r="B435" s="194"/>
      <c r="C435" s="195"/>
      <c r="D435" s="195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</row>
    <row r="436">
      <c r="A436" s="193"/>
      <c r="B436" s="194"/>
      <c r="C436" s="195"/>
      <c r="D436" s="195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</row>
    <row r="437">
      <c r="A437" s="193"/>
      <c r="B437" s="194"/>
      <c r="C437" s="195"/>
      <c r="D437" s="195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</row>
    <row r="438">
      <c r="A438" s="193"/>
      <c r="B438" s="194"/>
      <c r="C438" s="195"/>
      <c r="D438" s="195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</row>
    <row r="439">
      <c r="A439" s="193"/>
      <c r="B439" s="194"/>
      <c r="C439" s="195"/>
      <c r="D439" s="195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</row>
    <row r="440">
      <c r="A440" s="193"/>
      <c r="B440" s="194"/>
      <c r="C440" s="195"/>
      <c r="D440" s="195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</row>
    <row r="441">
      <c r="A441" s="193"/>
      <c r="B441" s="194"/>
      <c r="C441" s="195"/>
      <c r="D441" s="195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</row>
    <row r="442">
      <c r="A442" s="193"/>
      <c r="B442" s="194"/>
      <c r="C442" s="195"/>
      <c r="D442" s="195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</row>
    <row r="443">
      <c r="A443" s="193"/>
      <c r="B443" s="194"/>
      <c r="C443" s="195"/>
      <c r="D443" s="195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</row>
    <row r="444">
      <c r="A444" s="193"/>
      <c r="B444" s="194"/>
      <c r="C444" s="195"/>
      <c r="D444" s="195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</row>
    <row r="445">
      <c r="A445" s="193"/>
      <c r="B445" s="194"/>
      <c r="C445" s="195"/>
      <c r="D445" s="195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</row>
    <row r="446">
      <c r="A446" s="193"/>
      <c r="B446" s="194"/>
      <c r="C446" s="195"/>
      <c r="D446" s="195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</row>
    <row r="447">
      <c r="A447" s="193"/>
      <c r="B447" s="194"/>
      <c r="C447" s="195"/>
      <c r="D447" s="195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</row>
    <row r="448">
      <c r="A448" s="193"/>
      <c r="B448" s="194"/>
      <c r="C448" s="195"/>
      <c r="D448" s="195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</row>
    <row r="449">
      <c r="A449" s="193"/>
      <c r="B449" s="194"/>
      <c r="C449" s="195"/>
      <c r="D449" s="195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</row>
    <row r="450">
      <c r="A450" s="193"/>
      <c r="B450" s="194"/>
      <c r="C450" s="195"/>
      <c r="D450" s="195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</row>
    <row r="451">
      <c r="A451" s="193"/>
      <c r="B451" s="194"/>
      <c r="C451" s="195"/>
      <c r="D451" s="195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</row>
    <row r="452">
      <c r="A452" s="193"/>
      <c r="B452" s="194"/>
      <c r="C452" s="195"/>
      <c r="D452" s="195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</row>
    <row r="453">
      <c r="A453" s="193"/>
      <c r="B453" s="194"/>
      <c r="C453" s="195"/>
      <c r="D453" s="195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</row>
    <row r="454">
      <c r="A454" s="193"/>
      <c r="B454" s="194"/>
      <c r="C454" s="195"/>
      <c r="D454" s="195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</row>
    <row r="455">
      <c r="A455" s="193"/>
      <c r="B455" s="194"/>
      <c r="C455" s="195"/>
      <c r="D455" s="195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</row>
    <row r="456">
      <c r="A456" s="193"/>
      <c r="B456" s="194"/>
      <c r="C456" s="195"/>
      <c r="D456" s="195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</row>
    <row r="457">
      <c r="A457" s="193"/>
      <c r="B457" s="194"/>
      <c r="C457" s="195"/>
      <c r="D457" s="195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</row>
    <row r="458">
      <c r="A458" s="193"/>
      <c r="B458" s="194"/>
      <c r="C458" s="195"/>
      <c r="D458" s="195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</row>
    <row r="459">
      <c r="A459" s="193"/>
      <c r="B459" s="194"/>
      <c r="C459" s="195"/>
      <c r="D459" s="195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</row>
    <row r="460">
      <c r="A460" s="193"/>
      <c r="B460" s="194"/>
      <c r="C460" s="195"/>
      <c r="D460" s="195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</row>
    <row r="461">
      <c r="A461" s="193"/>
      <c r="B461" s="194"/>
      <c r="C461" s="195"/>
      <c r="D461" s="195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</row>
    <row r="462">
      <c r="A462" s="193"/>
      <c r="B462" s="194"/>
      <c r="C462" s="195"/>
      <c r="D462" s="195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</row>
    <row r="463">
      <c r="A463" s="193"/>
      <c r="B463" s="194"/>
      <c r="C463" s="195"/>
      <c r="D463" s="195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</row>
    <row r="464">
      <c r="A464" s="193"/>
      <c r="B464" s="194"/>
      <c r="C464" s="195"/>
      <c r="D464" s="195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</row>
    <row r="465">
      <c r="A465" s="193"/>
      <c r="B465" s="194"/>
      <c r="C465" s="195"/>
      <c r="D465" s="195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</row>
    <row r="466">
      <c r="A466" s="193"/>
      <c r="B466" s="194"/>
      <c r="C466" s="195"/>
      <c r="D466" s="195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</row>
    <row r="467">
      <c r="A467" s="193"/>
      <c r="B467" s="194"/>
      <c r="C467" s="195"/>
      <c r="D467" s="195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</row>
    <row r="468">
      <c r="A468" s="193"/>
      <c r="B468" s="194"/>
      <c r="C468" s="195"/>
      <c r="D468" s="195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</row>
    <row r="469">
      <c r="A469" s="193"/>
      <c r="B469" s="194"/>
      <c r="C469" s="195"/>
      <c r="D469" s="195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</row>
    <row r="470">
      <c r="A470" s="193"/>
      <c r="B470" s="194"/>
      <c r="C470" s="195"/>
      <c r="D470" s="195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</row>
    <row r="471">
      <c r="A471" s="193"/>
      <c r="B471" s="194"/>
      <c r="C471" s="195"/>
      <c r="D471" s="195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</row>
    <row r="472">
      <c r="A472" s="193"/>
      <c r="B472" s="194"/>
      <c r="C472" s="195"/>
      <c r="D472" s="195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</row>
    <row r="473">
      <c r="A473" s="193"/>
      <c r="B473" s="194"/>
      <c r="C473" s="195"/>
      <c r="D473" s="195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</row>
    <row r="474">
      <c r="A474" s="193"/>
      <c r="B474" s="194"/>
      <c r="C474" s="195"/>
      <c r="D474" s="195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</row>
    <row r="475">
      <c r="A475" s="193"/>
      <c r="B475" s="194"/>
      <c r="C475" s="195"/>
      <c r="D475" s="195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</row>
    <row r="476">
      <c r="A476" s="193"/>
      <c r="B476" s="194"/>
      <c r="C476" s="195"/>
      <c r="D476" s="195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</row>
    <row r="477">
      <c r="A477" s="193"/>
      <c r="B477" s="194"/>
      <c r="C477" s="195"/>
      <c r="D477" s="195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</row>
    <row r="478">
      <c r="A478" s="193"/>
      <c r="B478" s="194"/>
      <c r="C478" s="195"/>
      <c r="D478" s="195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</row>
    <row r="479">
      <c r="A479" s="193"/>
      <c r="B479" s="194"/>
      <c r="C479" s="195"/>
      <c r="D479" s="195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</row>
    <row r="480">
      <c r="A480" s="193"/>
      <c r="B480" s="194"/>
      <c r="C480" s="195"/>
      <c r="D480" s="195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</row>
    <row r="481">
      <c r="A481" s="193"/>
      <c r="B481" s="194"/>
      <c r="C481" s="195"/>
      <c r="D481" s="195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</row>
    <row r="482">
      <c r="A482" s="193"/>
      <c r="B482" s="194"/>
      <c r="C482" s="195"/>
      <c r="D482" s="195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</row>
    <row r="483">
      <c r="A483" s="193"/>
      <c r="B483" s="194"/>
      <c r="C483" s="195"/>
      <c r="D483" s="195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</row>
    <row r="484">
      <c r="A484" s="193"/>
      <c r="B484" s="194"/>
      <c r="C484" s="195"/>
      <c r="D484" s="195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</row>
    <row r="485">
      <c r="A485" s="193"/>
      <c r="B485" s="194"/>
      <c r="C485" s="195"/>
      <c r="D485" s="195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</row>
    <row r="486">
      <c r="A486" s="193"/>
      <c r="B486" s="194"/>
      <c r="C486" s="195"/>
      <c r="D486" s="195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</row>
    <row r="487">
      <c r="A487" s="193"/>
      <c r="B487" s="194"/>
      <c r="C487" s="195"/>
      <c r="D487" s="195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</row>
    <row r="488">
      <c r="A488" s="193"/>
      <c r="B488" s="194"/>
      <c r="C488" s="195"/>
      <c r="D488" s="195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</row>
    <row r="489">
      <c r="A489" s="193"/>
      <c r="B489" s="194"/>
      <c r="C489" s="195"/>
      <c r="D489" s="195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</row>
    <row r="490">
      <c r="A490" s="193"/>
      <c r="B490" s="194"/>
      <c r="C490" s="195"/>
      <c r="D490" s="195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</row>
    <row r="491">
      <c r="A491" s="193"/>
      <c r="B491" s="194"/>
      <c r="C491" s="195"/>
      <c r="D491" s="195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</row>
    <row r="492">
      <c r="A492" s="193"/>
      <c r="B492" s="194"/>
      <c r="C492" s="195"/>
      <c r="D492" s="195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</row>
    <row r="493">
      <c r="A493" s="193"/>
      <c r="B493" s="194"/>
      <c r="C493" s="195"/>
      <c r="D493" s="195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</row>
    <row r="494">
      <c r="A494" s="193"/>
      <c r="B494" s="194"/>
      <c r="C494" s="195"/>
      <c r="D494" s="195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</row>
    <row r="495">
      <c r="A495" s="193"/>
      <c r="B495" s="194"/>
      <c r="C495" s="195"/>
      <c r="D495" s="195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</row>
    <row r="496">
      <c r="A496" s="193"/>
      <c r="B496" s="194"/>
      <c r="C496" s="195"/>
      <c r="D496" s="195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</row>
    <row r="497">
      <c r="A497" s="193"/>
      <c r="B497" s="194"/>
      <c r="C497" s="195"/>
      <c r="D497" s="195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</row>
    <row r="498">
      <c r="A498" s="193"/>
      <c r="B498" s="194"/>
      <c r="C498" s="195"/>
      <c r="D498" s="195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</row>
    <row r="499">
      <c r="A499" s="193"/>
      <c r="B499" s="194"/>
      <c r="C499" s="195"/>
      <c r="D499" s="195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</row>
    <row r="500">
      <c r="A500" s="193"/>
      <c r="B500" s="194"/>
      <c r="C500" s="195"/>
      <c r="D500" s="195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</row>
    <row r="501">
      <c r="A501" s="193"/>
      <c r="B501" s="194"/>
      <c r="C501" s="195"/>
      <c r="D501" s="195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</row>
    <row r="502">
      <c r="A502" s="193"/>
      <c r="B502" s="194"/>
      <c r="C502" s="195"/>
      <c r="D502" s="195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</row>
    <row r="503">
      <c r="A503" s="193"/>
      <c r="B503" s="194"/>
      <c r="C503" s="195"/>
      <c r="D503" s="195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</row>
    <row r="504">
      <c r="A504" s="193"/>
      <c r="B504" s="194"/>
      <c r="C504" s="195"/>
      <c r="D504" s="195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</row>
    <row r="505">
      <c r="A505" s="193"/>
      <c r="B505" s="194"/>
      <c r="C505" s="195"/>
      <c r="D505" s="195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</row>
    <row r="506">
      <c r="A506" s="193"/>
      <c r="B506" s="194"/>
      <c r="C506" s="195"/>
      <c r="D506" s="195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</row>
    <row r="507">
      <c r="A507" s="193"/>
      <c r="B507" s="194"/>
      <c r="C507" s="195"/>
      <c r="D507" s="195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</row>
    <row r="508">
      <c r="A508" s="193"/>
      <c r="B508" s="194"/>
      <c r="C508" s="195"/>
      <c r="D508" s="195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</row>
    <row r="509">
      <c r="A509" s="193"/>
      <c r="B509" s="194"/>
      <c r="C509" s="195"/>
      <c r="D509" s="195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</row>
    <row r="510">
      <c r="A510" s="193"/>
      <c r="B510" s="194"/>
      <c r="C510" s="195"/>
      <c r="D510" s="195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</row>
    <row r="511">
      <c r="A511" s="193"/>
      <c r="B511" s="194"/>
      <c r="C511" s="195"/>
      <c r="D511" s="195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</row>
    <row r="512">
      <c r="A512" s="193"/>
      <c r="B512" s="194"/>
      <c r="C512" s="195"/>
      <c r="D512" s="195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</row>
    <row r="513">
      <c r="A513" s="193"/>
      <c r="B513" s="194"/>
      <c r="C513" s="195"/>
      <c r="D513" s="195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</row>
    <row r="514">
      <c r="A514" s="193"/>
      <c r="B514" s="194"/>
      <c r="C514" s="195"/>
      <c r="D514" s="195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</row>
    <row r="515">
      <c r="A515" s="193"/>
      <c r="B515" s="194"/>
      <c r="C515" s="195"/>
      <c r="D515" s="195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</row>
    <row r="516">
      <c r="A516" s="193"/>
      <c r="B516" s="194"/>
      <c r="C516" s="195"/>
      <c r="D516" s="195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</row>
    <row r="517">
      <c r="A517" s="193"/>
      <c r="B517" s="194"/>
      <c r="C517" s="195"/>
      <c r="D517" s="195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</row>
    <row r="518">
      <c r="A518" s="193"/>
      <c r="B518" s="194"/>
      <c r="C518" s="195"/>
      <c r="D518" s="195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</row>
    <row r="519">
      <c r="A519" s="193"/>
      <c r="B519" s="194"/>
      <c r="C519" s="195"/>
      <c r="D519" s="195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</row>
    <row r="520">
      <c r="A520" s="193"/>
      <c r="B520" s="194"/>
      <c r="C520" s="195"/>
      <c r="D520" s="195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</row>
    <row r="521">
      <c r="A521" s="193"/>
      <c r="B521" s="194"/>
      <c r="C521" s="195"/>
      <c r="D521" s="195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</row>
    <row r="522">
      <c r="A522" s="193"/>
      <c r="B522" s="194"/>
      <c r="C522" s="195"/>
      <c r="D522" s="195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</row>
    <row r="523">
      <c r="A523" s="193"/>
      <c r="B523" s="194"/>
      <c r="C523" s="195"/>
      <c r="D523" s="195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</row>
    <row r="524">
      <c r="A524" s="193"/>
      <c r="B524" s="194"/>
      <c r="C524" s="195"/>
      <c r="D524" s="195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</row>
    <row r="525">
      <c r="A525" s="193"/>
      <c r="B525" s="194"/>
      <c r="C525" s="195"/>
      <c r="D525" s="195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</row>
    <row r="526">
      <c r="A526" s="193"/>
      <c r="B526" s="194"/>
      <c r="C526" s="195"/>
      <c r="D526" s="195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</row>
    <row r="527">
      <c r="A527" s="193"/>
      <c r="B527" s="194"/>
      <c r="C527" s="195"/>
      <c r="D527" s="195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</row>
    <row r="528">
      <c r="A528" s="193"/>
      <c r="B528" s="194"/>
      <c r="C528" s="195"/>
      <c r="D528" s="195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</row>
    <row r="529">
      <c r="A529" s="193"/>
      <c r="B529" s="194"/>
      <c r="C529" s="195"/>
      <c r="D529" s="195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</row>
    <row r="530">
      <c r="A530" s="193"/>
      <c r="B530" s="194"/>
      <c r="C530" s="195"/>
      <c r="D530" s="195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</row>
    <row r="531">
      <c r="A531" s="193"/>
      <c r="B531" s="194"/>
      <c r="C531" s="195"/>
      <c r="D531" s="195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</row>
    <row r="532">
      <c r="A532" s="193"/>
      <c r="B532" s="194"/>
      <c r="C532" s="195"/>
      <c r="D532" s="195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</row>
    <row r="533">
      <c r="A533" s="193"/>
      <c r="B533" s="194"/>
      <c r="C533" s="195"/>
      <c r="D533" s="195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</row>
    <row r="534">
      <c r="A534" s="193"/>
      <c r="B534" s="194"/>
      <c r="C534" s="195"/>
      <c r="D534" s="195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</row>
    <row r="535">
      <c r="A535" s="193"/>
      <c r="B535" s="194"/>
      <c r="C535" s="195"/>
      <c r="D535" s="195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</row>
    <row r="536">
      <c r="A536" s="193"/>
      <c r="B536" s="194"/>
      <c r="C536" s="195"/>
      <c r="D536" s="195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</row>
    <row r="537">
      <c r="A537" s="193"/>
      <c r="B537" s="194"/>
      <c r="C537" s="195"/>
      <c r="D537" s="195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</row>
    <row r="538">
      <c r="A538" s="193"/>
      <c r="B538" s="194"/>
      <c r="C538" s="195"/>
      <c r="D538" s="195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</row>
    <row r="539">
      <c r="A539" s="193"/>
      <c r="B539" s="194"/>
      <c r="C539" s="195"/>
      <c r="D539" s="195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</row>
    <row r="540">
      <c r="A540" s="193"/>
      <c r="B540" s="194"/>
      <c r="C540" s="195"/>
      <c r="D540" s="195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</row>
    <row r="541">
      <c r="A541" s="193"/>
      <c r="B541" s="194"/>
      <c r="C541" s="195"/>
      <c r="D541" s="195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</row>
    <row r="542">
      <c r="A542" s="193"/>
      <c r="B542" s="194"/>
      <c r="C542" s="195"/>
      <c r="D542" s="195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</row>
    <row r="543">
      <c r="A543" s="193"/>
      <c r="B543" s="194"/>
      <c r="C543" s="195"/>
      <c r="D543" s="195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</row>
    <row r="544">
      <c r="A544" s="193"/>
      <c r="B544" s="194"/>
      <c r="C544" s="195"/>
      <c r="D544" s="195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</row>
    <row r="545">
      <c r="A545" s="193"/>
      <c r="B545" s="194"/>
      <c r="C545" s="195"/>
      <c r="D545" s="195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</row>
    <row r="546">
      <c r="A546" s="193"/>
      <c r="B546" s="194"/>
      <c r="C546" s="195"/>
      <c r="D546" s="195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</row>
    <row r="547">
      <c r="A547" s="193"/>
      <c r="B547" s="194"/>
      <c r="C547" s="195"/>
      <c r="D547" s="195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</row>
    <row r="548">
      <c r="A548" s="193"/>
      <c r="B548" s="194"/>
      <c r="C548" s="195"/>
      <c r="D548" s="195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</row>
    <row r="549">
      <c r="A549" s="193"/>
      <c r="B549" s="194"/>
      <c r="C549" s="195"/>
      <c r="D549" s="195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</row>
    <row r="550">
      <c r="A550" s="193"/>
      <c r="B550" s="194"/>
      <c r="C550" s="195"/>
      <c r="D550" s="195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</row>
    <row r="551">
      <c r="A551" s="193"/>
      <c r="B551" s="194"/>
      <c r="C551" s="195"/>
      <c r="D551" s="195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</row>
    <row r="552">
      <c r="A552" s="193"/>
      <c r="B552" s="194"/>
      <c r="C552" s="195"/>
      <c r="D552" s="195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</row>
    <row r="553">
      <c r="A553" s="193"/>
      <c r="B553" s="194"/>
      <c r="C553" s="195"/>
      <c r="D553" s="195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</row>
    <row r="554">
      <c r="A554" s="193"/>
      <c r="B554" s="194"/>
      <c r="C554" s="195"/>
      <c r="D554" s="195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</row>
    <row r="555">
      <c r="A555" s="193"/>
      <c r="B555" s="194"/>
      <c r="C555" s="195"/>
      <c r="D555" s="195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</row>
    <row r="556">
      <c r="A556" s="193"/>
      <c r="B556" s="194"/>
      <c r="C556" s="195"/>
      <c r="D556" s="195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</row>
    <row r="557">
      <c r="A557" s="193"/>
      <c r="B557" s="194"/>
      <c r="C557" s="195"/>
      <c r="D557" s="195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</row>
    <row r="558">
      <c r="A558" s="193"/>
      <c r="B558" s="194"/>
      <c r="C558" s="195"/>
      <c r="D558" s="195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</row>
    <row r="559">
      <c r="A559" s="193"/>
      <c r="B559" s="194"/>
      <c r="C559" s="195"/>
      <c r="D559" s="195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</row>
    <row r="560">
      <c r="A560" s="193"/>
      <c r="B560" s="194"/>
      <c r="C560" s="195"/>
      <c r="D560" s="195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</row>
    <row r="561">
      <c r="A561" s="193"/>
      <c r="B561" s="194"/>
      <c r="C561" s="195"/>
      <c r="D561" s="195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</row>
    <row r="562">
      <c r="A562" s="193"/>
      <c r="B562" s="194"/>
      <c r="C562" s="195"/>
      <c r="D562" s="195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</row>
    <row r="563">
      <c r="A563" s="193"/>
      <c r="B563" s="194"/>
      <c r="C563" s="195"/>
      <c r="D563" s="195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</row>
    <row r="564">
      <c r="A564" s="193"/>
      <c r="B564" s="194"/>
      <c r="C564" s="195"/>
      <c r="D564" s="195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</row>
    <row r="565">
      <c r="A565" s="193"/>
      <c r="B565" s="194"/>
      <c r="C565" s="195"/>
      <c r="D565" s="195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</row>
    <row r="566">
      <c r="A566" s="193"/>
      <c r="B566" s="194"/>
      <c r="C566" s="195"/>
      <c r="D566" s="195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</row>
    <row r="567">
      <c r="A567" s="193"/>
      <c r="B567" s="194"/>
      <c r="C567" s="195"/>
      <c r="D567" s="195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</row>
    <row r="568">
      <c r="A568" s="193"/>
      <c r="B568" s="194"/>
      <c r="C568" s="195"/>
      <c r="D568" s="195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</row>
    <row r="569">
      <c r="A569" s="193"/>
      <c r="B569" s="194"/>
      <c r="C569" s="195"/>
      <c r="D569" s="195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</row>
    <row r="570">
      <c r="A570" s="193"/>
      <c r="B570" s="194"/>
      <c r="C570" s="195"/>
      <c r="D570" s="195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</row>
    <row r="571">
      <c r="A571" s="193"/>
      <c r="B571" s="194"/>
      <c r="C571" s="195"/>
      <c r="D571" s="195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</row>
    <row r="572">
      <c r="A572" s="193"/>
      <c r="B572" s="194"/>
      <c r="C572" s="195"/>
      <c r="D572" s="195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</row>
    <row r="573">
      <c r="A573" s="193"/>
      <c r="B573" s="194"/>
      <c r="C573" s="195"/>
      <c r="D573" s="195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</row>
    <row r="574">
      <c r="A574" s="193"/>
      <c r="B574" s="194"/>
      <c r="C574" s="195"/>
      <c r="D574" s="195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</row>
    <row r="575">
      <c r="A575" s="193"/>
      <c r="B575" s="194"/>
      <c r="C575" s="195"/>
      <c r="D575" s="195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</row>
    <row r="576">
      <c r="A576" s="193"/>
      <c r="B576" s="194"/>
      <c r="C576" s="195"/>
      <c r="D576" s="195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</row>
    <row r="577">
      <c r="A577" s="193"/>
      <c r="B577" s="194"/>
      <c r="C577" s="195"/>
      <c r="D577" s="195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</row>
    <row r="578">
      <c r="A578" s="193"/>
      <c r="B578" s="194"/>
      <c r="C578" s="195"/>
      <c r="D578" s="195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</row>
    <row r="579">
      <c r="A579" s="193"/>
      <c r="B579" s="194"/>
      <c r="C579" s="195"/>
      <c r="D579" s="195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</row>
    <row r="580">
      <c r="A580" s="193"/>
      <c r="B580" s="194"/>
      <c r="C580" s="195"/>
      <c r="D580" s="195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</row>
    <row r="581">
      <c r="A581" s="193"/>
      <c r="B581" s="194"/>
      <c r="C581" s="195"/>
      <c r="D581" s="195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</row>
    <row r="582">
      <c r="A582" s="193"/>
      <c r="B582" s="194"/>
      <c r="C582" s="195"/>
      <c r="D582" s="195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</row>
    <row r="583">
      <c r="A583" s="193"/>
      <c r="B583" s="194"/>
      <c r="C583" s="195"/>
      <c r="D583" s="195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</row>
    <row r="584">
      <c r="A584" s="193"/>
      <c r="B584" s="194"/>
      <c r="C584" s="195"/>
      <c r="D584" s="195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</row>
    <row r="585">
      <c r="A585" s="193"/>
      <c r="B585" s="194"/>
      <c r="C585" s="195"/>
      <c r="D585" s="195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</row>
    <row r="586">
      <c r="A586" s="193"/>
      <c r="B586" s="194"/>
      <c r="C586" s="195"/>
      <c r="D586" s="195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</row>
    <row r="587">
      <c r="A587" s="193"/>
      <c r="B587" s="194"/>
      <c r="C587" s="195"/>
      <c r="D587" s="195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</row>
    <row r="588">
      <c r="A588" s="193"/>
      <c r="B588" s="194"/>
      <c r="C588" s="195"/>
      <c r="D588" s="195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</row>
    <row r="589">
      <c r="A589" s="193"/>
      <c r="B589" s="194"/>
      <c r="C589" s="195"/>
      <c r="D589" s="195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</row>
    <row r="590">
      <c r="A590" s="193"/>
      <c r="B590" s="194"/>
      <c r="C590" s="195"/>
      <c r="D590" s="195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</row>
    <row r="591">
      <c r="A591" s="193"/>
      <c r="B591" s="194"/>
      <c r="C591" s="195"/>
      <c r="D591" s="195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</row>
    <row r="592">
      <c r="A592" s="193"/>
      <c r="B592" s="194"/>
      <c r="C592" s="195"/>
      <c r="D592" s="195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</row>
    <row r="593">
      <c r="A593" s="193"/>
      <c r="B593" s="194"/>
      <c r="C593" s="195"/>
      <c r="D593" s="195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</row>
    <row r="594">
      <c r="A594" s="193"/>
      <c r="B594" s="194"/>
      <c r="C594" s="195"/>
      <c r="D594" s="195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</row>
    <row r="595">
      <c r="A595" s="193"/>
      <c r="B595" s="194"/>
      <c r="C595" s="195"/>
      <c r="D595" s="195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</row>
    <row r="596">
      <c r="A596" s="193"/>
      <c r="B596" s="194"/>
      <c r="C596" s="195"/>
      <c r="D596" s="195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</row>
    <row r="597">
      <c r="A597" s="193"/>
      <c r="B597" s="194"/>
      <c r="C597" s="195"/>
      <c r="D597" s="195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</row>
    <row r="598">
      <c r="A598" s="193"/>
      <c r="B598" s="194"/>
      <c r="C598" s="195"/>
      <c r="D598" s="195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</row>
    <row r="599">
      <c r="A599" s="193"/>
      <c r="B599" s="194"/>
      <c r="C599" s="195"/>
      <c r="D599" s="195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</row>
    <row r="600">
      <c r="A600" s="193"/>
      <c r="B600" s="194"/>
      <c r="C600" s="195"/>
      <c r="D600" s="195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</row>
    <row r="601">
      <c r="A601" s="193"/>
      <c r="B601" s="194"/>
      <c r="C601" s="195"/>
      <c r="D601" s="195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</row>
    <row r="602">
      <c r="A602" s="193"/>
      <c r="B602" s="194"/>
      <c r="C602" s="195"/>
      <c r="D602" s="195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</row>
    <row r="603">
      <c r="A603" s="193"/>
      <c r="B603" s="194"/>
      <c r="C603" s="195"/>
      <c r="D603" s="195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</row>
    <row r="604">
      <c r="A604" s="193"/>
      <c r="B604" s="194"/>
      <c r="C604" s="195"/>
      <c r="D604" s="195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</row>
    <row r="605">
      <c r="A605" s="193"/>
      <c r="B605" s="194"/>
      <c r="C605" s="195"/>
      <c r="D605" s="195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</row>
    <row r="606">
      <c r="A606" s="193"/>
      <c r="B606" s="194"/>
      <c r="C606" s="195"/>
      <c r="D606" s="195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</row>
    <row r="607">
      <c r="A607" s="193"/>
      <c r="B607" s="194"/>
      <c r="C607" s="195"/>
      <c r="D607" s="195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</row>
    <row r="608">
      <c r="A608" s="193"/>
      <c r="B608" s="194"/>
      <c r="C608" s="195"/>
      <c r="D608" s="195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</row>
    <row r="609">
      <c r="A609" s="193"/>
      <c r="B609" s="194"/>
      <c r="C609" s="195"/>
      <c r="D609" s="195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</row>
    <row r="610">
      <c r="A610" s="193"/>
      <c r="B610" s="194"/>
      <c r="C610" s="195"/>
      <c r="D610" s="195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</row>
    <row r="611">
      <c r="A611" s="193"/>
      <c r="B611" s="194"/>
      <c r="C611" s="195"/>
      <c r="D611" s="195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</row>
    <row r="612">
      <c r="A612" s="193"/>
      <c r="B612" s="194"/>
      <c r="C612" s="195"/>
      <c r="D612" s="195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</row>
    <row r="613">
      <c r="A613" s="193"/>
      <c r="B613" s="194"/>
      <c r="C613" s="195"/>
      <c r="D613" s="195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</row>
    <row r="614">
      <c r="A614" s="193"/>
      <c r="B614" s="194"/>
      <c r="C614" s="195"/>
      <c r="D614" s="195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</row>
    <row r="615">
      <c r="A615" s="193"/>
      <c r="B615" s="194"/>
      <c r="C615" s="195"/>
      <c r="D615" s="195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</row>
    <row r="616">
      <c r="A616" s="193"/>
      <c r="B616" s="194"/>
      <c r="C616" s="195"/>
      <c r="D616" s="195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</row>
    <row r="617">
      <c r="A617" s="193"/>
      <c r="B617" s="194"/>
      <c r="C617" s="195"/>
      <c r="D617" s="195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</row>
    <row r="618">
      <c r="A618" s="193"/>
      <c r="B618" s="194"/>
      <c r="C618" s="195"/>
      <c r="D618" s="195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</row>
    <row r="619">
      <c r="A619" s="193"/>
      <c r="B619" s="194"/>
      <c r="C619" s="195"/>
      <c r="D619" s="195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</row>
    <row r="620">
      <c r="A620" s="193"/>
      <c r="B620" s="194"/>
      <c r="C620" s="195"/>
      <c r="D620" s="195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</row>
    <row r="621">
      <c r="A621" s="193"/>
      <c r="B621" s="194"/>
      <c r="C621" s="195"/>
      <c r="D621" s="195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</row>
    <row r="622">
      <c r="A622" s="193"/>
      <c r="B622" s="194"/>
      <c r="C622" s="195"/>
      <c r="D622" s="195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</row>
    <row r="623">
      <c r="A623" s="193"/>
      <c r="B623" s="194"/>
      <c r="C623" s="195"/>
      <c r="D623" s="195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</row>
    <row r="624">
      <c r="A624" s="193"/>
      <c r="B624" s="194"/>
      <c r="C624" s="195"/>
      <c r="D624" s="195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</row>
    <row r="625">
      <c r="A625" s="193"/>
      <c r="B625" s="194"/>
      <c r="C625" s="195"/>
      <c r="D625" s="195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</row>
    <row r="626">
      <c r="A626" s="193"/>
      <c r="B626" s="194"/>
      <c r="C626" s="195"/>
      <c r="D626" s="195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</row>
    <row r="627">
      <c r="A627" s="193"/>
      <c r="B627" s="194"/>
      <c r="C627" s="195"/>
      <c r="D627" s="195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</row>
    <row r="628">
      <c r="A628" s="193"/>
      <c r="B628" s="194"/>
      <c r="C628" s="195"/>
      <c r="D628" s="195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</row>
    <row r="629">
      <c r="A629" s="193"/>
      <c r="B629" s="194"/>
      <c r="C629" s="195"/>
      <c r="D629" s="195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</row>
    <row r="630">
      <c r="A630" s="193"/>
      <c r="B630" s="194"/>
      <c r="C630" s="195"/>
      <c r="D630" s="195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</row>
    <row r="631">
      <c r="A631" s="193"/>
      <c r="B631" s="194"/>
      <c r="C631" s="195"/>
      <c r="D631" s="195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</row>
    <row r="632">
      <c r="A632" s="193"/>
      <c r="B632" s="194"/>
      <c r="C632" s="195"/>
      <c r="D632" s="195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</row>
    <row r="633">
      <c r="A633" s="193"/>
      <c r="B633" s="194"/>
      <c r="C633" s="195"/>
      <c r="D633" s="195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</row>
    <row r="634">
      <c r="A634" s="193"/>
      <c r="B634" s="194"/>
      <c r="C634" s="195"/>
      <c r="D634" s="195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</row>
    <row r="635">
      <c r="A635" s="193"/>
      <c r="B635" s="194"/>
      <c r="C635" s="195"/>
      <c r="D635" s="195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</row>
    <row r="636">
      <c r="A636" s="193"/>
      <c r="B636" s="194"/>
      <c r="C636" s="195"/>
      <c r="D636" s="195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</row>
    <row r="637">
      <c r="A637" s="193"/>
      <c r="B637" s="194"/>
      <c r="C637" s="195"/>
      <c r="D637" s="195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</row>
    <row r="638">
      <c r="A638" s="193"/>
      <c r="B638" s="194"/>
      <c r="C638" s="195"/>
      <c r="D638" s="195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</row>
    <row r="639">
      <c r="A639" s="193"/>
      <c r="B639" s="194"/>
      <c r="C639" s="195"/>
      <c r="D639" s="195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</row>
    <row r="640">
      <c r="A640" s="193"/>
      <c r="B640" s="194"/>
      <c r="C640" s="195"/>
      <c r="D640" s="195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</row>
    <row r="641">
      <c r="A641" s="193"/>
      <c r="B641" s="194"/>
      <c r="C641" s="195"/>
      <c r="D641" s="195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</row>
    <row r="642">
      <c r="A642" s="193"/>
      <c r="B642" s="194"/>
      <c r="C642" s="195"/>
      <c r="D642" s="195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</row>
    <row r="643">
      <c r="A643" s="193"/>
      <c r="B643" s="194"/>
      <c r="C643" s="195"/>
      <c r="D643" s="195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</row>
    <row r="644">
      <c r="A644" s="193"/>
      <c r="B644" s="194"/>
      <c r="C644" s="195"/>
      <c r="D644" s="195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</row>
    <row r="645">
      <c r="A645" s="193"/>
      <c r="B645" s="194"/>
      <c r="C645" s="195"/>
      <c r="D645" s="195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</row>
    <row r="646">
      <c r="A646" s="193"/>
      <c r="B646" s="194"/>
      <c r="C646" s="195"/>
      <c r="D646" s="195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</row>
    <row r="647">
      <c r="A647" s="193"/>
      <c r="B647" s="194"/>
      <c r="C647" s="195"/>
      <c r="D647" s="195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</row>
    <row r="648">
      <c r="A648" s="193"/>
      <c r="B648" s="194"/>
      <c r="C648" s="195"/>
      <c r="D648" s="195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</row>
    <row r="649">
      <c r="A649" s="193"/>
      <c r="B649" s="194"/>
      <c r="C649" s="195"/>
      <c r="D649" s="195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</row>
    <row r="650">
      <c r="A650" s="193"/>
      <c r="B650" s="194"/>
      <c r="C650" s="195"/>
      <c r="D650" s="195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</row>
    <row r="651">
      <c r="A651" s="193"/>
      <c r="B651" s="194"/>
      <c r="C651" s="195"/>
      <c r="D651" s="195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</row>
    <row r="652">
      <c r="A652" s="193"/>
      <c r="B652" s="194"/>
      <c r="C652" s="195"/>
      <c r="D652" s="195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</row>
    <row r="653">
      <c r="A653" s="193"/>
      <c r="B653" s="194"/>
      <c r="C653" s="195"/>
      <c r="D653" s="195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</row>
    <row r="654">
      <c r="A654" s="193"/>
      <c r="B654" s="194"/>
      <c r="C654" s="195"/>
      <c r="D654" s="195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</row>
    <row r="655">
      <c r="A655" s="193"/>
      <c r="B655" s="194"/>
      <c r="C655" s="195"/>
      <c r="D655" s="195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</row>
    <row r="656">
      <c r="A656" s="193"/>
      <c r="B656" s="194"/>
      <c r="C656" s="195"/>
      <c r="D656" s="195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</row>
    <row r="657">
      <c r="A657" s="193"/>
      <c r="B657" s="194"/>
      <c r="C657" s="195"/>
      <c r="D657" s="195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</row>
    <row r="658">
      <c r="A658" s="193"/>
      <c r="B658" s="194"/>
      <c r="C658" s="195"/>
      <c r="D658" s="195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</row>
    <row r="659">
      <c r="A659" s="193"/>
      <c r="B659" s="194"/>
      <c r="C659" s="195"/>
      <c r="D659" s="195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</row>
    <row r="660">
      <c r="A660" s="193"/>
      <c r="B660" s="194"/>
      <c r="C660" s="195"/>
      <c r="D660" s="195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</row>
    <row r="661">
      <c r="A661" s="193"/>
      <c r="B661" s="194"/>
      <c r="C661" s="195"/>
      <c r="D661" s="195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</row>
    <row r="662">
      <c r="A662" s="193"/>
      <c r="B662" s="194"/>
      <c r="C662" s="195"/>
      <c r="D662" s="195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</row>
    <row r="663">
      <c r="A663" s="193"/>
      <c r="B663" s="194"/>
      <c r="C663" s="195"/>
      <c r="D663" s="195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</row>
    <row r="664">
      <c r="A664" s="193"/>
      <c r="B664" s="194"/>
      <c r="C664" s="195"/>
      <c r="D664" s="195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</row>
    <row r="665">
      <c r="A665" s="193"/>
      <c r="B665" s="194"/>
      <c r="C665" s="195"/>
      <c r="D665" s="195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</row>
    <row r="666">
      <c r="A666" s="193"/>
      <c r="B666" s="194"/>
      <c r="C666" s="195"/>
      <c r="D666" s="195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</row>
    <row r="667">
      <c r="A667" s="193"/>
      <c r="B667" s="194"/>
      <c r="C667" s="195"/>
      <c r="D667" s="195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</row>
    <row r="668">
      <c r="A668" s="193"/>
      <c r="B668" s="194"/>
      <c r="C668" s="195"/>
      <c r="D668" s="195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</row>
    <row r="669">
      <c r="A669" s="193"/>
      <c r="B669" s="194"/>
      <c r="C669" s="195"/>
      <c r="D669" s="195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</row>
    <row r="670">
      <c r="A670" s="193"/>
      <c r="B670" s="194"/>
      <c r="C670" s="195"/>
      <c r="D670" s="195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</row>
    <row r="671">
      <c r="A671" s="193"/>
      <c r="B671" s="194"/>
      <c r="C671" s="195"/>
      <c r="D671" s="195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</row>
    <row r="672">
      <c r="A672" s="193"/>
      <c r="B672" s="194"/>
      <c r="C672" s="195"/>
      <c r="D672" s="195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</row>
    <row r="673">
      <c r="A673" s="193"/>
      <c r="B673" s="194"/>
      <c r="C673" s="195"/>
      <c r="D673" s="195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</row>
    <row r="674">
      <c r="A674" s="193"/>
      <c r="B674" s="194"/>
      <c r="C674" s="195"/>
      <c r="D674" s="195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</row>
    <row r="675">
      <c r="A675" s="193"/>
      <c r="B675" s="194"/>
      <c r="C675" s="195"/>
      <c r="D675" s="195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</row>
    <row r="676">
      <c r="A676" s="193"/>
      <c r="B676" s="194"/>
      <c r="C676" s="195"/>
      <c r="D676" s="195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</row>
    <row r="677">
      <c r="A677" s="193"/>
      <c r="B677" s="194"/>
      <c r="C677" s="195"/>
      <c r="D677" s="195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</row>
    <row r="678">
      <c r="A678" s="193"/>
      <c r="B678" s="194"/>
      <c r="C678" s="195"/>
      <c r="D678" s="195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</row>
    <row r="679">
      <c r="A679" s="193"/>
      <c r="B679" s="194"/>
      <c r="C679" s="195"/>
      <c r="D679" s="195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</row>
    <row r="680">
      <c r="A680" s="193"/>
      <c r="B680" s="194"/>
      <c r="C680" s="195"/>
      <c r="D680" s="195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</row>
    <row r="681">
      <c r="A681" s="193"/>
      <c r="B681" s="194"/>
      <c r="C681" s="195"/>
      <c r="D681" s="195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</row>
    <row r="682">
      <c r="A682" s="193"/>
      <c r="B682" s="194"/>
      <c r="C682" s="195"/>
      <c r="D682" s="195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</row>
    <row r="683">
      <c r="A683" s="193"/>
      <c r="B683" s="194"/>
      <c r="C683" s="195"/>
      <c r="D683" s="195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</row>
    <row r="684">
      <c r="A684" s="193"/>
      <c r="B684" s="194"/>
      <c r="C684" s="195"/>
      <c r="D684" s="195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</row>
    <row r="685">
      <c r="A685" s="193"/>
      <c r="B685" s="194"/>
      <c r="C685" s="195"/>
      <c r="D685" s="195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</row>
    <row r="686">
      <c r="A686" s="193"/>
      <c r="B686" s="194"/>
      <c r="C686" s="195"/>
      <c r="D686" s="195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</row>
    <row r="687">
      <c r="A687" s="193"/>
      <c r="B687" s="194"/>
      <c r="C687" s="195"/>
      <c r="D687" s="195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</row>
    <row r="688">
      <c r="A688" s="193"/>
      <c r="B688" s="194"/>
      <c r="C688" s="195"/>
      <c r="D688" s="195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</row>
    <row r="689">
      <c r="A689" s="193"/>
      <c r="B689" s="194"/>
      <c r="C689" s="195"/>
      <c r="D689" s="195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</row>
    <row r="690">
      <c r="A690" s="193"/>
      <c r="B690" s="194"/>
      <c r="C690" s="195"/>
      <c r="D690" s="195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</row>
    <row r="691">
      <c r="A691" s="193"/>
      <c r="B691" s="194"/>
      <c r="C691" s="195"/>
      <c r="D691" s="195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</row>
    <row r="692">
      <c r="A692" s="193"/>
      <c r="B692" s="194"/>
      <c r="C692" s="195"/>
      <c r="D692" s="195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</row>
    <row r="693">
      <c r="A693" s="193"/>
      <c r="B693" s="194"/>
      <c r="C693" s="195"/>
      <c r="D693" s="195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</row>
    <row r="694">
      <c r="A694" s="193"/>
      <c r="B694" s="194"/>
      <c r="C694" s="195"/>
      <c r="D694" s="195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</row>
    <row r="695">
      <c r="A695" s="193"/>
      <c r="B695" s="194"/>
      <c r="C695" s="195"/>
      <c r="D695" s="195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</row>
    <row r="696">
      <c r="A696" s="193"/>
      <c r="B696" s="194"/>
      <c r="C696" s="195"/>
      <c r="D696" s="195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</row>
    <row r="697">
      <c r="A697" s="193"/>
      <c r="B697" s="194"/>
      <c r="C697" s="195"/>
      <c r="D697" s="195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</row>
    <row r="698">
      <c r="A698" s="193"/>
      <c r="B698" s="194"/>
      <c r="C698" s="195"/>
      <c r="D698" s="195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</row>
    <row r="699">
      <c r="A699" s="193"/>
      <c r="B699" s="194"/>
      <c r="C699" s="195"/>
      <c r="D699" s="195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</row>
    <row r="700">
      <c r="A700" s="193"/>
      <c r="B700" s="194"/>
      <c r="C700" s="195"/>
      <c r="D700" s="195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</row>
    <row r="701">
      <c r="A701" s="193"/>
      <c r="B701" s="194"/>
      <c r="C701" s="195"/>
      <c r="D701" s="195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</row>
    <row r="702">
      <c r="A702" s="193"/>
      <c r="B702" s="194"/>
      <c r="C702" s="195"/>
      <c r="D702" s="195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</row>
    <row r="703">
      <c r="A703" s="193"/>
      <c r="B703" s="194"/>
      <c r="C703" s="195"/>
      <c r="D703" s="195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</row>
    <row r="704">
      <c r="A704" s="193"/>
      <c r="B704" s="194"/>
      <c r="C704" s="195"/>
      <c r="D704" s="195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</row>
    <row r="705">
      <c r="A705" s="193"/>
      <c r="B705" s="194"/>
      <c r="C705" s="195"/>
      <c r="D705" s="195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</row>
    <row r="706">
      <c r="A706" s="193"/>
      <c r="B706" s="194"/>
      <c r="C706" s="195"/>
      <c r="D706" s="195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</row>
    <row r="707">
      <c r="A707" s="193"/>
      <c r="B707" s="194"/>
      <c r="C707" s="195"/>
      <c r="D707" s="195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</row>
    <row r="708">
      <c r="A708" s="193"/>
      <c r="B708" s="194"/>
      <c r="C708" s="195"/>
      <c r="D708" s="195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</row>
    <row r="709">
      <c r="A709" s="193"/>
      <c r="B709" s="194"/>
      <c r="C709" s="195"/>
      <c r="D709" s="195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</row>
    <row r="710">
      <c r="A710" s="193"/>
      <c r="B710" s="194"/>
      <c r="C710" s="195"/>
      <c r="D710" s="195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</row>
    <row r="711">
      <c r="A711" s="193"/>
      <c r="B711" s="194"/>
      <c r="C711" s="195"/>
      <c r="D711" s="195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</row>
    <row r="712">
      <c r="A712" s="193"/>
      <c r="B712" s="194"/>
      <c r="C712" s="195"/>
      <c r="D712" s="195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</row>
    <row r="713">
      <c r="A713" s="193"/>
      <c r="B713" s="194"/>
      <c r="C713" s="195"/>
      <c r="D713" s="195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</row>
    <row r="714">
      <c r="A714" s="193"/>
      <c r="B714" s="194"/>
      <c r="C714" s="195"/>
      <c r="D714" s="195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</row>
    <row r="715">
      <c r="A715" s="193"/>
      <c r="B715" s="194"/>
      <c r="C715" s="195"/>
      <c r="D715" s="195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</row>
    <row r="716">
      <c r="A716" s="193"/>
      <c r="B716" s="194"/>
      <c r="C716" s="195"/>
      <c r="D716" s="195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</row>
    <row r="717">
      <c r="A717" s="193"/>
      <c r="B717" s="194"/>
      <c r="C717" s="195"/>
      <c r="D717" s="195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</row>
    <row r="718">
      <c r="A718" s="193"/>
      <c r="B718" s="194"/>
      <c r="C718" s="195"/>
      <c r="D718" s="195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</row>
    <row r="719">
      <c r="A719" s="193"/>
      <c r="B719" s="194"/>
      <c r="C719" s="195"/>
      <c r="D719" s="195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</row>
    <row r="720">
      <c r="A720" s="193"/>
      <c r="B720" s="194"/>
      <c r="C720" s="195"/>
      <c r="D720" s="195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</row>
    <row r="721">
      <c r="A721" s="193"/>
      <c r="B721" s="194"/>
      <c r="C721" s="195"/>
      <c r="D721" s="195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</row>
    <row r="722">
      <c r="A722" s="193"/>
      <c r="B722" s="194"/>
      <c r="C722" s="195"/>
      <c r="D722" s="195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</row>
    <row r="723">
      <c r="A723" s="193"/>
      <c r="B723" s="194"/>
      <c r="C723" s="195"/>
      <c r="D723" s="195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</row>
    <row r="724">
      <c r="A724" s="193"/>
      <c r="B724" s="194"/>
      <c r="C724" s="195"/>
      <c r="D724" s="195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</row>
    <row r="725">
      <c r="A725" s="193"/>
      <c r="B725" s="194"/>
      <c r="C725" s="195"/>
      <c r="D725" s="195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</row>
    <row r="726">
      <c r="A726" s="193"/>
      <c r="B726" s="194"/>
      <c r="C726" s="195"/>
      <c r="D726" s="195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</row>
    <row r="727">
      <c r="A727" s="193"/>
      <c r="B727" s="194"/>
      <c r="C727" s="195"/>
      <c r="D727" s="195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</row>
    <row r="728">
      <c r="A728" s="193"/>
      <c r="B728" s="194"/>
      <c r="C728" s="195"/>
      <c r="D728" s="195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</row>
    <row r="729">
      <c r="A729" s="193"/>
      <c r="B729" s="194"/>
      <c r="C729" s="195"/>
      <c r="D729" s="195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</row>
    <row r="730">
      <c r="A730" s="193"/>
      <c r="B730" s="194"/>
      <c r="C730" s="195"/>
      <c r="D730" s="195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</row>
    <row r="731">
      <c r="A731" s="193"/>
      <c r="B731" s="194"/>
      <c r="C731" s="195"/>
      <c r="D731" s="195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</row>
    <row r="732">
      <c r="A732" s="193"/>
      <c r="B732" s="194"/>
      <c r="C732" s="195"/>
      <c r="D732" s="195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</row>
    <row r="733">
      <c r="A733" s="193"/>
      <c r="B733" s="194"/>
      <c r="C733" s="195"/>
      <c r="D733" s="195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</row>
    <row r="734">
      <c r="A734" s="193"/>
      <c r="B734" s="194"/>
      <c r="C734" s="195"/>
      <c r="D734" s="195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</row>
    <row r="735">
      <c r="A735" s="193"/>
      <c r="B735" s="194"/>
      <c r="C735" s="195"/>
      <c r="D735" s="195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</row>
    <row r="736">
      <c r="A736" s="193"/>
      <c r="B736" s="194"/>
      <c r="C736" s="195"/>
      <c r="D736" s="195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</row>
    <row r="737">
      <c r="A737" s="193"/>
      <c r="B737" s="194"/>
      <c r="C737" s="195"/>
      <c r="D737" s="195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</row>
    <row r="738">
      <c r="A738" s="193"/>
      <c r="B738" s="194"/>
      <c r="C738" s="195"/>
      <c r="D738" s="195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</row>
    <row r="739">
      <c r="A739" s="193"/>
      <c r="B739" s="194"/>
      <c r="C739" s="195"/>
      <c r="D739" s="195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</row>
    <row r="740">
      <c r="A740" s="193"/>
      <c r="B740" s="194"/>
      <c r="C740" s="195"/>
      <c r="D740" s="195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</row>
    <row r="741">
      <c r="A741" s="193"/>
      <c r="B741" s="194"/>
      <c r="C741" s="195"/>
      <c r="D741" s="195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</row>
    <row r="742">
      <c r="A742" s="193"/>
      <c r="B742" s="194"/>
      <c r="C742" s="195"/>
      <c r="D742" s="195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</row>
    <row r="743">
      <c r="A743" s="193"/>
      <c r="B743" s="194"/>
      <c r="C743" s="195"/>
      <c r="D743" s="195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</row>
    <row r="744">
      <c r="A744" s="193"/>
      <c r="B744" s="194"/>
      <c r="C744" s="195"/>
      <c r="D744" s="195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</row>
    <row r="745">
      <c r="A745" s="193"/>
      <c r="B745" s="194"/>
      <c r="C745" s="195"/>
      <c r="D745" s="195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</row>
    <row r="746">
      <c r="A746" s="193"/>
      <c r="B746" s="194"/>
      <c r="C746" s="195"/>
      <c r="D746" s="195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</row>
    <row r="747">
      <c r="A747" s="193"/>
      <c r="B747" s="194"/>
      <c r="C747" s="195"/>
      <c r="D747" s="195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</row>
    <row r="748">
      <c r="A748" s="193"/>
      <c r="B748" s="194"/>
      <c r="C748" s="195"/>
      <c r="D748" s="195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</row>
    <row r="749">
      <c r="A749" s="193"/>
      <c r="B749" s="194"/>
      <c r="C749" s="195"/>
      <c r="D749" s="195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</row>
    <row r="750">
      <c r="A750" s="193"/>
      <c r="B750" s="194"/>
      <c r="C750" s="195"/>
      <c r="D750" s="195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</row>
    <row r="751">
      <c r="A751" s="193"/>
      <c r="B751" s="194"/>
      <c r="C751" s="195"/>
      <c r="D751" s="195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</row>
    <row r="752">
      <c r="A752" s="193"/>
      <c r="B752" s="194"/>
      <c r="C752" s="195"/>
      <c r="D752" s="195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</row>
    <row r="753">
      <c r="A753" s="193"/>
      <c r="B753" s="194"/>
      <c r="C753" s="195"/>
      <c r="D753" s="195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</row>
    <row r="754">
      <c r="A754" s="193"/>
      <c r="B754" s="194"/>
      <c r="C754" s="195"/>
      <c r="D754" s="195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</row>
    <row r="755">
      <c r="A755" s="193"/>
      <c r="B755" s="194"/>
      <c r="C755" s="195"/>
      <c r="D755" s="195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</row>
    <row r="756">
      <c r="A756" s="193"/>
      <c r="B756" s="194"/>
      <c r="C756" s="195"/>
      <c r="D756" s="195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</row>
    <row r="757">
      <c r="A757" s="193"/>
      <c r="B757" s="194"/>
      <c r="C757" s="195"/>
      <c r="D757" s="195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</row>
    <row r="758">
      <c r="A758" s="193"/>
      <c r="B758" s="194"/>
      <c r="C758" s="195"/>
      <c r="D758" s="195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</row>
    <row r="759">
      <c r="A759" s="193"/>
      <c r="B759" s="194"/>
      <c r="C759" s="195"/>
      <c r="D759" s="195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</row>
    <row r="760">
      <c r="A760" s="193"/>
      <c r="B760" s="194"/>
      <c r="C760" s="195"/>
      <c r="D760" s="195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</row>
    <row r="761">
      <c r="A761" s="193"/>
      <c r="B761" s="194"/>
      <c r="C761" s="195"/>
      <c r="D761" s="195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</row>
    <row r="762">
      <c r="A762" s="193"/>
      <c r="B762" s="194"/>
      <c r="C762" s="195"/>
      <c r="D762" s="195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</row>
    <row r="763">
      <c r="A763" s="193"/>
      <c r="B763" s="194"/>
      <c r="C763" s="195"/>
      <c r="D763" s="195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</row>
    <row r="764">
      <c r="A764" s="193"/>
      <c r="B764" s="194"/>
      <c r="C764" s="195"/>
      <c r="D764" s="195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</row>
    <row r="765">
      <c r="A765" s="193"/>
      <c r="B765" s="194"/>
      <c r="C765" s="195"/>
      <c r="D765" s="195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</row>
    <row r="766">
      <c r="A766" s="193"/>
      <c r="B766" s="194"/>
      <c r="C766" s="195"/>
      <c r="D766" s="195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</row>
    <row r="767">
      <c r="A767" s="193"/>
      <c r="B767" s="194"/>
      <c r="C767" s="195"/>
      <c r="D767" s="195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</row>
    <row r="768">
      <c r="A768" s="193"/>
      <c r="B768" s="194"/>
      <c r="C768" s="195"/>
      <c r="D768" s="195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</row>
    <row r="769">
      <c r="A769" s="193"/>
      <c r="B769" s="194"/>
      <c r="C769" s="195"/>
      <c r="D769" s="195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</row>
    <row r="770">
      <c r="A770" s="193"/>
      <c r="B770" s="194"/>
      <c r="C770" s="195"/>
      <c r="D770" s="195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</row>
    <row r="771">
      <c r="A771" s="193"/>
      <c r="B771" s="194"/>
      <c r="C771" s="195"/>
      <c r="D771" s="195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</row>
    <row r="772">
      <c r="A772" s="193"/>
      <c r="B772" s="194"/>
      <c r="C772" s="195"/>
      <c r="D772" s="195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</row>
    <row r="773">
      <c r="A773" s="193"/>
      <c r="B773" s="194"/>
      <c r="C773" s="195"/>
      <c r="D773" s="195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</row>
    <row r="774">
      <c r="A774" s="193"/>
      <c r="B774" s="194"/>
      <c r="C774" s="195"/>
      <c r="D774" s="195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</row>
    <row r="775">
      <c r="A775" s="193"/>
      <c r="B775" s="194"/>
      <c r="C775" s="195"/>
      <c r="D775" s="195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</row>
    <row r="776">
      <c r="A776" s="193"/>
      <c r="B776" s="194"/>
      <c r="C776" s="195"/>
      <c r="D776" s="195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</row>
    <row r="777">
      <c r="A777" s="193"/>
      <c r="B777" s="194"/>
      <c r="C777" s="195"/>
      <c r="D777" s="195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</row>
    <row r="778">
      <c r="A778" s="193"/>
      <c r="B778" s="194"/>
      <c r="C778" s="195"/>
      <c r="D778" s="195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</row>
    <row r="779">
      <c r="A779" s="193"/>
      <c r="B779" s="194"/>
      <c r="C779" s="195"/>
      <c r="D779" s="195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</row>
    <row r="780">
      <c r="A780" s="193"/>
      <c r="B780" s="194"/>
      <c r="C780" s="195"/>
      <c r="D780" s="195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</row>
    <row r="781">
      <c r="A781" s="193"/>
      <c r="B781" s="194"/>
      <c r="C781" s="195"/>
      <c r="D781" s="195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</row>
    <row r="782">
      <c r="A782" s="193"/>
      <c r="B782" s="194"/>
      <c r="C782" s="195"/>
      <c r="D782" s="195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</row>
    <row r="783">
      <c r="A783" s="193"/>
      <c r="B783" s="194"/>
      <c r="C783" s="195"/>
      <c r="D783" s="195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</row>
    <row r="784">
      <c r="A784" s="193"/>
      <c r="B784" s="194"/>
      <c r="C784" s="195"/>
      <c r="D784" s="195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</row>
    <row r="785">
      <c r="A785" s="193"/>
      <c r="B785" s="194"/>
      <c r="C785" s="195"/>
      <c r="D785" s="195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</row>
    <row r="786">
      <c r="A786" s="193"/>
      <c r="B786" s="194"/>
      <c r="C786" s="195"/>
      <c r="D786" s="195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</row>
    <row r="787">
      <c r="A787" s="193"/>
      <c r="B787" s="194"/>
      <c r="C787" s="195"/>
      <c r="D787" s="195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</row>
    <row r="788">
      <c r="A788" s="193"/>
      <c r="B788" s="194"/>
      <c r="C788" s="195"/>
      <c r="D788" s="195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</row>
    <row r="789">
      <c r="A789" s="193"/>
      <c r="B789" s="194"/>
      <c r="C789" s="195"/>
      <c r="D789" s="195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</row>
    <row r="790">
      <c r="A790" s="193"/>
      <c r="B790" s="194"/>
      <c r="C790" s="195"/>
      <c r="D790" s="195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</row>
    <row r="791">
      <c r="A791" s="193"/>
      <c r="B791" s="194"/>
      <c r="C791" s="195"/>
      <c r="D791" s="195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</row>
    <row r="792">
      <c r="A792" s="193"/>
      <c r="B792" s="194"/>
      <c r="C792" s="195"/>
      <c r="D792" s="195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</row>
    <row r="793">
      <c r="A793" s="193"/>
      <c r="B793" s="194"/>
      <c r="C793" s="195"/>
      <c r="D793" s="195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</row>
    <row r="794">
      <c r="A794" s="193"/>
      <c r="B794" s="194"/>
      <c r="C794" s="195"/>
      <c r="D794" s="195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</row>
    <row r="795">
      <c r="A795" s="193"/>
      <c r="B795" s="194"/>
      <c r="C795" s="195"/>
      <c r="D795" s="195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</row>
    <row r="796">
      <c r="A796" s="193"/>
      <c r="B796" s="194"/>
      <c r="C796" s="195"/>
      <c r="D796" s="195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</row>
    <row r="797">
      <c r="A797" s="193"/>
      <c r="B797" s="194"/>
      <c r="C797" s="195"/>
      <c r="D797" s="195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</row>
    <row r="798">
      <c r="A798" s="193"/>
      <c r="B798" s="194"/>
      <c r="C798" s="195"/>
      <c r="D798" s="195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</row>
    <row r="799">
      <c r="A799" s="193"/>
      <c r="B799" s="194"/>
      <c r="C799" s="195"/>
      <c r="D799" s="195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</row>
    <row r="800">
      <c r="A800" s="193"/>
      <c r="B800" s="194"/>
      <c r="C800" s="195"/>
      <c r="D800" s="195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</row>
    <row r="801">
      <c r="A801" s="193"/>
      <c r="B801" s="194"/>
      <c r="C801" s="195"/>
      <c r="D801" s="195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</row>
    <row r="802">
      <c r="A802" s="193"/>
      <c r="B802" s="194"/>
      <c r="C802" s="195"/>
      <c r="D802" s="195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</row>
    <row r="803">
      <c r="A803" s="193"/>
      <c r="B803" s="194"/>
      <c r="C803" s="195"/>
      <c r="D803" s="195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</row>
    <row r="804">
      <c r="A804" s="193"/>
      <c r="B804" s="194"/>
      <c r="C804" s="195"/>
      <c r="D804" s="195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</row>
    <row r="805">
      <c r="A805" s="193"/>
      <c r="B805" s="194"/>
      <c r="C805" s="195"/>
      <c r="D805" s="195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</row>
    <row r="806">
      <c r="A806" s="193"/>
      <c r="B806" s="194"/>
      <c r="C806" s="195"/>
      <c r="D806" s="195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</row>
    <row r="807">
      <c r="A807" s="193"/>
      <c r="B807" s="194"/>
      <c r="C807" s="195"/>
      <c r="D807" s="195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</row>
    <row r="808">
      <c r="A808" s="193"/>
      <c r="B808" s="194"/>
      <c r="C808" s="195"/>
      <c r="D808" s="195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</row>
    <row r="809">
      <c r="A809" s="193"/>
      <c r="B809" s="194"/>
      <c r="C809" s="195"/>
      <c r="D809" s="195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</row>
    <row r="810">
      <c r="A810" s="193"/>
      <c r="B810" s="194"/>
      <c r="C810" s="195"/>
      <c r="D810" s="195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</row>
    <row r="811">
      <c r="A811" s="193"/>
      <c r="B811" s="194"/>
      <c r="C811" s="195"/>
      <c r="D811" s="195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</row>
    <row r="812">
      <c r="A812" s="193"/>
      <c r="B812" s="194"/>
      <c r="C812" s="195"/>
      <c r="D812" s="195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</row>
    <row r="813">
      <c r="A813" s="193"/>
      <c r="B813" s="194"/>
      <c r="C813" s="195"/>
      <c r="D813" s="195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</row>
    <row r="814">
      <c r="A814" s="193"/>
      <c r="B814" s="194"/>
      <c r="C814" s="195"/>
      <c r="D814" s="195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</row>
    <row r="815">
      <c r="A815" s="193"/>
      <c r="B815" s="194"/>
      <c r="C815" s="195"/>
      <c r="D815" s="195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</row>
    <row r="816">
      <c r="A816" s="193"/>
      <c r="B816" s="194"/>
      <c r="C816" s="195"/>
      <c r="D816" s="195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</row>
    <row r="817">
      <c r="A817" s="193"/>
      <c r="B817" s="194"/>
      <c r="C817" s="195"/>
      <c r="D817" s="195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</row>
    <row r="818">
      <c r="A818" s="193"/>
      <c r="B818" s="194"/>
      <c r="C818" s="195"/>
      <c r="D818" s="195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</row>
    <row r="819">
      <c r="A819" s="193"/>
      <c r="B819" s="194"/>
      <c r="C819" s="195"/>
      <c r="D819" s="195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</row>
    <row r="820">
      <c r="A820" s="193"/>
      <c r="B820" s="194"/>
      <c r="C820" s="195"/>
      <c r="D820" s="195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</row>
    <row r="821">
      <c r="A821" s="193"/>
      <c r="B821" s="194"/>
      <c r="C821" s="195"/>
      <c r="D821" s="195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</row>
    <row r="822">
      <c r="A822" s="193"/>
      <c r="B822" s="194"/>
      <c r="C822" s="195"/>
      <c r="D822" s="195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</row>
    <row r="823">
      <c r="A823" s="193"/>
      <c r="B823" s="194"/>
      <c r="C823" s="195"/>
      <c r="D823" s="195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</row>
    <row r="824">
      <c r="A824" s="193"/>
      <c r="B824" s="194"/>
      <c r="C824" s="195"/>
      <c r="D824" s="195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</row>
    <row r="825">
      <c r="A825" s="193"/>
      <c r="B825" s="194"/>
      <c r="C825" s="195"/>
      <c r="D825" s="195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</row>
    <row r="826">
      <c r="A826" s="193"/>
      <c r="B826" s="194"/>
      <c r="C826" s="195"/>
      <c r="D826" s="195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</row>
    <row r="827">
      <c r="A827" s="193"/>
      <c r="B827" s="194"/>
      <c r="C827" s="195"/>
      <c r="D827" s="195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</row>
    <row r="828">
      <c r="A828" s="193"/>
      <c r="B828" s="194"/>
      <c r="C828" s="195"/>
      <c r="D828" s="195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</row>
    <row r="829">
      <c r="A829" s="193"/>
      <c r="B829" s="194"/>
      <c r="C829" s="195"/>
      <c r="D829" s="195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</row>
    <row r="830">
      <c r="A830" s="193"/>
      <c r="B830" s="194"/>
      <c r="C830" s="195"/>
      <c r="D830" s="195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</row>
    <row r="831">
      <c r="A831" s="193"/>
      <c r="B831" s="194"/>
      <c r="C831" s="195"/>
      <c r="D831" s="195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</row>
    <row r="832">
      <c r="A832" s="193"/>
      <c r="B832" s="194"/>
      <c r="C832" s="195"/>
      <c r="D832" s="195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</row>
    <row r="833">
      <c r="A833" s="193"/>
      <c r="B833" s="194"/>
      <c r="C833" s="195"/>
      <c r="D833" s="195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</row>
    <row r="834">
      <c r="A834" s="193"/>
      <c r="B834" s="194"/>
      <c r="C834" s="195"/>
      <c r="D834" s="195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</row>
    <row r="835">
      <c r="A835" s="193"/>
      <c r="B835" s="194"/>
      <c r="C835" s="195"/>
      <c r="D835" s="195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</row>
    <row r="836">
      <c r="A836" s="193"/>
      <c r="B836" s="194"/>
      <c r="C836" s="195"/>
      <c r="D836" s="195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</row>
    <row r="837">
      <c r="A837" s="193"/>
      <c r="B837" s="194"/>
      <c r="C837" s="195"/>
      <c r="D837" s="195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</row>
    <row r="838">
      <c r="A838" s="193"/>
      <c r="B838" s="194"/>
      <c r="C838" s="195"/>
      <c r="D838" s="195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</row>
    <row r="839">
      <c r="A839" s="193"/>
      <c r="B839" s="194"/>
      <c r="C839" s="195"/>
      <c r="D839" s="195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</row>
    <row r="840">
      <c r="A840" s="193"/>
      <c r="B840" s="194"/>
      <c r="C840" s="195"/>
      <c r="D840" s="195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</row>
    <row r="841">
      <c r="A841" s="193"/>
      <c r="B841" s="194"/>
      <c r="C841" s="195"/>
      <c r="D841" s="195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</row>
    <row r="842">
      <c r="A842" s="193"/>
      <c r="B842" s="194"/>
      <c r="C842" s="195"/>
      <c r="D842" s="195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</row>
    <row r="843">
      <c r="A843" s="193"/>
      <c r="B843" s="194"/>
      <c r="C843" s="195"/>
      <c r="D843" s="195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</row>
    <row r="844">
      <c r="A844" s="193"/>
      <c r="B844" s="194"/>
      <c r="C844" s="195"/>
      <c r="D844" s="195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</row>
    <row r="845">
      <c r="A845" s="193"/>
      <c r="B845" s="194"/>
      <c r="C845" s="195"/>
      <c r="D845" s="195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</row>
    <row r="846">
      <c r="A846" s="193"/>
      <c r="B846" s="194"/>
      <c r="C846" s="195"/>
      <c r="D846" s="195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</row>
    <row r="847">
      <c r="A847" s="193"/>
      <c r="B847" s="194"/>
      <c r="C847" s="195"/>
      <c r="D847" s="195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</row>
    <row r="848">
      <c r="A848" s="193"/>
      <c r="B848" s="194"/>
      <c r="C848" s="195"/>
      <c r="D848" s="195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</row>
    <row r="849">
      <c r="A849" s="193"/>
      <c r="B849" s="194"/>
      <c r="C849" s="195"/>
      <c r="D849" s="195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</row>
    <row r="850">
      <c r="A850" s="193"/>
      <c r="B850" s="194"/>
      <c r="C850" s="195"/>
      <c r="D850" s="195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</row>
    <row r="851">
      <c r="A851" s="193"/>
      <c r="B851" s="194"/>
      <c r="C851" s="195"/>
      <c r="D851" s="195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</row>
    <row r="852">
      <c r="A852" s="193"/>
      <c r="B852" s="194"/>
      <c r="C852" s="195"/>
      <c r="D852" s="195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</row>
    <row r="853">
      <c r="A853" s="193"/>
      <c r="B853" s="194"/>
      <c r="C853" s="195"/>
      <c r="D853" s="195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</row>
    <row r="854">
      <c r="A854" s="193"/>
      <c r="B854" s="194"/>
      <c r="C854" s="195"/>
      <c r="D854" s="195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</row>
    <row r="855">
      <c r="A855" s="193"/>
      <c r="B855" s="194"/>
      <c r="C855" s="195"/>
      <c r="D855" s="195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</row>
    <row r="856">
      <c r="A856" s="193"/>
      <c r="B856" s="194"/>
      <c r="C856" s="195"/>
      <c r="D856" s="195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</row>
    <row r="857">
      <c r="A857" s="193"/>
      <c r="B857" s="194"/>
      <c r="C857" s="195"/>
      <c r="D857" s="195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</row>
    <row r="858">
      <c r="A858" s="193"/>
      <c r="B858" s="194"/>
      <c r="C858" s="195"/>
      <c r="D858" s="195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</row>
    <row r="859">
      <c r="A859" s="193"/>
      <c r="B859" s="194"/>
      <c r="C859" s="195"/>
      <c r="D859" s="195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</row>
    <row r="860">
      <c r="A860" s="193"/>
      <c r="B860" s="194"/>
      <c r="C860" s="195"/>
      <c r="D860" s="195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</row>
    <row r="861">
      <c r="A861" s="193"/>
      <c r="B861" s="194"/>
      <c r="C861" s="195"/>
      <c r="D861" s="195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</row>
    <row r="862">
      <c r="A862" s="193"/>
      <c r="B862" s="194"/>
      <c r="C862" s="195"/>
      <c r="D862" s="195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</row>
    <row r="863">
      <c r="A863" s="193"/>
      <c r="B863" s="194"/>
      <c r="C863" s="195"/>
      <c r="D863" s="195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</row>
    <row r="864">
      <c r="A864" s="193"/>
      <c r="B864" s="194"/>
      <c r="C864" s="195"/>
      <c r="D864" s="195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</row>
    <row r="865">
      <c r="A865" s="193"/>
      <c r="B865" s="194"/>
      <c r="C865" s="195"/>
      <c r="D865" s="195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</row>
    <row r="866">
      <c r="A866" s="193"/>
      <c r="B866" s="194"/>
      <c r="C866" s="195"/>
      <c r="D866" s="195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</row>
    <row r="867">
      <c r="A867" s="193"/>
      <c r="B867" s="194"/>
      <c r="C867" s="195"/>
      <c r="D867" s="195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</row>
    <row r="868">
      <c r="A868" s="193"/>
      <c r="B868" s="194"/>
      <c r="C868" s="195"/>
      <c r="D868" s="195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</row>
    <row r="869">
      <c r="A869" s="193"/>
      <c r="B869" s="194"/>
      <c r="C869" s="195"/>
      <c r="D869" s="195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</row>
    <row r="870">
      <c r="A870" s="193"/>
      <c r="B870" s="194"/>
      <c r="C870" s="195"/>
      <c r="D870" s="195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</row>
    <row r="871">
      <c r="A871" s="193"/>
      <c r="B871" s="194"/>
      <c r="C871" s="195"/>
      <c r="D871" s="195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</row>
    <row r="872">
      <c r="A872" s="193"/>
      <c r="B872" s="194"/>
      <c r="C872" s="195"/>
      <c r="D872" s="195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</row>
    <row r="873">
      <c r="A873" s="193"/>
      <c r="B873" s="194"/>
      <c r="C873" s="195"/>
      <c r="D873" s="195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</row>
    <row r="874">
      <c r="A874" s="193"/>
      <c r="B874" s="194"/>
      <c r="C874" s="195"/>
      <c r="D874" s="195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</row>
    <row r="875">
      <c r="A875" s="193"/>
      <c r="B875" s="194"/>
      <c r="C875" s="195"/>
      <c r="D875" s="195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</row>
    <row r="876">
      <c r="A876" s="193"/>
      <c r="B876" s="194"/>
      <c r="C876" s="195"/>
      <c r="D876" s="195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</row>
    <row r="877">
      <c r="A877" s="193"/>
      <c r="B877" s="194"/>
      <c r="C877" s="195"/>
      <c r="D877" s="195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</row>
    <row r="878">
      <c r="A878" s="193"/>
      <c r="B878" s="194"/>
      <c r="C878" s="195"/>
      <c r="D878" s="195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</row>
    <row r="879">
      <c r="A879" s="193"/>
      <c r="B879" s="194"/>
      <c r="C879" s="195"/>
      <c r="D879" s="195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</row>
    <row r="880">
      <c r="A880" s="193"/>
      <c r="B880" s="194"/>
      <c r="C880" s="195"/>
      <c r="D880" s="195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</row>
    <row r="881">
      <c r="A881" s="193"/>
      <c r="B881" s="194"/>
      <c r="C881" s="195"/>
      <c r="D881" s="195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</row>
    <row r="882">
      <c r="A882" s="193"/>
      <c r="B882" s="194"/>
      <c r="C882" s="195"/>
      <c r="D882" s="195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</row>
    <row r="883">
      <c r="A883" s="193"/>
      <c r="B883" s="194"/>
      <c r="C883" s="195"/>
      <c r="D883" s="195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</row>
    <row r="884">
      <c r="A884" s="193"/>
      <c r="B884" s="194"/>
      <c r="C884" s="195"/>
      <c r="D884" s="195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</row>
    <row r="885">
      <c r="A885" s="193"/>
      <c r="B885" s="194"/>
      <c r="C885" s="195"/>
      <c r="D885" s="195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</row>
    <row r="886">
      <c r="A886" s="193"/>
      <c r="B886" s="194"/>
      <c r="C886" s="195"/>
      <c r="D886" s="195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</row>
    <row r="887">
      <c r="A887" s="193"/>
      <c r="B887" s="194"/>
      <c r="C887" s="195"/>
      <c r="D887" s="195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</row>
    <row r="888">
      <c r="A888" s="193"/>
      <c r="B888" s="194"/>
      <c r="C888" s="195"/>
      <c r="D888" s="195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</row>
    <row r="889">
      <c r="A889" s="193"/>
      <c r="B889" s="194"/>
      <c r="C889" s="195"/>
      <c r="D889" s="195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</row>
    <row r="890">
      <c r="A890" s="193"/>
      <c r="B890" s="194"/>
      <c r="C890" s="195"/>
      <c r="D890" s="195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</row>
    <row r="891">
      <c r="A891" s="193"/>
      <c r="B891" s="194"/>
      <c r="C891" s="195"/>
      <c r="D891" s="195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</row>
    <row r="892">
      <c r="A892" s="193"/>
      <c r="B892" s="194"/>
      <c r="C892" s="195"/>
      <c r="D892" s="195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</row>
    <row r="893">
      <c r="A893" s="193"/>
      <c r="B893" s="194"/>
      <c r="C893" s="195"/>
      <c r="D893" s="195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</row>
    <row r="894">
      <c r="A894" s="193"/>
      <c r="B894" s="194"/>
      <c r="C894" s="195"/>
      <c r="D894" s="195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</row>
    <row r="895">
      <c r="A895" s="193"/>
      <c r="B895" s="194"/>
      <c r="C895" s="195"/>
      <c r="D895" s="195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</row>
    <row r="896">
      <c r="A896" s="193"/>
      <c r="B896" s="194"/>
      <c r="C896" s="195"/>
      <c r="D896" s="195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</row>
    <row r="897">
      <c r="A897" s="193"/>
      <c r="B897" s="194"/>
      <c r="C897" s="195"/>
      <c r="D897" s="195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</row>
    <row r="898">
      <c r="A898" s="193"/>
      <c r="B898" s="194"/>
      <c r="C898" s="195"/>
      <c r="D898" s="195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</row>
    <row r="899">
      <c r="A899" s="193"/>
      <c r="B899" s="194"/>
      <c r="C899" s="195"/>
      <c r="D899" s="195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</row>
    <row r="900">
      <c r="A900" s="193"/>
      <c r="B900" s="194"/>
      <c r="C900" s="195"/>
      <c r="D900" s="195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</row>
    <row r="901">
      <c r="A901" s="193"/>
      <c r="B901" s="194"/>
      <c r="C901" s="195"/>
      <c r="D901" s="195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</row>
    <row r="902">
      <c r="A902" s="193"/>
      <c r="B902" s="194"/>
      <c r="C902" s="195"/>
      <c r="D902" s="195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</row>
    <row r="903">
      <c r="A903" s="193"/>
      <c r="B903" s="194"/>
      <c r="C903" s="195"/>
      <c r="D903" s="195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</row>
    <row r="904">
      <c r="A904" s="193"/>
      <c r="B904" s="194"/>
      <c r="C904" s="195"/>
      <c r="D904" s="195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</row>
    <row r="905">
      <c r="A905" s="193"/>
      <c r="B905" s="194"/>
      <c r="C905" s="195"/>
      <c r="D905" s="195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</row>
    <row r="906">
      <c r="A906" s="193"/>
      <c r="B906" s="194"/>
      <c r="C906" s="195"/>
      <c r="D906" s="195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</row>
    <row r="907">
      <c r="A907" s="193"/>
      <c r="B907" s="194"/>
      <c r="C907" s="195"/>
      <c r="D907" s="195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</row>
    <row r="908">
      <c r="A908" s="193"/>
      <c r="B908" s="194"/>
      <c r="C908" s="195"/>
      <c r="D908" s="195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</row>
    <row r="909">
      <c r="A909" s="193"/>
      <c r="B909" s="194"/>
      <c r="C909" s="195"/>
      <c r="D909" s="195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</row>
    <row r="910">
      <c r="A910" s="193"/>
      <c r="B910" s="194"/>
      <c r="C910" s="195"/>
      <c r="D910" s="195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</row>
    <row r="911">
      <c r="A911" s="193"/>
      <c r="B911" s="194"/>
      <c r="C911" s="195"/>
      <c r="D911" s="195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</row>
    <row r="912">
      <c r="A912" s="193"/>
      <c r="B912" s="194"/>
      <c r="C912" s="195"/>
      <c r="D912" s="195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</row>
    <row r="913">
      <c r="A913" s="193"/>
      <c r="B913" s="194"/>
      <c r="C913" s="195"/>
      <c r="D913" s="195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</row>
    <row r="914">
      <c r="A914" s="193"/>
      <c r="B914" s="194"/>
      <c r="C914" s="195"/>
      <c r="D914" s="195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</row>
    <row r="915">
      <c r="A915" s="193"/>
      <c r="B915" s="194"/>
      <c r="C915" s="195"/>
      <c r="D915" s="195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</row>
    <row r="916">
      <c r="A916" s="193"/>
      <c r="B916" s="194"/>
      <c r="C916" s="195"/>
      <c r="D916" s="195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</row>
    <row r="917">
      <c r="A917" s="193"/>
      <c r="B917" s="194"/>
      <c r="C917" s="195"/>
      <c r="D917" s="195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</row>
    <row r="918">
      <c r="A918" s="193"/>
      <c r="B918" s="194"/>
      <c r="C918" s="195"/>
      <c r="D918" s="195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</row>
    <row r="919">
      <c r="A919" s="193"/>
      <c r="B919" s="194"/>
      <c r="C919" s="195"/>
      <c r="D919" s="195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</row>
    <row r="920">
      <c r="A920" s="193"/>
      <c r="B920" s="194"/>
      <c r="C920" s="195"/>
      <c r="D920" s="195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</row>
    <row r="921">
      <c r="A921" s="193"/>
      <c r="B921" s="194"/>
      <c r="C921" s="195"/>
      <c r="D921" s="195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</row>
    <row r="922">
      <c r="A922" s="193"/>
      <c r="B922" s="194"/>
      <c r="C922" s="195"/>
      <c r="D922" s="195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</row>
    <row r="923">
      <c r="A923" s="193"/>
      <c r="B923" s="194"/>
      <c r="C923" s="195"/>
      <c r="D923" s="195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</row>
    <row r="924">
      <c r="A924" s="193"/>
      <c r="B924" s="194"/>
      <c r="C924" s="195"/>
      <c r="D924" s="195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</row>
    <row r="925">
      <c r="A925" s="193"/>
      <c r="B925" s="194"/>
      <c r="C925" s="195"/>
      <c r="D925" s="195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</row>
    <row r="926">
      <c r="A926" s="193"/>
      <c r="B926" s="194"/>
      <c r="C926" s="195"/>
      <c r="D926" s="195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</row>
    <row r="927">
      <c r="A927" s="193"/>
      <c r="B927" s="194"/>
      <c r="C927" s="195"/>
      <c r="D927" s="195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</row>
    <row r="928">
      <c r="A928" s="193"/>
      <c r="B928" s="194"/>
      <c r="C928" s="195"/>
      <c r="D928" s="195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</row>
    <row r="929">
      <c r="A929" s="193"/>
      <c r="B929" s="194"/>
      <c r="C929" s="195"/>
      <c r="D929" s="195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</row>
    <row r="930">
      <c r="A930" s="193"/>
      <c r="B930" s="194"/>
      <c r="C930" s="195"/>
      <c r="D930" s="195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</row>
    <row r="931">
      <c r="A931" s="193"/>
      <c r="B931" s="194"/>
      <c r="C931" s="195"/>
      <c r="D931" s="195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</row>
    <row r="932">
      <c r="A932" s="193"/>
      <c r="B932" s="194"/>
      <c r="C932" s="195"/>
      <c r="D932" s="195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</row>
    <row r="933">
      <c r="A933" s="193"/>
      <c r="B933" s="194"/>
      <c r="C933" s="195"/>
      <c r="D933" s="195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</row>
    <row r="934">
      <c r="A934" s="193"/>
      <c r="B934" s="194"/>
      <c r="C934" s="195"/>
      <c r="D934" s="195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</row>
    <row r="935">
      <c r="A935" s="193"/>
      <c r="B935" s="194"/>
      <c r="C935" s="195"/>
      <c r="D935" s="195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</row>
    <row r="936">
      <c r="A936" s="193"/>
      <c r="B936" s="194"/>
      <c r="C936" s="195"/>
      <c r="D936" s="195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</row>
    <row r="937">
      <c r="A937" s="193"/>
      <c r="B937" s="194"/>
      <c r="C937" s="195"/>
      <c r="D937" s="195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</row>
    <row r="938">
      <c r="A938" s="193"/>
      <c r="B938" s="194"/>
      <c r="C938" s="195"/>
      <c r="D938" s="195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</row>
    <row r="939">
      <c r="A939" s="193"/>
      <c r="B939" s="194"/>
      <c r="C939" s="195"/>
      <c r="D939" s="195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</row>
    <row r="940">
      <c r="A940" s="193"/>
      <c r="B940" s="194"/>
      <c r="C940" s="195"/>
      <c r="D940" s="195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</row>
    <row r="941">
      <c r="A941" s="193"/>
      <c r="B941" s="194"/>
      <c r="C941" s="195"/>
      <c r="D941" s="195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</row>
    <row r="942">
      <c r="A942" s="193"/>
      <c r="B942" s="194"/>
      <c r="C942" s="195"/>
      <c r="D942" s="195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</row>
    <row r="943">
      <c r="A943" s="193"/>
      <c r="B943" s="194"/>
      <c r="C943" s="195"/>
      <c r="D943" s="195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</row>
    <row r="944">
      <c r="A944" s="193"/>
      <c r="B944" s="194"/>
      <c r="C944" s="195"/>
      <c r="D944" s="195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</row>
    <row r="945">
      <c r="A945" s="193"/>
      <c r="B945" s="194"/>
      <c r="C945" s="195"/>
      <c r="D945" s="195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</row>
    <row r="946">
      <c r="A946" s="193"/>
      <c r="B946" s="194"/>
      <c r="C946" s="195"/>
      <c r="D946" s="195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</row>
    <row r="947">
      <c r="A947" s="193"/>
      <c r="B947" s="194"/>
      <c r="C947" s="195"/>
      <c r="D947" s="195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</row>
    <row r="948">
      <c r="A948" s="193"/>
      <c r="B948" s="194"/>
      <c r="C948" s="195"/>
      <c r="D948" s="195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</row>
    <row r="949">
      <c r="A949" s="193"/>
      <c r="B949" s="194"/>
      <c r="C949" s="195"/>
      <c r="D949" s="195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</row>
    <row r="950">
      <c r="A950" s="193"/>
      <c r="B950" s="194"/>
      <c r="C950" s="195"/>
      <c r="D950" s="195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</row>
    <row r="951">
      <c r="A951" s="193"/>
      <c r="B951" s="194"/>
      <c r="C951" s="195"/>
      <c r="D951" s="195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</row>
    <row r="952">
      <c r="A952" s="193"/>
      <c r="B952" s="194"/>
      <c r="C952" s="195"/>
      <c r="D952" s="195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</row>
    <row r="953">
      <c r="A953" s="193"/>
      <c r="B953" s="194"/>
      <c r="C953" s="195"/>
      <c r="D953" s="195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</row>
    <row r="954">
      <c r="A954" s="193"/>
      <c r="B954" s="194"/>
      <c r="C954" s="195"/>
      <c r="D954" s="195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</row>
    <row r="955">
      <c r="A955" s="193"/>
      <c r="B955" s="194"/>
      <c r="C955" s="195"/>
      <c r="D955" s="195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</row>
    <row r="956">
      <c r="A956" s="193"/>
      <c r="B956" s="194"/>
      <c r="C956" s="195"/>
      <c r="D956" s="195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</row>
    <row r="957">
      <c r="A957" s="193"/>
      <c r="B957" s="194"/>
      <c r="C957" s="195"/>
      <c r="D957" s="195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</row>
    <row r="958">
      <c r="A958" s="193"/>
      <c r="B958" s="194"/>
      <c r="C958" s="195"/>
      <c r="D958" s="195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</row>
    <row r="959">
      <c r="A959" s="193"/>
      <c r="B959" s="194"/>
      <c r="C959" s="195"/>
      <c r="D959" s="195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</row>
    <row r="960">
      <c r="A960" s="193"/>
      <c r="B960" s="194"/>
      <c r="C960" s="195"/>
      <c r="D960" s="195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</row>
    <row r="961">
      <c r="A961" s="193"/>
      <c r="B961" s="194"/>
      <c r="C961" s="195"/>
      <c r="D961" s="195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</row>
    <row r="962">
      <c r="A962" s="193"/>
      <c r="B962" s="194"/>
      <c r="C962" s="195"/>
      <c r="D962" s="195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</row>
    <row r="963">
      <c r="A963" s="193"/>
      <c r="B963" s="194"/>
      <c r="C963" s="195"/>
      <c r="D963" s="195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</row>
    <row r="964">
      <c r="A964" s="193"/>
      <c r="B964" s="194"/>
      <c r="C964" s="195"/>
      <c r="D964" s="195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</row>
    <row r="965">
      <c r="A965" s="193"/>
      <c r="B965" s="194"/>
      <c r="C965" s="195"/>
      <c r="D965" s="195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</row>
    <row r="966">
      <c r="A966" s="193"/>
      <c r="B966" s="194"/>
      <c r="C966" s="195"/>
      <c r="D966" s="195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</row>
    <row r="967">
      <c r="A967" s="193"/>
      <c r="B967" s="194"/>
      <c r="C967" s="195"/>
      <c r="D967" s="195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</row>
    <row r="968">
      <c r="A968" s="193"/>
      <c r="B968" s="194"/>
      <c r="C968" s="195"/>
      <c r="D968" s="195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</row>
    <row r="969">
      <c r="A969" s="193"/>
      <c r="B969" s="194"/>
      <c r="C969" s="195"/>
      <c r="D969" s="195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</row>
    <row r="970">
      <c r="A970" s="193"/>
      <c r="B970" s="194"/>
      <c r="C970" s="195"/>
      <c r="D970" s="195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</row>
    <row r="971">
      <c r="A971" s="193"/>
      <c r="B971" s="194"/>
      <c r="C971" s="195"/>
      <c r="D971" s="195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</row>
    <row r="972">
      <c r="A972" s="193"/>
      <c r="B972" s="194"/>
      <c r="C972" s="195"/>
      <c r="D972" s="195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</row>
    <row r="973">
      <c r="A973" s="193"/>
      <c r="B973" s="194"/>
      <c r="C973" s="195"/>
      <c r="D973" s="195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</row>
    <row r="974">
      <c r="A974" s="193"/>
      <c r="B974" s="194"/>
      <c r="C974" s="195"/>
      <c r="D974" s="195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</row>
    <row r="975">
      <c r="A975" s="193"/>
      <c r="B975" s="194"/>
      <c r="C975" s="195"/>
      <c r="D975" s="195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</row>
    <row r="976">
      <c r="A976" s="193"/>
      <c r="B976" s="194"/>
      <c r="C976" s="195"/>
      <c r="D976" s="195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</row>
    <row r="977">
      <c r="A977" s="193"/>
      <c r="B977" s="194"/>
      <c r="C977" s="195"/>
      <c r="D977" s="195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</row>
    <row r="978">
      <c r="A978" s="193"/>
      <c r="B978" s="194"/>
      <c r="C978" s="195"/>
      <c r="D978" s="195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</row>
    <row r="979">
      <c r="A979" s="193"/>
      <c r="B979" s="194"/>
      <c r="C979" s="195"/>
      <c r="D979" s="195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</row>
    <row r="980">
      <c r="A980" s="193"/>
      <c r="B980" s="194"/>
      <c r="C980" s="195"/>
      <c r="D980" s="195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</row>
    <row r="981">
      <c r="A981" s="193"/>
      <c r="B981" s="194"/>
      <c r="C981" s="195"/>
      <c r="D981" s="195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</row>
    <row r="982">
      <c r="A982" s="193"/>
      <c r="B982" s="194"/>
      <c r="C982" s="195"/>
      <c r="D982" s="195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</row>
    <row r="983">
      <c r="A983" s="193"/>
      <c r="B983" s="194"/>
      <c r="C983" s="195"/>
      <c r="D983" s="195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</row>
    <row r="984">
      <c r="A984" s="193"/>
      <c r="B984" s="194"/>
      <c r="C984" s="195"/>
      <c r="D984" s="195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</row>
    <row r="985">
      <c r="A985" s="193"/>
      <c r="B985" s="194"/>
      <c r="C985" s="195"/>
      <c r="D985" s="195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</row>
    <row r="986">
      <c r="A986" s="193"/>
      <c r="B986" s="194"/>
      <c r="C986" s="195"/>
      <c r="D986" s="195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</row>
    <row r="987">
      <c r="A987" s="193"/>
      <c r="B987" s="194"/>
      <c r="C987" s="195"/>
      <c r="D987" s="195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</row>
    <row r="988">
      <c r="A988" s="193"/>
      <c r="B988" s="194"/>
      <c r="C988" s="195"/>
      <c r="D988" s="195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</row>
    <row r="989">
      <c r="A989" s="193"/>
      <c r="B989" s="194"/>
      <c r="C989" s="195"/>
      <c r="D989" s="195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</row>
    <row r="990">
      <c r="A990" s="193"/>
      <c r="B990" s="194"/>
      <c r="C990" s="195"/>
      <c r="D990" s="195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</row>
    <row r="991">
      <c r="A991" s="193"/>
      <c r="B991" s="194"/>
      <c r="C991" s="195"/>
      <c r="D991" s="195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</row>
    <row r="992">
      <c r="A992" s="193"/>
      <c r="B992" s="194"/>
      <c r="C992" s="195"/>
      <c r="D992" s="195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</row>
    <row r="993">
      <c r="A993" s="193"/>
      <c r="B993" s="194"/>
      <c r="C993" s="195"/>
      <c r="D993" s="195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</row>
    <row r="994">
      <c r="A994" s="193"/>
      <c r="B994" s="194"/>
      <c r="C994" s="195"/>
      <c r="D994" s="195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</row>
    <row r="995">
      <c r="A995" s="193"/>
      <c r="B995" s="194"/>
      <c r="C995" s="195"/>
      <c r="D995" s="195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</row>
    <row r="996">
      <c r="A996" s="193"/>
      <c r="B996" s="194"/>
      <c r="C996" s="195"/>
      <c r="D996" s="195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</row>
    <row r="997">
      <c r="A997" s="193"/>
      <c r="B997" s="194"/>
      <c r="C997" s="195"/>
      <c r="D997" s="195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</row>
    <row r="998">
      <c r="A998" s="193"/>
      <c r="B998" s="194"/>
      <c r="C998" s="195"/>
      <c r="D998" s="195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</row>
    <row r="999">
      <c r="A999" s="193"/>
      <c r="B999" s="194"/>
      <c r="C999" s="195"/>
      <c r="D999" s="195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24"/>
      <c r="B1" s="224"/>
      <c r="C1" s="224"/>
      <c r="D1" s="225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>
      <c r="A2" s="224"/>
      <c r="B2" s="224"/>
      <c r="C2" s="224"/>
      <c r="D2" s="226">
        <v>3.148717994E9</v>
      </c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</row>
    <row r="3">
      <c r="A3" s="224"/>
      <c r="B3" s="224"/>
      <c r="C3" s="224"/>
      <c r="D3" s="226">
        <v>3.126246627E9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</row>
    <row r="4">
      <c r="A4" s="224"/>
      <c r="B4" s="224"/>
      <c r="C4" s="224"/>
      <c r="D4" s="225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</row>
    <row r="5">
      <c r="A5" s="224"/>
      <c r="B5" s="224"/>
      <c r="C5" s="224"/>
      <c r="D5" s="225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</row>
    <row r="6">
      <c r="A6" s="224"/>
      <c r="B6" s="224"/>
      <c r="C6" s="224"/>
      <c r="D6" s="225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</row>
    <row r="7">
      <c r="A7" s="224"/>
      <c r="B7" s="224"/>
      <c r="C7" s="224"/>
      <c r="D7" s="225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</row>
    <row r="8">
      <c r="A8" s="224"/>
      <c r="B8" s="224"/>
      <c r="C8" s="224"/>
      <c r="D8" s="225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</row>
    <row r="9">
      <c r="A9" s="224"/>
      <c r="B9" s="224"/>
      <c r="C9" s="224"/>
      <c r="D9" s="225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</row>
    <row r="10">
      <c r="A10" s="224"/>
      <c r="B10" s="224"/>
      <c r="C10" s="224"/>
      <c r="D10" s="225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</row>
    <row r="11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</row>
    <row r="12">
      <c r="A12" s="224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</row>
    <row r="15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</row>
    <row r="16">
      <c r="A16" s="224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</row>
    <row r="17">
      <c r="A17" s="224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</row>
    <row r="18">
      <c r="A18" s="224"/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</row>
    <row r="20">
      <c r="A20" s="224"/>
      <c r="B20" s="224"/>
      <c r="C20" s="224"/>
      <c r="D20" s="224"/>
      <c r="E20" s="224"/>
      <c r="F20" s="224"/>
      <c r="G20" s="224"/>
      <c r="H20" s="227" t="s">
        <v>286</v>
      </c>
      <c r="I20" s="224"/>
      <c r="J20" s="224"/>
      <c r="K20" s="224"/>
      <c r="L20" s="224"/>
      <c r="M20" s="224"/>
      <c r="N20" s="224"/>
      <c r="O20" s="224"/>
      <c r="P20" s="224"/>
    </row>
    <row r="21">
      <c r="A21" s="224"/>
      <c r="B21" s="224"/>
      <c r="C21" s="224"/>
      <c r="D21" s="224"/>
      <c r="E21" s="224"/>
      <c r="F21" s="224"/>
      <c r="G21" s="224"/>
      <c r="H21" s="227" t="s">
        <v>287</v>
      </c>
      <c r="I21" s="224"/>
      <c r="J21" s="224"/>
      <c r="K21" s="224"/>
      <c r="L21" s="224"/>
      <c r="M21" s="224"/>
      <c r="N21" s="224"/>
      <c r="O21" s="224"/>
      <c r="P21" s="224"/>
    </row>
    <row r="2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</row>
    <row r="23">
      <c r="A23" s="224"/>
      <c r="B23" s="224"/>
      <c r="C23" s="224"/>
      <c r="D23" s="224"/>
      <c r="E23" s="224"/>
      <c r="F23" s="224"/>
      <c r="G23" s="224"/>
      <c r="H23" s="227" t="s">
        <v>288</v>
      </c>
      <c r="I23" s="224"/>
      <c r="J23" s="224"/>
      <c r="K23" s="224"/>
      <c r="L23" s="224"/>
      <c r="M23" s="224"/>
      <c r="N23" s="224"/>
      <c r="O23" s="224"/>
      <c r="P23" s="224"/>
    </row>
    <row r="24">
      <c r="A24" s="224"/>
      <c r="B24" s="224"/>
      <c r="C24" s="224"/>
      <c r="D24" s="224"/>
      <c r="E24" s="224"/>
      <c r="F24" s="224"/>
      <c r="G24" s="224"/>
      <c r="H24" s="227" t="s">
        <v>289</v>
      </c>
      <c r="I24" s="224"/>
      <c r="J24" s="224"/>
      <c r="K24" s="224"/>
      <c r="L24" s="224"/>
      <c r="M24" s="224"/>
      <c r="N24" s="224"/>
      <c r="O24" s="224"/>
      <c r="P24" s="224"/>
    </row>
    <row r="25">
      <c r="A25" s="224"/>
      <c r="B25" s="224"/>
      <c r="C25" s="224"/>
      <c r="D25" s="224"/>
      <c r="E25" s="224"/>
      <c r="F25" s="224"/>
      <c r="G25" s="224"/>
      <c r="H25" s="227" t="s">
        <v>290</v>
      </c>
      <c r="I25" s="224"/>
      <c r="J25" s="224"/>
      <c r="K25" s="224"/>
      <c r="L25" s="224"/>
      <c r="M25" s="224"/>
      <c r="N25" s="224"/>
      <c r="O25" s="224"/>
      <c r="P25" s="224"/>
    </row>
    <row r="26">
      <c r="A26" s="224"/>
      <c r="B26" s="224"/>
      <c r="C26" s="224"/>
      <c r="D26" s="224"/>
      <c r="E26" s="224"/>
      <c r="F26" s="224"/>
      <c r="G26" s="224"/>
      <c r="H26" s="227" t="s">
        <v>291</v>
      </c>
      <c r="I26" s="224"/>
      <c r="J26" s="224"/>
      <c r="K26" s="224"/>
      <c r="L26" s="224"/>
      <c r="M26" s="224"/>
      <c r="N26" s="224"/>
      <c r="O26" s="224"/>
      <c r="P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</row>
    <row r="28">
      <c r="A28" s="224"/>
      <c r="B28" s="224"/>
      <c r="C28" s="224"/>
      <c r="D28" s="224"/>
      <c r="E28" s="224"/>
      <c r="F28" s="224"/>
      <c r="G28" s="224"/>
      <c r="H28" s="227" t="s">
        <v>292</v>
      </c>
      <c r="I28" s="224"/>
      <c r="J28" s="224"/>
      <c r="K28" s="224"/>
      <c r="L28" s="224"/>
      <c r="M28" s="224"/>
      <c r="N28" s="224"/>
      <c r="O28" s="224"/>
      <c r="P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</row>
    <row r="30">
      <c r="A30" s="224"/>
      <c r="B30" s="224"/>
      <c r="C30" s="224"/>
      <c r="D30" s="224"/>
      <c r="E30" s="224"/>
      <c r="F30" s="224"/>
      <c r="G30" s="224"/>
      <c r="H30" s="227" t="s">
        <v>293</v>
      </c>
      <c r="I30" s="224"/>
      <c r="J30" s="224"/>
      <c r="K30" s="224"/>
      <c r="L30" s="224"/>
      <c r="M30" s="224"/>
      <c r="N30" s="224"/>
      <c r="O30" s="224"/>
      <c r="P30" s="224"/>
    </row>
    <row r="31">
      <c r="A31" s="224"/>
      <c r="B31" s="224"/>
      <c r="C31" s="224"/>
      <c r="D31" s="224"/>
      <c r="E31" s="224"/>
      <c r="F31" s="224"/>
      <c r="G31" s="224"/>
      <c r="H31" s="227" t="s">
        <v>294</v>
      </c>
      <c r="I31" s="224"/>
      <c r="J31" s="224"/>
      <c r="K31" s="224"/>
      <c r="L31" s="224"/>
      <c r="M31" s="224"/>
      <c r="N31" s="224"/>
      <c r="O31" s="224"/>
      <c r="P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</row>
    <row r="3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</row>
    <row r="36">
      <c r="A36" s="224"/>
      <c r="B36" s="224"/>
      <c r="C36" s="224"/>
      <c r="D36" s="228" t="s">
        <v>295</v>
      </c>
      <c r="E36" s="229"/>
      <c r="F36" s="229"/>
      <c r="G36" s="224"/>
      <c r="H36" s="224"/>
      <c r="I36" s="224"/>
      <c r="J36" s="224"/>
      <c r="K36" s="224"/>
      <c r="L36" s="224"/>
      <c r="M36" s="224"/>
      <c r="N36" s="224"/>
      <c r="O36" s="224"/>
      <c r="P36" s="224"/>
    </row>
    <row r="37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</row>
    <row r="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</row>
    <row r="39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</row>
    <row r="40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</row>
    <row r="4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</row>
    <row r="42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</row>
    <row r="44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</row>
    <row r="45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</row>
    <row r="47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</row>
    <row r="4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</row>
    <row r="49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</row>
    <row r="50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</row>
    <row r="5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</row>
    <row r="52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</row>
    <row r="53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</row>
    <row r="100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</row>
    <row r="10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</row>
    <row r="102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</row>
    <row r="103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</row>
    <row r="104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</row>
    <row r="105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</row>
    <row r="106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</row>
    <row r="107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</row>
    <row r="108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</row>
    <row r="109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</row>
    <row r="110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</row>
    <row r="11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</row>
    <row r="112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</row>
    <row r="113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</row>
    <row r="114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</row>
    <row r="115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</row>
    <row r="116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</row>
    <row r="117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</row>
    <row r="118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</row>
    <row r="119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</row>
    <row r="120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</row>
    <row r="12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</row>
    <row r="122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</row>
    <row r="123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</row>
    <row r="124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</row>
    <row r="125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</row>
    <row r="126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</row>
    <row r="127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</row>
    <row r="128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</row>
    <row r="129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</row>
    <row r="130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</row>
    <row r="13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</row>
    <row r="132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</row>
    <row r="13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</row>
    <row r="134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</row>
    <row r="135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</row>
    <row r="136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</row>
    <row r="137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</row>
    <row r="138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</row>
    <row r="139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</row>
    <row r="140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</row>
    <row r="14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</row>
    <row r="142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</row>
    <row r="143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</row>
    <row r="144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</row>
    <row r="145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</row>
    <row r="146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</row>
    <row r="147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</row>
    <row r="148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</row>
    <row r="149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</row>
    <row r="150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</row>
    <row r="15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</row>
    <row r="152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</row>
    <row r="153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</row>
    <row r="154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</row>
    <row r="155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</row>
    <row r="156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</row>
    <row r="157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</row>
    <row r="158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</row>
    <row r="159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</row>
    <row r="160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</row>
    <row r="16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</row>
    <row r="162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</row>
    <row r="163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</row>
    <row r="164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</row>
    <row r="165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</row>
    <row r="166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</row>
    <row r="167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</row>
    <row r="168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</row>
    <row r="169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</row>
    <row r="170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</row>
    <row r="17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</row>
    <row r="172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</row>
    <row r="173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</row>
    <row r="174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</row>
    <row r="175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</row>
    <row r="176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</row>
    <row r="177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</row>
    <row r="178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</row>
    <row r="179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</row>
    <row r="180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</row>
    <row r="18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</row>
    <row r="182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</row>
    <row r="183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</row>
    <row r="184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</row>
    <row r="185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</row>
    <row r="186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</row>
    <row r="187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</row>
    <row r="188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</row>
    <row r="189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</row>
    <row r="190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</row>
    <row r="19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</row>
    <row r="192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</row>
    <row r="193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</row>
    <row r="194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</row>
    <row r="195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</row>
    <row r="196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</row>
    <row r="197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</row>
    <row r="198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</row>
    <row r="199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</row>
    <row r="200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</row>
    <row r="20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</row>
    <row r="202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</row>
    <row r="203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</row>
    <row r="204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</row>
    <row r="205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</row>
    <row r="206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</row>
    <row r="207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</row>
    <row r="208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</row>
    <row r="209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</row>
    <row r="210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</row>
    <row r="21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</row>
    <row r="212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</row>
    <row r="213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</row>
    <row r="214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</row>
    <row r="215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</row>
    <row r="216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</row>
    <row r="217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</row>
    <row r="218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</row>
    <row r="219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</row>
    <row r="220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</row>
    <row r="22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</row>
    <row r="222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</row>
    <row r="223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</row>
    <row r="224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</row>
    <row r="225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</row>
    <row r="226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</row>
    <row r="227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</row>
    <row r="228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</row>
    <row r="229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</row>
    <row r="230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</row>
    <row r="23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</row>
    <row r="232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</row>
    <row r="233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</row>
    <row r="234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</row>
    <row r="235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</row>
    <row r="236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</row>
    <row r="237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</row>
    <row r="238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</row>
    <row r="239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</row>
    <row r="240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</row>
    <row r="24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</row>
    <row r="242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</row>
    <row r="243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</row>
    <row r="244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</row>
    <row r="245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</row>
    <row r="246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</row>
    <row r="247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</row>
    <row r="248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</row>
    <row r="249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</row>
    <row r="250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</row>
    <row r="25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</row>
    <row r="252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</row>
    <row r="25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</row>
    <row r="254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</row>
    <row r="255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</row>
    <row r="256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</row>
    <row r="257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</row>
    <row r="258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</row>
    <row r="259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</row>
    <row r="260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</row>
    <row r="26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</row>
    <row r="262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</row>
    <row r="26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</row>
    <row r="264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</row>
    <row r="265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</row>
    <row r="266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</row>
    <row r="267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</row>
    <row r="268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</row>
    <row r="269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</row>
    <row r="270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</row>
    <row r="27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</row>
    <row r="272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</row>
    <row r="27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</row>
    <row r="274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</row>
    <row r="275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</row>
    <row r="276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</row>
    <row r="277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3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32" t="s">
        <v>296</v>
      </c>
      <c r="B3" s="232" t="s">
        <v>74</v>
      </c>
      <c r="C3" s="232" t="s">
        <v>296</v>
      </c>
      <c r="D3" s="232" t="s">
        <v>126</v>
      </c>
      <c r="E3" s="232" t="s">
        <v>296</v>
      </c>
      <c r="F3" s="232" t="s">
        <v>142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