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/Google Drev/1.ØHAVE/3. PRODUKTIONSPLAN/"/>
    </mc:Choice>
  </mc:AlternateContent>
  <xr:revisionPtr revIDLastSave="0" documentId="13_ncr:1_{E43A4B62-1474-D34D-8600-F075BA96BFF1}" xr6:coauthVersionLast="45" xr6:coauthVersionMax="45" xr10:uidLastSave="{00000000-0000-0000-0000-000000000000}"/>
  <bookViews>
    <workbookView xWindow="0" yWindow="460" windowWidth="25600" windowHeight="15540" activeTab="5" xr2:uid="{8C945396-AD69-6640-AD5D-4F1780AE09EC}"/>
  </bookViews>
  <sheets>
    <sheet name="AFGRØDE DATA" sheetId="2" r:id="rId1"/>
    <sheet name="SÅPLAN" sheetId="3" r:id="rId2"/>
    <sheet name="MARKPLAN" sheetId="4" r:id="rId3"/>
    <sheet name="TUNNELPLAN" sheetId="5" r:id="rId4"/>
    <sheet name="FRØ" sheetId="6" r:id="rId5"/>
    <sheet name="PAPERPOT" sheetId="7" r:id="rId6"/>
    <sheet name="DISPENSATION" sheetId="8" r:id="rId7"/>
    <sheet name="JOHNNY" sheetId="9" r:id="rId8"/>
  </sheets>
  <definedNames>
    <definedName name="_xlnm._FilterDatabase" localSheetId="0" hidden="1">'AFGRØDE DATA'!$A$1:$S$70</definedName>
    <definedName name="_xlnm._FilterDatabase" localSheetId="1" hidden="1">SÅPLAN!$A$1:$P$209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7" l="1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14" i="7"/>
  <c r="H3" i="2" l="1"/>
  <c r="H4" i="2"/>
  <c r="H5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2" i="2"/>
  <c r="H21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7" i="2"/>
  <c r="H38" i="2"/>
  <c r="H39" i="2"/>
  <c r="H42" i="2"/>
  <c r="H43" i="2"/>
  <c r="H44" i="2"/>
  <c r="H46" i="2"/>
  <c r="H45" i="2"/>
  <c r="H47" i="2"/>
  <c r="H48" i="2"/>
  <c r="H49" i="2"/>
  <c r="H50" i="2"/>
  <c r="H51" i="2"/>
  <c r="H52" i="2"/>
  <c r="H6" i="2"/>
  <c r="H53" i="2"/>
  <c r="H54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2" i="2"/>
  <c r="H73" i="2"/>
  <c r="H74" i="2"/>
  <c r="H75" i="2"/>
  <c r="H77" i="2"/>
  <c r="H78" i="2"/>
  <c r="H41" i="2"/>
  <c r="H76" i="2"/>
  <c r="H8" i="2"/>
  <c r="H55" i="2"/>
  <c r="H40" i="2"/>
  <c r="H36" i="2"/>
  <c r="H71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2" i="2"/>
  <c r="S22" i="2"/>
  <c r="Q22" i="2"/>
  <c r="D22" i="2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L197" i="3" s="1"/>
  <c r="J198" i="3"/>
  <c r="L198" i="3" s="1"/>
  <c r="J199" i="3"/>
  <c r="L199" i="3" s="1"/>
  <c r="J200" i="3"/>
  <c r="L200" i="3" s="1"/>
  <c r="J201" i="3"/>
  <c r="L201" i="3" s="1"/>
  <c r="J202" i="3"/>
  <c r="L202" i="3" s="1"/>
  <c r="J203" i="3"/>
  <c r="L203" i="3" s="1"/>
  <c r="I3" i="6"/>
  <c r="I4" i="6"/>
  <c r="I5" i="6"/>
  <c r="I6" i="6"/>
  <c r="I9" i="6"/>
  <c r="I10" i="6"/>
  <c r="I13" i="6"/>
  <c r="I14" i="6"/>
  <c r="I17" i="6"/>
  <c r="I18" i="6"/>
  <c r="I21" i="6"/>
  <c r="I22" i="6"/>
  <c r="I24" i="6"/>
  <c r="I25" i="6"/>
  <c r="I26" i="6"/>
  <c r="I27" i="6"/>
  <c r="I28" i="6"/>
  <c r="I30" i="6"/>
  <c r="I31" i="6"/>
  <c r="I32" i="6"/>
  <c r="I34" i="6"/>
  <c r="I35" i="6"/>
  <c r="I38" i="6"/>
  <c r="I39" i="6"/>
  <c r="I40" i="6"/>
  <c r="I43" i="6"/>
  <c r="I44" i="6"/>
  <c r="I46" i="6"/>
  <c r="I47" i="6"/>
  <c r="I48" i="6"/>
  <c r="I49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G110" i="3"/>
  <c r="S19" i="2"/>
  <c r="Q19" i="2"/>
  <c r="D19" i="2"/>
  <c r="J111" i="3" s="1"/>
  <c r="S18" i="2"/>
  <c r="Q18" i="2"/>
  <c r="D18" i="2"/>
  <c r="J110" i="3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3" i="6"/>
  <c r="D3" i="2"/>
  <c r="D4" i="2"/>
  <c r="D5" i="2"/>
  <c r="D7" i="2"/>
  <c r="D9" i="2"/>
  <c r="J108" i="3" s="1"/>
  <c r="D11" i="2"/>
  <c r="J11" i="3" s="1"/>
  <c r="D12" i="2"/>
  <c r="J4" i="3" s="1"/>
  <c r="D13" i="2"/>
  <c r="J5" i="3" s="1"/>
  <c r="D14" i="2"/>
  <c r="J8" i="3" s="1"/>
  <c r="D15" i="2"/>
  <c r="J9" i="3" s="1"/>
  <c r="D16" i="2"/>
  <c r="J6" i="3" s="1"/>
  <c r="D17" i="2"/>
  <c r="J7" i="3" s="1"/>
  <c r="D20" i="2"/>
  <c r="D21" i="2"/>
  <c r="D23" i="2"/>
  <c r="J27" i="3" s="1"/>
  <c r="D24" i="2"/>
  <c r="D25" i="2"/>
  <c r="D26" i="2"/>
  <c r="D27" i="2"/>
  <c r="D28" i="2"/>
  <c r="J103" i="3" s="1"/>
  <c r="L103" i="3" s="1"/>
  <c r="D29" i="2"/>
  <c r="D30" i="2"/>
  <c r="J61" i="3" s="1"/>
  <c r="D31" i="2"/>
  <c r="D32" i="2"/>
  <c r="D33" i="2"/>
  <c r="J65" i="3" s="1"/>
  <c r="D34" i="2"/>
  <c r="D35" i="2"/>
  <c r="D37" i="2"/>
  <c r="D38" i="2"/>
  <c r="D39" i="2"/>
  <c r="D42" i="2"/>
  <c r="D43" i="2"/>
  <c r="D44" i="2"/>
  <c r="D46" i="2"/>
  <c r="D45" i="2"/>
  <c r="D47" i="2"/>
  <c r="D48" i="2"/>
  <c r="D49" i="2"/>
  <c r="D50" i="2"/>
  <c r="D51" i="2"/>
  <c r="D52" i="2"/>
  <c r="D6" i="2"/>
  <c r="D53" i="2"/>
  <c r="D54" i="2"/>
  <c r="D56" i="2"/>
  <c r="J81" i="3" s="1"/>
  <c r="D57" i="2"/>
  <c r="D58" i="2"/>
  <c r="J84" i="3" s="1"/>
  <c r="D59" i="2"/>
  <c r="J85" i="3" s="1"/>
  <c r="D60" i="2"/>
  <c r="D61" i="2"/>
  <c r="D62" i="2"/>
  <c r="D63" i="2"/>
  <c r="D64" i="2"/>
  <c r="D65" i="2"/>
  <c r="D66" i="2"/>
  <c r="D67" i="2"/>
  <c r="D68" i="2"/>
  <c r="D69" i="2"/>
  <c r="D70" i="2"/>
  <c r="D72" i="2"/>
  <c r="D73" i="2"/>
  <c r="D74" i="2"/>
  <c r="D75" i="2"/>
  <c r="D78" i="2"/>
  <c r="D41" i="2"/>
  <c r="J98" i="3" s="1"/>
  <c r="D76" i="2"/>
  <c r="J101" i="3" s="1"/>
  <c r="D8" i="2"/>
  <c r="J104" i="3" s="1"/>
  <c r="D55" i="2"/>
  <c r="J105" i="3" s="1"/>
  <c r="D40" i="2"/>
  <c r="J106" i="3" s="1"/>
  <c r="D36" i="2"/>
  <c r="J107" i="3" s="1"/>
  <c r="D71" i="2"/>
  <c r="J109" i="3" s="1"/>
  <c r="D2" i="2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D10" i="2" l="1"/>
  <c r="J10" i="3" s="1"/>
  <c r="D77" i="2"/>
  <c r="J102" i="3" s="1"/>
  <c r="J54" i="3"/>
  <c r="J58" i="3"/>
  <c r="J55" i="3"/>
  <c r="J59" i="3"/>
  <c r="J56" i="3"/>
  <c r="J60" i="3"/>
  <c r="J53" i="3"/>
  <c r="J57" i="3"/>
  <c r="J50" i="3"/>
  <c r="J51" i="3"/>
  <c r="J52" i="3"/>
  <c r="J49" i="3"/>
  <c r="J38" i="3"/>
  <c r="J90" i="3"/>
  <c r="J35" i="3"/>
  <c r="J91" i="3"/>
  <c r="J36" i="3"/>
  <c r="J92" i="3"/>
  <c r="J37" i="3"/>
  <c r="J93" i="3"/>
  <c r="J39" i="3"/>
  <c r="J40" i="3"/>
  <c r="J22" i="3"/>
  <c r="J19" i="3"/>
  <c r="J20" i="3"/>
  <c r="J21" i="3"/>
  <c r="J30" i="3"/>
  <c r="J28" i="3"/>
  <c r="J29" i="3"/>
  <c r="J99" i="3"/>
  <c r="J100" i="3"/>
  <c r="J42" i="3"/>
  <c r="J46" i="3"/>
  <c r="J43" i="3"/>
  <c r="J47" i="3"/>
  <c r="J44" i="3"/>
  <c r="J48" i="3"/>
  <c r="J41" i="3"/>
  <c r="J45" i="3"/>
  <c r="J78" i="3"/>
  <c r="J79" i="3"/>
  <c r="J80" i="3"/>
  <c r="J77" i="3"/>
  <c r="J2" i="3"/>
  <c r="J3" i="3"/>
  <c r="J34" i="3"/>
  <c r="J31" i="3"/>
  <c r="J32" i="3"/>
  <c r="J33" i="3"/>
  <c r="J70" i="3"/>
  <c r="J74" i="3"/>
  <c r="J71" i="3"/>
  <c r="J75" i="3"/>
  <c r="J72" i="3"/>
  <c r="J76" i="3"/>
  <c r="J69" i="3"/>
  <c r="J73" i="3"/>
  <c r="J62" i="3"/>
  <c r="J63" i="3"/>
  <c r="J64" i="3"/>
  <c r="J94" i="3"/>
  <c r="J95" i="3"/>
  <c r="J96" i="3"/>
  <c r="J97" i="3"/>
  <c r="J86" i="3"/>
  <c r="J87" i="3"/>
  <c r="J88" i="3"/>
  <c r="J89" i="3"/>
  <c r="J82" i="3"/>
  <c r="J83" i="3"/>
  <c r="J18" i="3"/>
  <c r="J17" i="3"/>
  <c r="J66" i="3"/>
  <c r="J67" i="3"/>
  <c r="J68" i="3"/>
  <c r="J14" i="3"/>
  <c r="J15" i="3"/>
  <c r="J12" i="3"/>
  <c r="J16" i="3"/>
  <c r="J13" i="3"/>
  <c r="J26" i="3"/>
  <c r="J23" i="3"/>
  <c r="J24" i="3"/>
  <c r="J25" i="3"/>
  <c r="K107" i="3"/>
  <c r="L107" i="3" s="1"/>
  <c r="S46" i="2" l="1"/>
  <c r="Q46" i="2"/>
  <c r="S56" i="2"/>
  <c r="Q56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" i="3"/>
  <c r="I5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98" i="3"/>
  <c r="C99" i="3"/>
  <c r="C100" i="3"/>
  <c r="C101" i="3"/>
  <c r="C102" i="3"/>
  <c r="C10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" i="3"/>
  <c r="E97" i="3"/>
  <c r="E96" i="3"/>
  <c r="E95" i="3"/>
  <c r="K89" i="3"/>
  <c r="L89" i="3" s="1"/>
  <c r="I89" i="3"/>
  <c r="E89" i="3"/>
  <c r="K88" i="3"/>
  <c r="L88" i="3" s="1"/>
  <c r="I88" i="3"/>
  <c r="E88" i="3"/>
  <c r="K87" i="3"/>
  <c r="L87" i="3" s="1"/>
  <c r="I87" i="3"/>
  <c r="E87" i="3"/>
  <c r="K86" i="3"/>
  <c r="L86" i="3" s="1"/>
  <c r="I86" i="3"/>
  <c r="E86" i="3"/>
  <c r="E78" i="3"/>
  <c r="E77" i="3"/>
  <c r="E76" i="3"/>
  <c r="E75" i="3"/>
  <c r="E74" i="3"/>
  <c r="E73" i="3"/>
  <c r="E72" i="3"/>
  <c r="E71" i="3"/>
  <c r="E70" i="3"/>
  <c r="K60" i="3"/>
  <c r="L60" i="3" s="1"/>
  <c r="I60" i="3"/>
  <c r="E60" i="3"/>
  <c r="K59" i="3"/>
  <c r="L59" i="3" s="1"/>
  <c r="I59" i="3"/>
  <c r="E59" i="3"/>
  <c r="K58" i="3"/>
  <c r="L58" i="3" s="1"/>
  <c r="I58" i="3"/>
  <c r="E58" i="3"/>
  <c r="K57" i="3"/>
  <c r="L57" i="3" s="1"/>
  <c r="I57" i="3"/>
  <c r="E57" i="3"/>
  <c r="K56" i="3"/>
  <c r="L56" i="3" s="1"/>
  <c r="I56" i="3"/>
  <c r="E56" i="3"/>
  <c r="K55" i="3"/>
  <c r="L55" i="3" s="1"/>
  <c r="I55" i="3"/>
  <c r="E55" i="3"/>
  <c r="K54" i="3"/>
  <c r="L54" i="3" s="1"/>
  <c r="I54" i="3"/>
  <c r="E54" i="3"/>
  <c r="E52" i="3"/>
  <c r="E51" i="3"/>
  <c r="E50" i="3"/>
  <c r="I35" i="3"/>
  <c r="K35" i="3"/>
  <c r="L35" i="3" s="1"/>
  <c r="I36" i="3"/>
  <c r="K36" i="3"/>
  <c r="L36" i="3" s="1"/>
  <c r="I37" i="3"/>
  <c r="K37" i="3"/>
  <c r="L37" i="3" s="1"/>
  <c r="I38" i="3"/>
  <c r="K38" i="3"/>
  <c r="L38" i="3" s="1"/>
  <c r="I39" i="3"/>
  <c r="K39" i="3"/>
  <c r="L39" i="3" s="1"/>
  <c r="I40" i="3"/>
  <c r="K40" i="3"/>
  <c r="L40" i="3" s="1"/>
  <c r="I41" i="3"/>
  <c r="K41" i="3"/>
  <c r="L41" i="3" s="1"/>
  <c r="I42" i="3"/>
  <c r="K42" i="3"/>
  <c r="L42" i="3" s="1"/>
  <c r="I43" i="3"/>
  <c r="K43" i="3"/>
  <c r="L43" i="3" s="1"/>
  <c r="I44" i="3"/>
  <c r="K44" i="3"/>
  <c r="L44" i="3" s="1"/>
  <c r="I45" i="3"/>
  <c r="K45" i="3"/>
  <c r="L45" i="3" s="1"/>
  <c r="I46" i="3"/>
  <c r="K46" i="3"/>
  <c r="L46" i="3" s="1"/>
  <c r="I47" i="3"/>
  <c r="K47" i="3"/>
  <c r="L47" i="3" s="1"/>
  <c r="I48" i="3"/>
  <c r="K48" i="3"/>
  <c r="L48" i="3" s="1"/>
  <c r="I49" i="3"/>
  <c r="K49" i="3"/>
  <c r="L49" i="3" s="1"/>
  <c r="I50" i="3"/>
  <c r="K50" i="3"/>
  <c r="L50" i="3" s="1"/>
  <c r="I51" i="3"/>
  <c r="K51" i="3"/>
  <c r="L51" i="3" s="1"/>
  <c r="I52" i="3"/>
  <c r="K52" i="3"/>
  <c r="L52" i="3" s="1"/>
  <c r="I53" i="3"/>
  <c r="K53" i="3"/>
  <c r="L53" i="3" s="1"/>
  <c r="I61" i="3"/>
  <c r="K61" i="3"/>
  <c r="L61" i="3" s="1"/>
  <c r="I62" i="3"/>
  <c r="K62" i="3"/>
  <c r="L62" i="3" s="1"/>
  <c r="I63" i="3"/>
  <c r="K63" i="3"/>
  <c r="L63" i="3" s="1"/>
  <c r="I64" i="3"/>
  <c r="K64" i="3"/>
  <c r="L64" i="3" s="1"/>
  <c r="I65" i="3"/>
  <c r="K65" i="3"/>
  <c r="L65" i="3" s="1"/>
  <c r="I66" i="3"/>
  <c r="K66" i="3"/>
  <c r="L66" i="3" s="1"/>
  <c r="I67" i="3"/>
  <c r="K67" i="3"/>
  <c r="L67" i="3" s="1"/>
  <c r="I68" i="3"/>
  <c r="K68" i="3"/>
  <c r="L68" i="3" s="1"/>
  <c r="I69" i="3"/>
  <c r="K69" i="3"/>
  <c r="L69" i="3" s="1"/>
  <c r="I70" i="3"/>
  <c r="K70" i="3"/>
  <c r="L70" i="3" s="1"/>
  <c r="I71" i="3"/>
  <c r="K71" i="3"/>
  <c r="L71" i="3" s="1"/>
  <c r="I72" i="3"/>
  <c r="K72" i="3"/>
  <c r="L72" i="3" s="1"/>
  <c r="I73" i="3"/>
  <c r="K73" i="3"/>
  <c r="L73" i="3" s="1"/>
  <c r="I74" i="3"/>
  <c r="K74" i="3"/>
  <c r="L74" i="3" s="1"/>
  <c r="I75" i="3"/>
  <c r="K75" i="3"/>
  <c r="L75" i="3" s="1"/>
  <c r="I76" i="3"/>
  <c r="K76" i="3"/>
  <c r="L76" i="3" s="1"/>
  <c r="I77" i="3"/>
  <c r="K77" i="3"/>
  <c r="L77" i="3" s="1"/>
  <c r="I78" i="3"/>
  <c r="K78" i="3"/>
  <c r="L78" i="3" s="1"/>
  <c r="I79" i="3"/>
  <c r="K79" i="3"/>
  <c r="L79" i="3" s="1"/>
  <c r="I80" i="3"/>
  <c r="K80" i="3"/>
  <c r="L80" i="3" s="1"/>
  <c r="I81" i="3"/>
  <c r="K81" i="3"/>
  <c r="L81" i="3" s="1"/>
  <c r="I82" i="3"/>
  <c r="K82" i="3"/>
  <c r="L82" i="3" s="1"/>
  <c r="I83" i="3"/>
  <c r="K83" i="3"/>
  <c r="L83" i="3" s="1"/>
  <c r="I84" i="3"/>
  <c r="K84" i="3"/>
  <c r="L84" i="3" s="1"/>
  <c r="I85" i="3"/>
  <c r="K85" i="3"/>
  <c r="L85" i="3" s="1"/>
  <c r="I90" i="3"/>
  <c r="K90" i="3"/>
  <c r="L90" i="3" s="1"/>
  <c r="I91" i="3"/>
  <c r="K91" i="3"/>
  <c r="L91" i="3" s="1"/>
  <c r="I92" i="3"/>
  <c r="K92" i="3"/>
  <c r="L92" i="3" s="1"/>
  <c r="I93" i="3"/>
  <c r="K93" i="3"/>
  <c r="L93" i="3" s="1"/>
  <c r="I94" i="3"/>
  <c r="K94" i="3"/>
  <c r="L94" i="3" s="1"/>
  <c r="I95" i="3"/>
  <c r="K95" i="3"/>
  <c r="L95" i="3" s="1"/>
  <c r="I96" i="3"/>
  <c r="K96" i="3"/>
  <c r="L96" i="3" s="1"/>
  <c r="I97" i="3"/>
  <c r="K97" i="3"/>
  <c r="L97" i="3" s="1"/>
  <c r="I98" i="3"/>
  <c r="K98" i="3"/>
  <c r="L98" i="3" s="1"/>
  <c r="I99" i="3"/>
  <c r="K99" i="3"/>
  <c r="L99" i="3" s="1"/>
  <c r="I100" i="3"/>
  <c r="K100" i="3"/>
  <c r="L100" i="3" s="1"/>
  <c r="I101" i="3"/>
  <c r="K101" i="3"/>
  <c r="L101" i="3" s="1"/>
  <c r="I102" i="3"/>
  <c r="K102" i="3"/>
  <c r="L102" i="3" s="1"/>
  <c r="I103" i="3"/>
  <c r="I104" i="3"/>
  <c r="K104" i="3"/>
  <c r="L104" i="3" s="1"/>
  <c r="I105" i="3"/>
  <c r="K105" i="3"/>
  <c r="L105" i="3" s="1"/>
  <c r="I106" i="3"/>
  <c r="K106" i="3"/>
  <c r="L106" i="3" s="1"/>
  <c r="I107" i="3"/>
  <c r="I108" i="3"/>
  <c r="K108" i="3"/>
  <c r="L108" i="3" s="1"/>
  <c r="I109" i="3"/>
  <c r="K109" i="3"/>
  <c r="L109" i="3" s="1"/>
  <c r="I110" i="3"/>
  <c r="K110" i="3"/>
  <c r="L110" i="3" s="1"/>
  <c r="I15" i="6" s="1"/>
  <c r="I111" i="3"/>
  <c r="K111" i="3"/>
  <c r="L111" i="3" s="1"/>
  <c r="I16" i="6" s="1"/>
  <c r="I112" i="3"/>
  <c r="K112" i="3"/>
  <c r="L112" i="3" s="1"/>
  <c r="I113" i="3"/>
  <c r="K113" i="3"/>
  <c r="L113" i="3" s="1"/>
  <c r="I114" i="3"/>
  <c r="K114" i="3"/>
  <c r="L114" i="3" s="1"/>
  <c r="I115" i="3"/>
  <c r="K115" i="3"/>
  <c r="L115" i="3" s="1"/>
  <c r="I116" i="3"/>
  <c r="K116" i="3"/>
  <c r="L116" i="3" s="1"/>
  <c r="I117" i="3"/>
  <c r="K117" i="3"/>
  <c r="L117" i="3" s="1"/>
  <c r="I118" i="3"/>
  <c r="K118" i="3"/>
  <c r="L118" i="3" s="1"/>
  <c r="I119" i="3"/>
  <c r="K119" i="3"/>
  <c r="L119" i="3" s="1"/>
  <c r="I120" i="3"/>
  <c r="K120" i="3"/>
  <c r="L120" i="3" s="1"/>
  <c r="I121" i="3"/>
  <c r="K121" i="3"/>
  <c r="L121" i="3" s="1"/>
  <c r="I122" i="3"/>
  <c r="K122" i="3"/>
  <c r="L122" i="3" s="1"/>
  <c r="I123" i="3"/>
  <c r="K123" i="3"/>
  <c r="L123" i="3" s="1"/>
  <c r="I124" i="3"/>
  <c r="K124" i="3"/>
  <c r="L124" i="3" s="1"/>
  <c r="I125" i="3"/>
  <c r="K125" i="3"/>
  <c r="L125" i="3" s="1"/>
  <c r="I126" i="3"/>
  <c r="K126" i="3"/>
  <c r="L126" i="3" s="1"/>
  <c r="I127" i="3"/>
  <c r="K127" i="3"/>
  <c r="L127" i="3" s="1"/>
  <c r="I128" i="3"/>
  <c r="K128" i="3"/>
  <c r="L128" i="3" s="1"/>
  <c r="I129" i="3"/>
  <c r="K129" i="3"/>
  <c r="L129" i="3" s="1"/>
  <c r="I130" i="3"/>
  <c r="K130" i="3"/>
  <c r="L130" i="3" s="1"/>
  <c r="I131" i="3"/>
  <c r="K131" i="3"/>
  <c r="L131" i="3" s="1"/>
  <c r="I132" i="3"/>
  <c r="K132" i="3"/>
  <c r="L132" i="3" s="1"/>
  <c r="I133" i="3"/>
  <c r="K133" i="3"/>
  <c r="L133" i="3" s="1"/>
  <c r="I134" i="3"/>
  <c r="K134" i="3"/>
  <c r="L134" i="3" s="1"/>
  <c r="I135" i="3"/>
  <c r="K135" i="3"/>
  <c r="L135" i="3" s="1"/>
  <c r="I136" i="3"/>
  <c r="K136" i="3"/>
  <c r="L136" i="3" s="1"/>
  <c r="I137" i="3"/>
  <c r="K137" i="3"/>
  <c r="L137" i="3" s="1"/>
  <c r="I138" i="3"/>
  <c r="K138" i="3"/>
  <c r="L138" i="3" s="1"/>
  <c r="I139" i="3"/>
  <c r="K139" i="3"/>
  <c r="L139" i="3" s="1"/>
  <c r="I140" i="3"/>
  <c r="K140" i="3"/>
  <c r="L140" i="3" s="1"/>
  <c r="I141" i="3"/>
  <c r="K141" i="3"/>
  <c r="L141" i="3" s="1"/>
  <c r="I142" i="3"/>
  <c r="K142" i="3"/>
  <c r="L142" i="3" s="1"/>
  <c r="I143" i="3"/>
  <c r="K143" i="3"/>
  <c r="L143" i="3" s="1"/>
  <c r="I144" i="3"/>
  <c r="K144" i="3"/>
  <c r="L144" i="3" s="1"/>
  <c r="I145" i="3"/>
  <c r="K145" i="3"/>
  <c r="L145" i="3" s="1"/>
  <c r="I146" i="3"/>
  <c r="K146" i="3"/>
  <c r="L146" i="3" s="1"/>
  <c r="I147" i="3"/>
  <c r="K147" i="3"/>
  <c r="L147" i="3" s="1"/>
  <c r="I148" i="3"/>
  <c r="K148" i="3"/>
  <c r="L148" i="3" s="1"/>
  <c r="I149" i="3"/>
  <c r="K149" i="3"/>
  <c r="L149" i="3" s="1"/>
  <c r="I150" i="3"/>
  <c r="K150" i="3"/>
  <c r="L150" i="3" s="1"/>
  <c r="I151" i="3"/>
  <c r="K151" i="3"/>
  <c r="L151" i="3" s="1"/>
  <c r="I152" i="3"/>
  <c r="K152" i="3"/>
  <c r="L152" i="3" s="1"/>
  <c r="I153" i="3"/>
  <c r="K153" i="3"/>
  <c r="L153" i="3" s="1"/>
  <c r="I154" i="3"/>
  <c r="K154" i="3"/>
  <c r="L154" i="3" s="1"/>
  <c r="I155" i="3"/>
  <c r="K155" i="3"/>
  <c r="L155" i="3" s="1"/>
  <c r="I156" i="3"/>
  <c r="K156" i="3"/>
  <c r="L156" i="3" s="1"/>
  <c r="I157" i="3"/>
  <c r="K157" i="3"/>
  <c r="L157" i="3" s="1"/>
  <c r="I158" i="3"/>
  <c r="K158" i="3"/>
  <c r="L158" i="3" s="1"/>
  <c r="I159" i="3"/>
  <c r="K159" i="3"/>
  <c r="L159" i="3" s="1"/>
  <c r="I160" i="3"/>
  <c r="K160" i="3"/>
  <c r="L160" i="3" s="1"/>
  <c r="I161" i="3"/>
  <c r="K161" i="3"/>
  <c r="L161" i="3" s="1"/>
  <c r="I162" i="3"/>
  <c r="K162" i="3"/>
  <c r="L162" i="3" s="1"/>
  <c r="I163" i="3"/>
  <c r="K163" i="3"/>
  <c r="L163" i="3" s="1"/>
  <c r="I164" i="3"/>
  <c r="K164" i="3"/>
  <c r="L164" i="3" s="1"/>
  <c r="I165" i="3"/>
  <c r="K165" i="3"/>
  <c r="L165" i="3" s="1"/>
  <c r="I166" i="3"/>
  <c r="K166" i="3"/>
  <c r="L166" i="3" s="1"/>
  <c r="I167" i="3"/>
  <c r="K167" i="3"/>
  <c r="L167" i="3" s="1"/>
  <c r="I168" i="3"/>
  <c r="K168" i="3"/>
  <c r="L168" i="3" s="1"/>
  <c r="I169" i="3"/>
  <c r="K169" i="3"/>
  <c r="L169" i="3" s="1"/>
  <c r="I170" i="3"/>
  <c r="K170" i="3"/>
  <c r="L170" i="3" s="1"/>
  <c r="I171" i="3"/>
  <c r="K171" i="3"/>
  <c r="L171" i="3" s="1"/>
  <c r="I172" i="3"/>
  <c r="K172" i="3"/>
  <c r="L172" i="3" s="1"/>
  <c r="I173" i="3"/>
  <c r="K173" i="3"/>
  <c r="L173" i="3" s="1"/>
  <c r="I174" i="3"/>
  <c r="K174" i="3"/>
  <c r="L174" i="3" s="1"/>
  <c r="I175" i="3"/>
  <c r="K175" i="3"/>
  <c r="L175" i="3" s="1"/>
  <c r="I176" i="3"/>
  <c r="K176" i="3"/>
  <c r="L176" i="3" s="1"/>
  <c r="I177" i="3"/>
  <c r="K177" i="3"/>
  <c r="L177" i="3" s="1"/>
  <c r="I178" i="3"/>
  <c r="K178" i="3"/>
  <c r="L178" i="3" s="1"/>
  <c r="I179" i="3"/>
  <c r="K179" i="3"/>
  <c r="L179" i="3" s="1"/>
  <c r="I180" i="3"/>
  <c r="K180" i="3"/>
  <c r="L180" i="3" s="1"/>
  <c r="I181" i="3"/>
  <c r="K181" i="3"/>
  <c r="L181" i="3" s="1"/>
  <c r="I182" i="3"/>
  <c r="K182" i="3"/>
  <c r="L182" i="3" s="1"/>
  <c r="I183" i="3"/>
  <c r="K183" i="3"/>
  <c r="L183" i="3" s="1"/>
  <c r="I184" i="3"/>
  <c r="K184" i="3"/>
  <c r="L184" i="3" s="1"/>
  <c r="I185" i="3"/>
  <c r="K185" i="3"/>
  <c r="L185" i="3" s="1"/>
  <c r="I186" i="3"/>
  <c r="K186" i="3"/>
  <c r="L186" i="3" s="1"/>
  <c r="I187" i="3"/>
  <c r="K187" i="3"/>
  <c r="L187" i="3" s="1"/>
  <c r="I188" i="3"/>
  <c r="K188" i="3"/>
  <c r="L188" i="3" s="1"/>
  <c r="I189" i="3"/>
  <c r="K189" i="3"/>
  <c r="L189" i="3" s="1"/>
  <c r="I190" i="3"/>
  <c r="K190" i="3"/>
  <c r="L190" i="3" s="1"/>
  <c r="I191" i="3"/>
  <c r="K191" i="3"/>
  <c r="L191" i="3" s="1"/>
  <c r="I192" i="3"/>
  <c r="K192" i="3"/>
  <c r="L192" i="3" s="1"/>
  <c r="I193" i="3"/>
  <c r="K193" i="3"/>
  <c r="L193" i="3" s="1"/>
  <c r="I194" i="3"/>
  <c r="K194" i="3"/>
  <c r="L194" i="3" s="1"/>
  <c r="I195" i="3"/>
  <c r="K195" i="3"/>
  <c r="L195" i="3" s="1"/>
  <c r="I196" i="3"/>
  <c r="K196" i="3"/>
  <c r="L196" i="3" s="1"/>
  <c r="I197" i="3"/>
  <c r="K197" i="3"/>
  <c r="I198" i="3"/>
  <c r="K198" i="3"/>
  <c r="I199" i="3"/>
  <c r="K199" i="3"/>
  <c r="I200" i="3"/>
  <c r="K200" i="3"/>
  <c r="I201" i="3"/>
  <c r="K201" i="3"/>
  <c r="I202" i="3"/>
  <c r="K202" i="3"/>
  <c r="I203" i="3"/>
  <c r="K203" i="3"/>
  <c r="I204" i="3"/>
  <c r="J204" i="3"/>
  <c r="L204" i="3" s="1"/>
  <c r="K204" i="3"/>
  <c r="I205" i="3"/>
  <c r="J205" i="3"/>
  <c r="L205" i="3" s="1"/>
  <c r="K205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3" i="3"/>
  <c r="E61" i="3"/>
  <c r="E62" i="3"/>
  <c r="E63" i="3"/>
  <c r="E64" i="3"/>
  <c r="E65" i="3"/>
  <c r="E66" i="3"/>
  <c r="E67" i="3"/>
  <c r="E68" i="3"/>
  <c r="E69" i="3"/>
  <c r="E79" i="3"/>
  <c r="E80" i="3"/>
  <c r="E81" i="3"/>
  <c r="E82" i="3"/>
  <c r="E83" i="3"/>
  <c r="E84" i="3"/>
  <c r="E85" i="3"/>
  <c r="E90" i="3"/>
  <c r="E91" i="3"/>
  <c r="E92" i="3"/>
  <c r="E93" i="3"/>
  <c r="E94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31" i="3"/>
  <c r="E32" i="3"/>
  <c r="E33" i="3"/>
  <c r="E34" i="3"/>
  <c r="K34" i="3"/>
  <c r="L34" i="3" s="1"/>
  <c r="I34" i="3"/>
  <c r="K33" i="3"/>
  <c r="L33" i="3" s="1"/>
  <c r="I33" i="3"/>
  <c r="K32" i="3"/>
  <c r="L32" i="3" s="1"/>
  <c r="I32" i="3"/>
  <c r="K30" i="3"/>
  <c r="L30" i="3" s="1"/>
  <c r="I30" i="3"/>
  <c r="E30" i="3"/>
  <c r="K29" i="3"/>
  <c r="L29" i="3" s="1"/>
  <c r="I29" i="3"/>
  <c r="E29" i="3"/>
  <c r="K26" i="3"/>
  <c r="L26" i="3" s="1"/>
  <c r="I26" i="3"/>
  <c r="E26" i="3"/>
  <c r="K25" i="3"/>
  <c r="L25" i="3" s="1"/>
  <c r="I25" i="3"/>
  <c r="E25" i="3"/>
  <c r="K24" i="3"/>
  <c r="L24" i="3" s="1"/>
  <c r="I24" i="3"/>
  <c r="E24" i="3"/>
  <c r="K22" i="3"/>
  <c r="L22" i="3" s="1"/>
  <c r="I22" i="3"/>
  <c r="E22" i="3"/>
  <c r="K21" i="3"/>
  <c r="L21" i="3" s="1"/>
  <c r="I21" i="3"/>
  <c r="E21" i="3"/>
  <c r="K20" i="3"/>
  <c r="L20" i="3" s="1"/>
  <c r="I20" i="3"/>
  <c r="E20" i="3"/>
  <c r="K18" i="3"/>
  <c r="L18" i="3" s="1"/>
  <c r="I18" i="3"/>
  <c r="E18" i="3"/>
  <c r="I19" i="3"/>
  <c r="K19" i="3"/>
  <c r="L19" i="3" s="1"/>
  <c r="K17" i="3"/>
  <c r="L17" i="3" s="1"/>
  <c r="I17" i="3"/>
  <c r="E17" i="3"/>
  <c r="K16" i="3"/>
  <c r="L16" i="3" s="1"/>
  <c r="I16" i="3"/>
  <c r="E16" i="3"/>
  <c r="K15" i="3"/>
  <c r="L15" i="3" s="1"/>
  <c r="I15" i="3"/>
  <c r="E15" i="3"/>
  <c r="K14" i="3"/>
  <c r="L14" i="3" s="1"/>
  <c r="I14" i="3"/>
  <c r="E14" i="3"/>
  <c r="K13" i="3"/>
  <c r="L13" i="3" s="1"/>
  <c r="I13" i="3"/>
  <c r="E13" i="3"/>
  <c r="K11" i="3"/>
  <c r="L11" i="3" s="1"/>
  <c r="I11" i="3"/>
  <c r="E11" i="3"/>
  <c r="K10" i="3"/>
  <c r="L10" i="3" s="1"/>
  <c r="I10" i="3"/>
  <c r="E10" i="3"/>
  <c r="K9" i="3"/>
  <c r="L9" i="3" s="1"/>
  <c r="I9" i="3"/>
  <c r="E9" i="3"/>
  <c r="K8" i="3"/>
  <c r="L8" i="3" s="1"/>
  <c r="I8" i="3"/>
  <c r="E8" i="3"/>
  <c r="K7" i="3"/>
  <c r="L7" i="3" s="1"/>
  <c r="I7" i="3"/>
  <c r="E7" i="3"/>
  <c r="K6" i="3"/>
  <c r="L6" i="3" s="1"/>
  <c r="I6" i="3"/>
  <c r="E6" i="3"/>
  <c r="E4" i="3"/>
  <c r="E5" i="3"/>
  <c r="E12" i="3"/>
  <c r="E19" i="3"/>
  <c r="E23" i="3"/>
  <c r="E27" i="3"/>
  <c r="E28" i="3"/>
  <c r="I3" i="3"/>
  <c r="K3" i="3"/>
  <c r="L3" i="3" s="1"/>
  <c r="I4" i="3"/>
  <c r="K4" i="3"/>
  <c r="L4" i="3" s="1"/>
  <c r="K5" i="3"/>
  <c r="L5" i="3" s="1"/>
  <c r="I12" i="3"/>
  <c r="K12" i="3"/>
  <c r="L12" i="3" s="1"/>
  <c r="I23" i="3"/>
  <c r="K23" i="3"/>
  <c r="L23" i="3" s="1"/>
  <c r="I36" i="6" s="1"/>
  <c r="I27" i="3"/>
  <c r="K27" i="3"/>
  <c r="L27" i="3" s="1"/>
  <c r="I41" i="6" s="1"/>
  <c r="I28" i="3"/>
  <c r="K28" i="3"/>
  <c r="L28" i="3" s="1"/>
  <c r="I31" i="3"/>
  <c r="K31" i="3"/>
  <c r="L31" i="3" s="1"/>
  <c r="K2" i="3"/>
  <c r="L2" i="3" s="1"/>
  <c r="I2" i="3"/>
  <c r="E2" i="3"/>
  <c r="E3" i="3"/>
  <c r="S70" i="2"/>
  <c r="Q70" i="2"/>
  <c r="S59" i="2"/>
  <c r="Q59" i="2"/>
  <c r="S52" i="2"/>
  <c r="Q52" i="2"/>
  <c r="Q51" i="2"/>
  <c r="S51" i="2"/>
  <c r="S34" i="2"/>
  <c r="Q34" i="2"/>
  <c r="S31" i="2"/>
  <c r="Q31" i="2"/>
  <c r="S24" i="2"/>
  <c r="Q24" i="2"/>
  <c r="S17" i="2"/>
  <c r="Q17" i="2"/>
  <c r="S15" i="2"/>
  <c r="Q15" i="2"/>
  <c r="S13" i="2"/>
  <c r="Q13" i="2"/>
  <c r="S10" i="2"/>
  <c r="Q10" i="2"/>
  <c r="Q9" i="2"/>
  <c r="S9" i="2"/>
  <c r="S5" i="2"/>
  <c r="Q5" i="2"/>
  <c r="S7" i="2"/>
  <c r="Q7" i="2"/>
  <c r="S49" i="2"/>
  <c r="Q49" i="2"/>
  <c r="S37" i="2"/>
  <c r="Q37" i="2"/>
  <c r="S78" i="2"/>
  <c r="Q78" i="2"/>
  <c r="S74" i="2"/>
  <c r="Q74" i="2"/>
  <c r="S72" i="2"/>
  <c r="Q72" i="2"/>
  <c r="S75" i="2"/>
  <c r="Q75" i="2"/>
  <c r="S50" i="2"/>
  <c r="Q50" i="2"/>
  <c r="S69" i="2"/>
  <c r="Q69" i="2"/>
  <c r="S66" i="2"/>
  <c r="Q66" i="2"/>
  <c r="S62" i="2"/>
  <c r="Q62" i="2"/>
  <c r="S58" i="2"/>
  <c r="Q58" i="2"/>
  <c r="S57" i="2"/>
  <c r="Q57" i="2"/>
  <c r="S65" i="2"/>
  <c r="Q65" i="2"/>
  <c r="S47" i="2"/>
  <c r="Q47" i="2"/>
  <c r="S38" i="2"/>
  <c r="Q38" i="2"/>
  <c r="S35" i="2"/>
  <c r="Q35" i="2"/>
  <c r="S45" i="2"/>
  <c r="Q45" i="2"/>
  <c r="S33" i="2"/>
  <c r="Q33" i="2"/>
  <c r="S32" i="2"/>
  <c r="Q32" i="2"/>
  <c r="S30" i="2"/>
  <c r="Q30" i="2"/>
  <c r="S29" i="2"/>
  <c r="Q29" i="2"/>
  <c r="S25" i="2"/>
  <c r="Q25" i="2"/>
  <c r="S26" i="2"/>
  <c r="Q26" i="2"/>
  <c r="S23" i="2"/>
  <c r="Q23" i="2"/>
  <c r="S21" i="2"/>
  <c r="Q21" i="2"/>
  <c r="S20" i="2"/>
  <c r="Q20" i="2"/>
  <c r="S12" i="2"/>
  <c r="Q12" i="2"/>
  <c r="S14" i="2"/>
  <c r="Q14" i="2"/>
  <c r="S16" i="2"/>
  <c r="Q16" i="2"/>
  <c r="S11" i="2"/>
  <c r="Q11" i="2"/>
  <c r="Q4" i="2"/>
  <c r="S3" i="2"/>
  <c r="Q3" i="2"/>
  <c r="I42" i="6" l="1"/>
  <c r="I37" i="6"/>
  <c r="I45" i="6"/>
  <c r="I50" i="6"/>
  <c r="L5" i="5"/>
  <c r="K5" i="5"/>
  <c r="G23" i="5"/>
  <c r="K4" i="5"/>
  <c r="F23" i="5"/>
  <c r="J5" i="5"/>
  <c r="E23" i="5"/>
  <c r="I2" i="6"/>
  <c r="I11" i="6"/>
  <c r="I19" i="6"/>
  <c r="I7" i="6"/>
  <c r="I12" i="6"/>
  <c r="I20" i="6"/>
  <c r="G3" i="7"/>
  <c r="I8" i="6"/>
  <c r="AC42" i="4"/>
  <c r="AD10" i="7"/>
  <c r="AH10" i="7"/>
  <c r="AL10" i="7"/>
  <c r="AP10" i="7"/>
  <c r="AT10" i="7"/>
  <c r="AX10" i="7"/>
  <c r="AE10" i="7"/>
  <c r="AI10" i="7"/>
  <c r="AM10" i="7"/>
  <c r="AQ10" i="7"/>
  <c r="AU10" i="7"/>
  <c r="AY10" i="7"/>
  <c r="AF10" i="7"/>
  <c r="AJ10" i="7"/>
  <c r="AN10" i="7"/>
  <c r="AR10" i="7"/>
  <c r="AV10" i="7"/>
  <c r="AZ10" i="7"/>
  <c r="AG10" i="7"/>
  <c r="AK10" i="7"/>
  <c r="AO10" i="7"/>
  <c r="AS10" i="7"/>
  <c r="AW10" i="7"/>
  <c r="BA10" i="7"/>
  <c r="C3" i="7"/>
  <c r="C4" i="7"/>
  <c r="G4" i="7"/>
  <c r="C5" i="7"/>
  <c r="G5" i="7"/>
  <c r="C6" i="7"/>
  <c r="B4" i="7"/>
  <c r="D3" i="7"/>
  <c r="D4" i="7"/>
  <c r="D5" i="7"/>
  <c r="D6" i="7"/>
  <c r="B5" i="7"/>
  <c r="E3" i="7"/>
  <c r="E4" i="7"/>
  <c r="E5" i="7"/>
  <c r="E6" i="7"/>
  <c r="B6" i="7"/>
  <c r="F3" i="7"/>
  <c r="F4" i="7"/>
  <c r="F5" i="7"/>
  <c r="F6" i="7"/>
  <c r="B3" i="7"/>
  <c r="X8" i="4"/>
  <c r="W3" i="4"/>
  <c r="W4" i="4"/>
  <c r="W5" i="4"/>
  <c r="W7" i="4"/>
  <c r="W9" i="4"/>
  <c r="G3" i="5"/>
  <c r="O3" i="5"/>
  <c r="F4" i="5"/>
  <c r="L4" i="5"/>
  <c r="E5" i="5"/>
  <c r="Q5" i="5"/>
  <c r="J6" i="5"/>
  <c r="P6" i="5"/>
  <c r="G7" i="5"/>
  <c r="O7" i="5"/>
  <c r="F9" i="5"/>
  <c r="L9" i="5"/>
  <c r="E10" i="5"/>
  <c r="K10" i="5"/>
  <c r="Q10" i="5"/>
  <c r="J11" i="5"/>
  <c r="P11" i="5"/>
  <c r="G12" i="5"/>
  <c r="O12" i="5"/>
  <c r="F13" i="5"/>
  <c r="L13" i="5"/>
  <c r="E18" i="5"/>
  <c r="K18" i="5"/>
  <c r="Q18" i="5"/>
  <c r="J19" i="5"/>
  <c r="P19" i="5"/>
  <c r="G20" i="5"/>
  <c r="O20" i="5"/>
  <c r="F21" i="5"/>
  <c r="L21" i="5"/>
  <c r="E22" i="5"/>
  <c r="K22" i="5"/>
  <c r="Q22" i="5"/>
  <c r="J24" i="5"/>
  <c r="P24" i="5"/>
  <c r="G25" i="5"/>
  <c r="O25" i="5"/>
  <c r="F26" i="5"/>
  <c r="L26" i="5"/>
  <c r="E27" i="5"/>
  <c r="K27" i="5"/>
  <c r="Q27" i="5"/>
  <c r="J28" i="5"/>
  <c r="P28" i="5"/>
  <c r="L50" i="4"/>
  <c r="J48" i="4"/>
  <c r="K49" i="4"/>
  <c r="AC41" i="4"/>
  <c r="G6" i="7"/>
  <c r="X6" i="4"/>
  <c r="AA3" i="4"/>
  <c r="AA4" i="4"/>
  <c r="V6" i="4"/>
  <c r="V8" i="4"/>
  <c r="V10" i="4"/>
  <c r="J3" i="5"/>
  <c r="P3" i="5"/>
  <c r="G4" i="5"/>
  <c r="O4" i="5"/>
  <c r="F5" i="5"/>
  <c r="E6" i="5"/>
  <c r="K6" i="5"/>
  <c r="Q6" i="5"/>
  <c r="J7" i="5"/>
  <c r="P7" i="5"/>
  <c r="G9" i="5"/>
  <c r="O9" i="5"/>
  <c r="F10" i="5"/>
  <c r="L10" i="5"/>
  <c r="E11" i="5"/>
  <c r="K11" i="5"/>
  <c r="Q11" i="5"/>
  <c r="J12" i="5"/>
  <c r="P12" i="5"/>
  <c r="G13" i="5"/>
  <c r="O13" i="5"/>
  <c r="F18" i="5"/>
  <c r="L18" i="5"/>
  <c r="E19" i="5"/>
  <c r="K19" i="5"/>
  <c r="Q19" i="5"/>
  <c r="J20" i="5"/>
  <c r="P20" i="5"/>
  <c r="G21" i="5"/>
  <c r="O21" i="5"/>
  <c r="F22" i="5"/>
  <c r="L22" i="5"/>
  <c r="E24" i="5"/>
  <c r="K24" i="5"/>
  <c r="Q24" i="5"/>
  <c r="J25" i="5"/>
  <c r="P25" i="5"/>
  <c r="G26" i="5"/>
  <c r="O26" i="5"/>
  <c r="F27" i="5"/>
  <c r="L27" i="5"/>
  <c r="E28" i="5"/>
  <c r="K28" i="5"/>
  <c r="Q28" i="5"/>
  <c r="J51" i="4"/>
  <c r="K48" i="4"/>
  <c r="L49" i="4"/>
  <c r="AA42" i="4"/>
  <c r="AC3" i="4"/>
  <c r="X4" i="4"/>
  <c r="AB3" i="4"/>
  <c r="AB4" i="4"/>
  <c r="W6" i="4"/>
  <c r="W8" i="4"/>
  <c r="W10" i="4"/>
  <c r="E3" i="5"/>
  <c r="K3" i="5"/>
  <c r="Q3" i="5"/>
  <c r="J4" i="5"/>
  <c r="P4" i="5"/>
  <c r="G5" i="5"/>
  <c r="O5" i="5"/>
  <c r="F6" i="5"/>
  <c r="L6" i="5"/>
  <c r="E7" i="5"/>
  <c r="K7" i="5"/>
  <c r="Q7" i="5"/>
  <c r="J9" i="5"/>
  <c r="P9" i="5"/>
  <c r="G10" i="5"/>
  <c r="O10" i="5"/>
  <c r="F11" i="5"/>
  <c r="L11" i="5"/>
  <c r="E12" i="5"/>
  <c r="K12" i="5"/>
  <c r="Q12" i="5"/>
  <c r="J13" i="5"/>
  <c r="P13" i="5"/>
  <c r="G18" i="5"/>
  <c r="O18" i="5"/>
  <c r="F19" i="5"/>
  <c r="L19" i="5"/>
  <c r="E20" i="5"/>
  <c r="K20" i="5"/>
  <c r="Q20" i="5"/>
  <c r="J21" i="5"/>
  <c r="P21" i="5"/>
  <c r="G22" i="5"/>
  <c r="O22" i="5"/>
  <c r="F24" i="5"/>
  <c r="L24" i="5"/>
  <c r="E25" i="5"/>
  <c r="K25" i="5"/>
  <c r="Q25" i="5"/>
  <c r="J26" i="5"/>
  <c r="P26" i="5"/>
  <c r="G27" i="5"/>
  <c r="O27" i="5"/>
  <c r="F28" i="5"/>
  <c r="L28" i="5"/>
  <c r="J50" i="4"/>
  <c r="K51" i="4"/>
  <c r="L48" i="4"/>
  <c r="AA41" i="4"/>
  <c r="AB42" i="4"/>
  <c r="X10" i="4"/>
  <c r="V3" i="4"/>
  <c r="V4" i="4"/>
  <c r="V5" i="4"/>
  <c r="V7" i="4"/>
  <c r="V9" i="4"/>
  <c r="F3" i="5"/>
  <c r="L3" i="5"/>
  <c r="E4" i="5"/>
  <c r="Q4" i="5"/>
  <c r="P5" i="5"/>
  <c r="G6" i="5"/>
  <c r="O6" i="5"/>
  <c r="F7" i="5"/>
  <c r="L7" i="5"/>
  <c r="E9" i="5"/>
  <c r="K9" i="5"/>
  <c r="Q9" i="5"/>
  <c r="J10" i="5"/>
  <c r="P10" i="5"/>
  <c r="G11" i="5"/>
  <c r="O11" i="5"/>
  <c r="F12" i="5"/>
  <c r="L12" i="5"/>
  <c r="E13" i="5"/>
  <c r="K13" i="5"/>
  <c r="Q13" i="5"/>
  <c r="J18" i="5"/>
  <c r="P18" i="5"/>
  <c r="G19" i="5"/>
  <c r="O19" i="5"/>
  <c r="F20" i="5"/>
  <c r="L20" i="5"/>
  <c r="E21" i="5"/>
  <c r="K21" i="5"/>
  <c r="Q21" i="5"/>
  <c r="J22" i="5"/>
  <c r="P22" i="5"/>
  <c r="G24" i="5"/>
  <c r="O24" i="5"/>
  <c r="F25" i="5"/>
  <c r="L25" i="5"/>
  <c r="E26" i="5"/>
  <c r="K26" i="5"/>
  <c r="Q26" i="5"/>
  <c r="J27" i="5"/>
  <c r="P27" i="5"/>
  <c r="G28" i="5"/>
  <c r="O28" i="5"/>
  <c r="K50" i="4"/>
  <c r="L51" i="4"/>
  <c r="J49" i="4"/>
  <c r="AB41" i="4"/>
  <c r="P28" i="4"/>
  <c r="W13" i="4"/>
  <c r="E9" i="4"/>
  <c r="X17" i="4"/>
  <c r="K4" i="4"/>
  <c r="J7" i="4"/>
  <c r="L9" i="4"/>
  <c r="P4" i="4"/>
  <c r="O7" i="4"/>
  <c r="Q10" i="4"/>
  <c r="E17" i="4"/>
  <c r="K14" i="4"/>
  <c r="L19" i="4"/>
  <c r="O17" i="4"/>
  <c r="P21" i="4"/>
  <c r="L23" i="4"/>
  <c r="J25" i="4"/>
  <c r="F27" i="4"/>
  <c r="Q28" i="4"/>
  <c r="G9" i="4"/>
  <c r="K5" i="4"/>
  <c r="J8" i="4"/>
  <c r="L10" i="4"/>
  <c r="P5" i="4"/>
  <c r="O8" i="4"/>
  <c r="E14" i="4"/>
  <c r="F19" i="4"/>
  <c r="L16" i="4"/>
  <c r="O14" i="4"/>
  <c r="P19" i="4"/>
  <c r="L22" i="4"/>
  <c r="J24" i="4"/>
  <c r="F26" i="4"/>
  <c r="Q27" i="4"/>
  <c r="F7" i="4"/>
  <c r="E7" i="4"/>
  <c r="X21" i="4"/>
  <c r="J3" i="4"/>
  <c r="L5" i="4"/>
  <c r="K8" i="4"/>
  <c r="O3" i="4"/>
  <c r="Q5" i="4"/>
  <c r="P8" i="4"/>
  <c r="F14" i="4"/>
  <c r="G19" i="4"/>
  <c r="J17" i="4"/>
  <c r="P14" i="4"/>
  <c r="Q19" i="4"/>
  <c r="O22" i="4"/>
  <c r="K24" i="4"/>
  <c r="G26" i="4"/>
  <c r="E28" i="4"/>
  <c r="F8" i="4"/>
  <c r="J4" i="4"/>
  <c r="L6" i="4"/>
  <c r="K9" i="4"/>
  <c r="O4" i="4"/>
  <c r="Q6" i="4"/>
  <c r="P10" i="4"/>
  <c r="G16" i="4"/>
  <c r="J14" i="4"/>
  <c r="K19" i="4"/>
  <c r="Q16" i="4"/>
  <c r="O21" i="4"/>
  <c r="K23" i="4"/>
  <c r="G25" i="4"/>
  <c r="E27" i="4"/>
  <c r="L3" i="4"/>
  <c r="J5" i="4"/>
  <c r="K6" i="4"/>
  <c r="L7" i="4"/>
  <c r="J9" i="4"/>
  <c r="K10" i="4"/>
  <c r="Q3" i="4"/>
  <c r="O5" i="4"/>
  <c r="P6" i="4"/>
  <c r="Q7" i="4"/>
  <c r="P9" i="4"/>
  <c r="E13" i="4"/>
  <c r="G15" i="4"/>
  <c r="F18" i="4"/>
  <c r="J13" i="4"/>
  <c r="L15" i="4"/>
  <c r="K18" i="4"/>
  <c r="O13" i="4"/>
  <c r="Q15" i="4"/>
  <c r="P18" i="4"/>
  <c r="J21" i="4"/>
  <c r="G22" i="4"/>
  <c r="F23" i="4"/>
  <c r="E24" i="4"/>
  <c r="Q24" i="4"/>
  <c r="P25" i="4"/>
  <c r="O26" i="4"/>
  <c r="L27" i="4"/>
  <c r="K28" i="4"/>
  <c r="AF4" i="4"/>
  <c r="AF5" i="4"/>
  <c r="AF6" i="4"/>
  <c r="AF7" i="4"/>
  <c r="AF8" i="4"/>
  <c r="AF9" i="4"/>
  <c r="AF10" i="4"/>
  <c r="AF12" i="4"/>
  <c r="AF13" i="4"/>
  <c r="V12" i="4"/>
  <c r="V13" i="4"/>
  <c r="W12" i="4"/>
  <c r="AX60" i="4"/>
  <c r="AR60" i="4"/>
  <c r="AH60" i="4"/>
  <c r="AB60" i="4"/>
  <c r="V60" i="4"/>
  <c r="L60" i="4"/>
  <c r="F60" i="4"/>
  <c r="AW59" i="4"/>
  <c r="AO59" i="4"/>
  <c r="AG59" i="4"/>
  <c r="AA59" i="4"/>
  <c r="Q59" i="4"/>
  <c r="K59" i="4"/>
  <c r="E59" i="4"/>
  <c r="AT58" i="4"/>
  <c r="AN58" i="4"/>
  <c r="AF58" i="4"/>
  <c r="X58" i="4"/>
  <c r="P58" i="4"/>
  <c r="J58" i="4"/>
  <c r="AY57" i="4"/>
  <c r="AS57" i="4"/>
  <c r="AM57" i="4"/>
  <c r="AC57" i="4"/>
  <c r="W57" i="4"/>
  <c r="O57" i="4"/>
  <c r="G57" i="4"/>
  <c r="AX56" i="4"/>
  <c r="AR56" i="4"/>
  <c r="AH56" i="4"/>
  <c r="AB56" i="4"/>
  <c r="V56" i="4"/>
  <c r="L56" i="4"/>
  <c r="F56" i="4"/>
  <c r="AW55" i="4"/>
  <c r="AO55" i="4"/>
  <c r="AG55" i="4"/>
  <c r="AA55" i="4"/>
  <c r="Q55" i="4"/>
  <c r="K55" i="4"/>
  <c r="E55" i="4"/>
  <c r="AT54" i="4"/>
  <c r="AN54" i="4"/>
  <c r="AF54" i="4"/>
  <c r="X54" i="4"/>
  <c r="P54" i="4"/>
  <c r="J54" i="4"/>
  <c r="AY53" i="4"/>
  <c r="AS53" i="4"/>
  <c r="AM53" i="4"/>
  <c r="AC53" i="4"/>
  <c r="W53" i="4"/>
  <c r="O53" i="4"/>
  <c r="G53" i="4"/>
  <c r="AX51" i="4"/>
  <c r="AR51" i="4"/>
  <c r="AH51" i="4"/>
  <c r="AB51" i="4"/>
  <c r="V51" i="4"/>
  <c r="F51" i="4"/>
  <c r="AW50" i="4"/>
  <c r="AO50" i="4"/>
  <c r="AG50" i="4"/>
  <c r="AA50" i="4"/>
  <c r="Q50" i="4"/>
  <c r="E50" i="4"/>
  <c r="AT49" i="4"/>
  <c r="AN49" i="4"/>
  <c r="AF49" i="4"/>
  <c r="X49" i="4"/>
  <c r="P49" i="4"/>
  <c r="AY48" i="4"/>
  <c r="AS48" i="4"/>
  <c r="AM48" i="4"/>
  <c r="AC48" i="4"/>
  <c r="W48" i="4"/>
  <c r="O48" i="4"/>
  <c r="G48" i="4"/>
  <c r="AX47" i="4"/>
  <c r="AR47" i="4"/>
  <c r="AH47" i="4"/>
  <c r="AW60" i="4"/>
  <c r="AO60" i="4"/>
  <c r="AG60" i="4"/>
  <c r="AA60" i="4"/>
  <c r="Q60" i="4"/>
  <c r="K60" i="4"/>
  <c r="E60" i="4"/>
  <c r="AT59" i="4"/>
  <c r="AN59" i="4"/>
  <c r="AF59" i="4"/>
  <c r="X59" i="4"/>
  <c r="P59" i="4"/>
  <c r="J59" i="4"/>
  <c r="AY58" i="4"/>
  <c r="AS58" i="4"/>
  <c r="AM58" i="4"/>
  <c r="AC58" i="4"/>
  <c r="W58" i="4"/>
  <c r="O58" i="4"/>
  <c r="G58" i="4"/>
  <c r="AX57" i="4"/>
  <c r="AR57" i="4"/>
  <c r="AH57" i="4"/>
  <c r="AB57" i="4"/>
  <c r="V57" i="4"/>
  <c r="L57" i="4"/>
  <c r="F57" i="4"/>
  <c r="AW56" i="4"/>
  <c r="AO56" i="4"/>
  <c r="AG56" i="4"/>
  <c r="AA56" i="4"/>
  <c r="Q56" i="4"/>
  <c r="K56" i="4"/>
  <c r="E56" i="4"/>
  <c r="AT55" i="4"/>
  <c r="AN55" i="4"/>
  <c r="AF55" i="4"/>
  <c r="X55" i="4"/>
  <c r="P55" i="4"/>
  <c r="J55" i="4"/>
  <c r="AY54" i="4"/>
  <c r="AS54" i="4"/>
  <c r="AM54" i="4"/>
  <c r="AC54" i="4"/>
  <c r="W54" i="4"/>
  <c r="O54" i="4"/>
  <c r="G54" i="4"/>
  <c r="AX53" i="4"/>
  <c r="AR53" i="4"/>
  <c r="AH53" i="4"/>
  <c r="AB53" i="4"/>
  <c r="V53" i="4"/>
  <c r="L53" i="4"/>
  <c r="F53" i="4"/>
  <c r="AW51" i="4"/>
  <c r="AO51" i="4"/>
  <c r="AG51" i="4"/>
  <c r="AA51" i="4"/>
  <c r="Q51" i="4"/>
  <c r="E51" i="4"/>
  <c r="AT50" i="4"/>
  <c r="AN50" i="4"/>
  <c r="AF50" i="4"/>
  <c r="X50" i="4"/>
  <c r="P50" i="4"/>
  <c r="AY49" i="4"/>
  <c r="AS49" i="4"/>
  <c r="AM49" i="4"/>
  <c r="AC49" i="4"/>
  <c r="W49" i="4"/>
  <c r="O49" i="4"/>
  <c r="G49" i="4"/>
  <c r="AX48" i="4"/>
  <c r="AR48" i="4"/>
  <c r="AH48" i="4"/>
  <c r="AB48" i="4"/>
  <c r="V48" i="4"/>
  <c r="F48" i="4"/>
  <c r="AW47" i="4"/>
  <c r="AO47" i="4"/>
  <c r="AT60" i="4"/>
  <c r="AN60" i="4"/>
  <c r="AF60" i="4"/>
  <c r="X60" i="4"/>
  <c r="P60" i="4"/>
  <c r="J60" i="4"/>
  <c r="AY59" i="4"/>
  <c r="AS59" i="4"/>
  <c r="AM59" i="4"/>
  <c r="AC59" i="4"/>
  <c r="W59" i="4"/>
  <c r="O59" i="4"/>
  <c r="G59" i="4"/>
  <c r="AX58" i="4"/>
  <c r="AR58" i="4"/>
  <c r="AH58" i="4"/>
  <c r="AB58" i="4"/>
  <c r="V58" i="4"/>
  <c r="L58" i="4"/>
  <c r="F58" i="4"/>
  <c r="AW57" i="4"/>
  <c r="AO57" i="4"/>
  <c r="AG57" i="4"/>
  <c r="AA57" i="4"/>
  <c r="Q57" i="4"/>
  <c r="K57" i="4"/>
  <c r="E57" i="4"/>
  <c r="AT56" i="4"/>
  <c r="AN56" i="4"/>
  <c r="AF56" i="4"/>
  <c r="X56" i="4"/>
  <c r="P56" i="4"/>
  <c r="J56" i="4"/>
  <c r="AY55" i="4"/>
  <c r="AS55" i="4"/>
  <c r="AM55" i="4"/>
  <c r="AC55" i="4"/>
  <c r="W55" i="4"/>
  <c r="O55" i="4"/>
  <c r="G55" i="4"/>
  <c r="AX54" i="4"/>
  <c r="AR54" i="4"/>
  <c r="AH54" i="4"/>
  <c r="AB54" i="4"/>
  <c r="V54" i="4"/>
  <c r="L54" i="4"/>
  <c r="F54" i="4"/>
  <c r="AW53" i="4"/>
  <c r="AO53" i="4"/>
  <c r="AG53" i="4"/>
  <c r="AA53" i="4"/>
  <c r="Q53" i="4"/>
  <c r="K53" i="4"/>
  <c r="E53" i="4"/>
  <c r="AT51" i="4"/>
  <c r="AN51" i="4"/>
  <c r="AF51" i="4"/>
  <c r="X51" i="4"/>
  <c r="P51" i="4"/>
  <c r="AY50" i="4"/>
  <c r="AS50" i="4"/>
  <c r="AM50" i="4"/>
  <c r="AC50" i="4"/>
  <c r="W50" i="4"/>
  <c r="O50" i="4"/>
  <c r="G50" i="4"/>
  <c r="AX49" i="4"/>
  <c r="AR49" i="4"/>
  <c r="AH49" i="4"/>
  <c r="AB49" i="4"/>
  <c r="V49" i="4"/>
  <c r="F49" i="4"/>
  <c r="AW48" i="4"/>
  <c r="AO48" i="4"/>
  <c r="AG48" i="4"/>
  <c r="AA48" i="4"/>
  <c r="Q48" i="4"/>
  <c r="E48" i="4"/>
  <c r="AT47" i="4"/>
  <c r="AN47" i="4"/>
  <c r="AF47" i="4"/>
  <c r="AY60" i="4"/>
  <c r="AS60" i="4"/>
  <c r="AM60" i="4"/>
  <c r="AC60" i="4"/>
  <c r="W60" i="4"/>
  <c r="O60" i="4"/>
  <c r="G60" i="4"/>
  <c r="AX59" i="4"/>
  <c r="AR59" i="4"/>
  <c r="AH59" i="4"/>
  <c r="AB59" i="4"/>
  <c r="V59" i="4"/>
  <c r="L59" i="4"/>
  <c r="F59" i="4"/>
  <c r="AW58" i="4"/>
  <c r="AO58" i="4"/>
  <c r="AG58" i="4"/>
  <c r="AA58" i="4"/>
  <c r="Q58" i="4"/>
  <c r="K58" i="4"/>
  <c r="E58" i="4"/>
  <c r="AT57" i="4"/>
  <c r="AN57" i="4"/>
  <c r="AF57" i="4"/>
  <c r="X57" i="4"/>
  <c r="P57" i="4"/>
  <c r="J57" i="4"/>
  <c r="AY56" i="4"/>
  <c r="AS56" i="4"/>
  <c r="AM56" i="4"/>
  <c r="AC56" i="4"/>
  <c r="W56" i="4"/>
  <c r="O56" i="4"/>
  <c r="G56" i="4"/>
  <c r="AX55" i="4"/>
  <c r="AR55" i="4"/>
  <c r="AH55" i="4"/>
  <c r="AB55" i="4"/>
  <c r="V55" i="4"/>
  <c r="L55" i="4"/>
  <c r="F55" i="4"/>
  <c r="AW54" i="4"/>
  <c r="AO54" i="4"/>
  <c r="AG54" i="4"/>
  <c r="AA54" i="4"/>
  <c r="Q54" i="4"/>
  <c r="K54" i="4"/>
  <c r="E54" i="4"/>
  <c r="AT53" i="4"/>
  <c r="AN53" i="4"/>
  <c r="AF53" i="4"/>
  <c r="X53" i="4"/>
  <c r="P53" i="4"/>
  <c r="J53" i="4"/>
  <c r="AY51" i="4"/>
  <c r="AS51" i="4"/>
  <c r="AM51" i="4"/>
  <c r="AC51" i="4"/>
  <c r="W51" i="4"/>
  <c r="O51" i="4"/>
  <c r="G51" i="4"/>
  <c r="AX50" i="4"/>
  <c r="AR50" i="4"/>
  <c r="AH50" i="4"/>
  <c r="AB50" i="4"/>
  <c r="V50" i="4"/>
  <c r="F50" i="4"/>
  <c r="AW49" i="4"/>
  <c r="AO49" i="4"/>
  <c r="AG49" i="4"/>
  <c r="AA49" i="4"/>
  <c r="Q49" i="4"/>
  <c r="E49" i="4"/>
  <c r="AT48" i="4"/>
  <c r="AN48" i="4"/>
  <c r="AF48" i="4"/>
  <c r="X48" i="4"/>
  <c r="P48" i="4"/>
  <c r="AY47" i="4"/>
  <c r="AS47" i="4"/>
  <c r="AM47" i="4"/>
  <c r="AC47" i="4"/>
  <c r="AB47" i="4"/>
  <c r="V47" i="4"/>
  <c r="L47" i="4"/>
  <c r="F47" i="4"/>
  <c r="AW46" i="4"/>
  <c r="AO46" i="4"/>
  <c r="AG46" i="4"/>
  <c r="AA46" i="4"/>
  <c r="Q46" i="4"/>
  <c r="K46" i="4"/>
  <c r="E46" i="4"/>
  <c r="AT45" i="4"/>
  <c r="AN45" i="4"/>
  <c r="AF45" i="4"/>
  <c r="X45" i="4"/>
  <c r="P45" i="4"/>
  <c r="J45" i="4"/>
  <c r="AY44" i="4"/>
  <c r="AS44" i="4"/>
  <c r="AM44" i="4"/>
  <c r="AC44" i="4"/>
  <c r="W44" i="4"/>
  <c r="O44" i="4"/>
  <c r="G44" i="4"/>
  <c r="AX42" i="4"/>
  <c r="AR42" i="4"/>
  <c r="AH42" i="4"/>
  <c r="V42" i="4"/>
  <c r="L42" i="4"/>
  <c r="F42" i="4"/>
  <c r="AW41" i="4"/>
  <c r="AO41" i="4"/>
  <c r="AG41" i="4"/>
  <c r="Q41" i="4"/>
  <c r="K41" i="4"/>
  <c r="E41" i="4"/>
  <c r="AT40" i="4"/>
  <c r="AN40" i="4"/>
  <c r="AF40" i="4"/>
  <c r="X40" i="4"/>
  <c r="P40" i="4"/>
  <c r="J40" i="4"/>
  <c r="AY39" i="4"/>
  <c r="AS39" i="4"/>
  <c r="AM39" i="4"/>
  <c r="AC39" i="4"/>
  <c r="W39" i="4"/>
  <c r="O39" i="4"/>
  <c r="G39" i="4"/>
  <c r="AX38" i="4"/>
  <c r="AR38" i="4"/>
  <c r="AH38" i="4"/>
  <c r="AB38" i="4"/>
  <c r="AA47" i="4"/>
  <c r="Q47" i="4"/>
  <c r="K47" i="4"/>
  <c r="E47" i="4"/>
  <c r="AT46" i="4"/>
  <c r="AN46" i="4"/>
  <c r="AF46" i="4"/>
  <c r="X46" i="4"/>
  <c r="P46" i="4"/>
  <c r="J46" i="4"/>
  <c r="AY45" i="4"/>
  <c r="AS45" i="4"/>
  <c r="AM45" i="4"/>
  <c r="AC45" i="4"/>
  <c r="W45" i="4"/>
  <c r="O45" i="4"/>
  <c r="G45" i="4"/>
  <c r="AX44" i="4"/>
  <c r="AR44" i="4"/>
  <c r="AH44" i="4"/>
  <c r="AB44" i="4"/>
  <c r="V44" i="4"/>
  <c r="L44" i="4"/>
  <c r="F44" i="4"/>
  <c r="AW42" i="4"/>
  <c r="AO42" i="4"/>
  <c r="AG42" i="4"/>
  <c r="Q42" i="4"/>
  <c r="K42" i="4"/>
  <c r="E42" i="4"/>
  <c r="AT41" i="4"/>
  <c r="AN41" i="4"/>
  <c r="AF41" i="4"/>
  <c r="X41" i="4"/>
  <c r="P41" i="4"/>
  <c r="J41" i="4"/>
  <c r="AY40" i="4"/>
  <c r="AS40" i="4"/>
  <c r="AM40" i="4"/>
  <c r="AC40" i="4"/>
  <c r="W40" i="4"/>
  <c r="O40" i="4"/>
  <c r="G40" i="4"/>
  <c r="AX39" i="4"/>
  <c r="AR39" i="4"/>
  <c r="AH39" i="4"/>
  <c r="AB39" i="4"/>
  <c r="V39" i="4"/>
  <c r="L39" i="4"/>
  <c r="F39" i="4"/>
  <c r="AW38" i="4"/>
  <c r="AO38" i="4"/>
  <c r="AG38" i="4"/>
  <c r="AA38" i="4"/>
  <c r="Q38" i="4"/>
  <c r="X47" i="4"/>
  <c r="P47" i="4"/>
  <c r="J47" i="4"/>
  <c r="AY46" i="4"/>
  <c r="AS46" i="4"/>
  <c r="AM46" i="4"/>
  <c r="AC46" i="4"/>
  <c r="W46" i="4"/>
  <c r="O46" i="4"/>
  <c r="G46" i="4"/>
  <c r="AX45" i="4"/>
  <c r="AR45" i="4"/>
  <c r="AH45" i="4"/>
  <c r="AB45" i="4"/>
  <c r="V45" i="4"/>
  <c r="L45" i="4"/>
  <c r="F45" i="4"/>
  <c r="AW44" i="4"/>
  <c r="AO44" i="4"/>
  <c r="AG44" i="4"/>
  <c r="AA44" i="4"/>
  <c r="Q44" i="4"/>
  <c r="K44" i="4"/>
  <c r="E44" i="4"/>
  <c r="AT42" i="4"/>
  <c r="AN42" i="4"/>
  <c r="AF42" i="4"/>
  <c r="X42" i="4"/>
  <c r="P42" i="4"/>
  <c r="J42" i="4"/>
  <c r="AY41" i="4"/>
  <c r="AS41" i="4"/>
  <c r="AM41" i="4"/>
  <c r="W41" i="4"/>
  <c r="O41" i="4"/>
  <c r="G41" i="4"/>
  <c r="AX40" i="4"/>
  <c r="AR40" i="4"/>
  <c r="AH40" i="4"/>
  <c r="AB40" i="4"/>
  <c r="V40" i="4"/>
  <c r="L40" i="4"/>
  <c r="F40" i="4"/>
  <c r="AW39" i="4"/>
  <c r="AO39" i="4"/>
  <c r="AG39" i="4"/>
  <c r="AA39" i="4"/>
  <c r="Q39" i="4"/>
  <c r="K39" i="4"/>
  <c r="E39" i="4"/>
  <c r="AT38" i="4"/>
  <c r="AN38" i="4"/>
  <c r="AF38" i="4"/>
  <c r="X38" i="4"/>
  <c r="P38" i="4"/>
  <c r="J38" i="4"/>
  <c r="AY37" i="4"/>
  <c r="AS37" i="4"/>
  <c r="AM37" i="4"/>
  <c r="AC37" i="4"/>
  <c r="W37" i="4"/>
  <c r="O37" i="4"/>
  <c r="G37" i="4"/>
  <c r="AX36" i="4"/>
  <c r="AR36" i="4"/>
  <c r="AH36" i="4"/>
  <c r="AB36" i="4"/>
  <c r="V36" i="4"/>
  <c r="L36" i="4"/>
  <c r="F36" i="4"/>
  <c r="AW35" i="4"/>
  <c r="AO35" i="4"/>
  <c r="AG35" i="4"/>
  <c r="AA35" i="4"/>
  <c r="Q35" i="4"/>
  <c r="K35" i="4"/>
  <c r="E35" i="4"/>
  <c r="AT28" i="4"/>
  <c r="AN28" i="4"/>
  <c r="AW27" i="4"/>
  <c r="AO27" i="4"/>
  <c r="AX26" i="4"/>
  <c r="AR26" i="4"/>
  <c r="AY25" i="4"/>
  <c r="W47" i="4"/>
  <c r="AR46" i="4"/>
  <c r="L46" i="4"/>
  <c r="AG45" i="4"/>
  <c r="E45" i="4"/>
  <c r="X44" i="4"/>
  <c r="AS42" i="4"/>
  <c r="O42" i="4"/>
  <c r="AH41" i="4"/>
  <c r="F41" i="4"/>
  <c r="AA40" i="4"/>
  <c r="AT39" i="4"/>
  <c r="P39" i="4"/>
  <c r="AM38" i="4"/>
  <c r="O38" i="4"/>
  <c r="F38" i="4"/>
  <c r="AT37" i="4"/>
  <c r="AH37" i="4"/>
  <c r="AA37" i="4"/>
  <c r="P37" i="4"/>
  <c r="F37" i="4"/>
  <c r="AT36" i="4"/>
  <c r="AM36" i="4"/>
  <c r="AA36" i="4"/>
  <c r="P36" i="4"/>
  <c r="G36" i="4"/>
  <c r="AT35" i="4"/>
  <c r="AM35" i="4"/>
  <c r="AB35" i="4"/>
  <c r="P35" i="4"/>
  <c r="G35" i="4"/>
  <c r="AW28" i="4"/>
  <c r="AM28" i="4"/>
  <c r="AS27" i="4"/>
  <c r="AY26" i="4"/>
  <c r="AO26" i="4"/>
  <c r="AW25" i="4"/>
  <c r="AO25" i="4"/>
  <c r="AX24" i="4"/>
  <c r="AR24" i="4"/>
  <c r="AY23" i="4"/>
  <c r="AS23" i="4"/>
  <c r="AM23" i="4"/>
  <c r="AT22" i="4"/>
  <c r="AN22" i="4"/>
  <c r="AW21" i="4"/>
  <c r="AO21" i="4"/>
  <c r="AX19" i="4"/>
  <c r="AR19" i="4"/>
  <c r="AY18" i="4"/>
  <c r="AS18" i="4"/>
  <c r="AM18" i="4"/>
  <c r="AT17" i="4"/>
  <c r="AN17" i="4"/>
  <c r="AW16" i="4"/>
  <c r="AO16" i="4"/>
  <c r="AX15" i="4"/>
  <c r="AR15" i="4"/>
  <c r="AY14" i="4"/>
  <c r="AS14" i="4"/>
  <c r="AM14" i="4"/>
  <c r="AT13" i="4"/>
  <c r="AN13" i="4"/>
  <c r="AW12" i="4"/>
  <c r="AO12" i="4"/>
  <c r="AX10" i="4"/>
  <c r="AR10" i="4"/>
  <c r="AY9" i="4"/>
  <c r="AS9" i="4"/>
  <c r="AM9" i="4"/>
  <c r="AT8" i="4"/>
  <c r="AN8" i="4"/>
  <c r="AW7" i="4"/>
  <c r="AO7" i="4"/>
  <c r="AX6" i="4"/>
  <c r="AR6" i="4"/>
  <c r="AY5" i="4"/>
  <c r="AS5" i="4"/>
  <c r="AM5" i="4"/>
  <c r="AT4" i="4"/>
  <c r="AN4" i="4"/>
  <c r="AW3" i="4"/>
  <c r="AO3" i="4"/>
  <c r="AG28" i="4"/>
  <c r="AA28" i="4"/>
  <c r="O47" i="4"/>
  <c r="AH46" i="4"/>
  <c r="F46" i="4"/>
  <c r="AA45" i="4"/>
  <c r="AT44" i="4"/>
  <c r="P44" i="4"/>
  <c r="AM42" i="4"/>
  <c r="G42" i="4"/>
  <c r="AW40" i="4"/>
  <c r="Q40" i="4"/>
  <c r="AN39" i="4"/>
  <c r="J39" i="4"/>
  <c r="AC38" i="4"/>
  <c r="L38" i="4"/>
  <c r="E38" i="4"/>
  <c r="AR37" i="4"/>
  <c r="AG37" i="4"/>
  <c r="X37" i="4"/>
  <c r="L37" i="4"/>
  <c r="E37" i="4"/>
  <c r="AS36" i="4"/>
  <c r="AG36" i="4"/>
  <c r="X36" i="4"/>
  <c r="O36" i="4"/>
  <c r="E36" i="4"/>
  <c r="AS35" i="4"/>
  <c r="AH35" i="4"/>
  <c r="X35" i="4"/>
  <c r="O35" i="4"/>
  <c r="F35" i="4"/>
  <c r="AS28" i="4"/>
  <c r="AY27" i="4"/>
  <c r="AR27" i="4"/>
  <c r="AW26" i="4"/>
  <c r="AN26" i="4"/>
  <c r="AT25" i="4"/>
  <c r="AN25" i="4"/>
  <c r="AW24" i="4"/>
  <c r="AO24" i="4"/>
  <c r="AX23" i="4"/>
  <c r="AR23" i="4"/>
  <c r="AY22" i="4"/>
  <c r="AS22" i="4"/>
  <c r="AM22" i="4"/>
  <c r="AT21" i="4"/>
  <c r="AN21" i="4"/>
  <c r="AW19" i="4"/>
  <c r="AO19" i="4"/>
  <c r="AX18" i="4"/>
  <c r="AR18" i="4"/>
  <c r="AY17" i="4"/>
  <c r="AS17" i="4"/>
  <c r="AM17" i="4"/>
  <c r="AT16" i="4"/>
  <c r="AN16" i="4"/>
  <c r="AW15" i="4"/>
  <c r="AO15" i="4"/>
  <c r="AX14" i="4"/>
  <c r="AR14" i="4"/>
  <c r="AY13" i="4"/>
  <c r="AS13" i="4"/>
  <c r="AM13" i="4"/>
  <c r="AT12" i="4"/>
  <c r="AN12" i="4"/>
  <c r="AW10" i="4"/>
  <c r="AO10" i="4"/>
  <c r="AX9" i="4"/>
  <c r="AR9" i="4"/>
  <c r="AY8" i="4"/>
  <c r="AS8" i="4"/>
  <c r="AM8" i="4"/>
  <c r="AT7" i="4"/>
  <c r="AN7" i="4"/>
  <c r="AW6" i="4"/>
  <c r="AO6" i="4"/>
  <c r="AX5" i="4"/>
  <c r="AR5" i="4"/>
  <c r="AY4" i="4"/>
  <c r="AS4" i="4"/>
  <c r="G47" i="4"/>
  <c r="AB46" i="4"/>
  <c r="AW45" i="4"/>
  <c r="Q45" i="4"/>
  <c r="AN44" i="4"/>
  <c r="J44" i="4"/>
  <c r="AX41" i="4"/>
  <c r="V41" i="4"/>
  <c r="AO40" i="4"/>
  <c r="K40" i="4"/>
  <c r="AF39" i="4"/>
  <c r="AY38" i="4"/>
  <c r="W38" i="4"/>
  <c r="K38" i="4"/>
  <c r="AX37" i="4"/>
  <c r="AO37" i="4"/>
  <c r="AF37" i="4"/>
  <c r="V37" i="4"/>
  <c r="K37" i="4"/>
  <c r="AY36" i="4"/>
  <c r="AO36" i="4"/>
  <c r="AF36" i="4"/>
  <c r="W36" i="4"/>
  <c r="K36" i="4"/>
  <c r="AY35" i="4"/>
  <c r="AR35" i="4"/>
  <c r="AF35" i="4"/>
  <c r="W35" i="4"/>
  <c r="L35" i="4"/>
  <c r="AY28" i="4"/>
  <c r="AR28" i="4"/>
  <c r="AX27" i="4"/>
  <c r="AN27" i="4"/>
  <c r="AT26" i="4"/>
  <c r="AM26" i="4"/>
  <c r="AS25" i="4"/>
  <c r="AM25" i="4"/>
  <c r="AT24" i="4"/>
  <c r="AN24" i="4"/>
  <c r="AW23" i="4"/>
  <c r="AO23" i="4"/>
  <c r="AX22" i="4"/>
  <c r="AR22" i="4"/>
  <c r="AY21" i="4"/>
  <c r="AS21" i="4"/>
  <c r="AM21" i="4"/>
  <c r="AT19" i="4"/>
  <c r="AN19" i="4"/>
  <c r="AW18" i="4"/>
  <c r="AO18" i="4"/>
  <c r="AX17" i="4"/>
  <c r="AR17" i="4"/>
  <c r="AY16" i="4"/>
  <c r="AS16" i="4"/>
  <c r="AM16" i="4"/>
  <c r="AT15" i="4"/>
  <c r="AN15" i="4"/>
  <c r="AW14" i="4"/>
  <c r="AO14" i="4"/>
  <c r="AX13" i="4"/>
  <c r="AR13" i="4"/>
  <c r="AY12" i="4"/>
  <c r="AS12" i="4"/>
  <c r="AM12" i="4"/>
  <c r="AT10" i="4"/>
  <c r="AN10" i="4"/>
  <c r="AW9" i="4"/>
  <c r="AO9" i="4"/>
  <c r="AX8" i="4"/>
  <c r="AR8" i="4"/>
  <c r="AY7" i="4"/>
  <c r="AS7" i="4"/>
  <c r="AM7" i="4"/>
  <c r="AT6" i="4"/>
  <c r="AN6" i="4"/>
  <c r="AW5" i="4"/>
  <c r="AO5" i="4"/>
  <c r="AX4" i="4"/>
  <c r="AR4" i="4"/>
  <c r="AY3" i="4"/>
  <c r="AS3" i="4"/>
  <c r="AG47" i="4"/>
  <c r="AX46" i="4"/>
  <c r="V46" i="4"/>
  <c r="AO45" i="4"/>
  <c r="K45" i="4"/>
  <c r="AF44" i="4"/>
  <c r="AY42" i="4"/>
  <c r="W42" i="4"/>
  <c r="AR41" i="4"/>
  <c r="L41" i="4"/>
  <c r="AG40" i="4"/>
  <c r="E40" i="4"/>
  <c r="X39" i="4"/>
  <c r="AS38" i="4"/>
  <c r="V38" i="4"/>
  <c r="G38" i="4"/>
  <c r="AW37" i="4"/>
  <c r="AN37" i="4"/>
  <c r="AB37" i="4"/>
  <c r="Q37" i="4"/>
  <c r="J37" i="4"/>
  <c r="AW36" i="4"/>
  <c r="AN36" i="4"/>
  <c r="AC36" i="4"/>
  <c r="Q36" i="4"/>
  <c r="J36" i="4"/>
  <c r="AX35" i="4"/>
  <c r="AN35" i="4"/>
  <c r="AC35" i="4"/>
  <c r="V35" i="4"/>
  <c r="J35" i="4"/>
  <c r="AX28" i="4"/>
  <c r="AO28" i="4"/>
  <c r="AT27" i="4"/>
  <c r="AM27" i="4"/>
  <c r="AS26" i="4"/>
  <c r="AX25" i="4"/>
  <c r="AR25" i="4"/>
  <c r="AY24" i="4"/>
  <c r="AS24" i="4"/>
  <c r="AM24" i="4"/>
  <c r="AT23" i="4"/>
  <c r="AN23" i="4"/>
  <c r="AW22" i="4"/>
  <c r="AO22" i="4"/>
  <c r="AX21" i="4"/>
  <c r="AR21" i="4"/>
  <c r="AY19" i="4"/>
  <c r="AS19" i="4"/>
  <c r="AM19" i="4"/>
  <c r="AT18" i="4"/>
  <c r="AN18" i="4"/>
  <c r="AW17" i="4"/>
  <c r="AO17" i="4"/>
  <c r="AX16" i="4"/>
  <c r="AR16" i="4"/>
  <c r="AY15" i="4"/>
  <c r="AS15" i="4"/>
  <c r="AM15" i="4"/>
  <c r="AT14" i="4"/>
  <c r="AN14" i="4"/>
  <c r="AW13" i="4"/>
  <c r="AO13" i="4"/>
  <c r="AX12" i="4"/>
  <c r="AR12" i="4"/>
  <c r="AY10" i="4"/>
  <c r="AS10" i="4"/>
  <c r="AM10" i="4"/>
  <c r="AT9" i="4"/>
  <c r="AN9" i="4"/>
  <c r="AW8" i="4"/>
  <c r="AO8" i="4"/>
  <c r="AX7" i="4"/>
  <c r="AR7" i="4"/>
  <c r="AY6" i="4"/>
  <c r="AS6" i="4"/>
  <c r="AM6" i="4"/>
  <c r="AT5" i="4"/>
  <c r="AN5" i="4"/>
  <c r="AW4" i="4"/>
  <c r="AO4" i="4"/>
  <c r="AX3" i="4"/>
  <c r="AR3" i="4"/>
  <c r="AT3" i="4"/>
  <c r="AF28" i="4"/>
  <c r="W28" i="4"/>
  <c r="AF27" i="4"/>
  <c r="X27" i="4"/>
  <c r="AG26" i="4"/>
  <c r="AA26" i="4"/>
  <c r="AH25" i="4"/>
  <c r="AB25" i="4"/>
  <c r="V25" i="4"/>
  <c r="AC24" i="4"/>
  <c r="W24" i="4"/>
  <c r="AF23" i="4"/>
  <c r="X23" i="4"/>
  <c r="AG22" i="4"/>
  <c r="AA22" i="4"/>
  <c r="AH21" i="4"/>
  <c r="AB21" i="4"/>
  <c r="AH19" i="4"/>
  <c r="AB19" i="4"/>
  <c r="AH18" i="4"/>
  <c r="AB18" i="4"/>
  <c r="AH17" i="4"/>
  <c r="AB17" i="4"/>
  <c r="AH16" i="4"/>
  <c r="AB16" i="4"/>
  <c r="AH15" i="4"/>
  <c r="AB15" i="4"/>
  <c r="AH14" i="4"/>
  <c r="AB14" i="4"/>
  <c r="AH13" i="4"/>
  <c r="AB13" i="4"/>
  <c r="AH12" i="4"/>
  <c r="AB12" i="4"/>
  <c r="AH10" i="4"/>
  <c r="AB10" i="4"/>
  <c r="AH9" i="4"/>
  <c r="AB9" i="4"/>
  <c r="AH8" i="4"/>
  <c r="AB8" i="4"/>
  <c r="AH7" i="4"/>
  <c r="AB7" i="4"/>
  <c r="AH6" i="4"/>
  <c r="AB6" i="4"/>
  <c r="AH5" i="4"/>
  <c r="AB5" i="4"/>
  <c r="AH4" i="4"/>
  <c r="AG3" i="4"/>
  <c r="O28" i="4"/>
  <c r="G28" i="4"/>
  <c r="P27" i="4"/>
  <c r="J27" i="4"/>
  <c r="Q26" i="4"/>
  <c r="K26" i="4"/>
  <c r="E26" i="4"/>
  <c r="L25" i="4"/>
  <c r="F25" i="4"/>
  <c r="O24" i="4"/>
  <c r="G24" i="4"/>
  <c r="P23" i="4"/>
  <c r="J23" i="4"/>
  <c r="Q22" i="4"/>
  <c r="K22" i="4"/>
  <c r="E22" i="4"/>
  <c r="L21" i="4"/>
  <c r="F21" i="4"/>
  <c r="O19" i="4"/>
  <c r="Q17" i="4"/>
  <c r="P16" i="4"/>
  <c r="O15" i="4"/>
  <c r="Q13" i="4"/>
  <c r="P12" i="4"/>
  <c r="J19" i="4"/>
  <c r="L17" i="4"/>
  <c r="K16" i="4"/>
  <c r="J15" i="4"/>
  <c r="L13" i="4"/>
  <c r="K12" i="4"/>
  <c r="E19" i="4"/>
  <c r="G17" i="4"/>
  <c r="F16" i="4"/>
  <c r="E15" i="4"/>
  <c r="G13" i="4"/>
  <c r="F12" i="4"/>
  <c r="O10" i="4"/>
  <c r="Q8" i="4"/>
  <c r="AN3" i="4"/>
  <c r="AC28" i="4"/>
  <c r="V28" i="4"/>
  <c r="AC27" i="4"/>
  <c r="W27" i="4"/>
  <c r="AF26" i="4"/>
  <c r="X26" i="4"/>
  <c r="AG25" i="4"/>
  <c r="AA25" i="4"/>
  <c r="AH24" i="4"/>
  <c r="AB24" i="4"/>
  <c r="V24" i="4"/>
  <c r="AC23" i="4"/>
  <c r="W23" i="4"/>
  <c r="AF22" i="4"/>
  <c r="X22" i="4"/>
  <c r="AG21" i="4"/>
  <c r="AA21" i="4"/>
  <c r="AG19" i="4"/>
  <c r="AA19" i="4"/>
  <c r="AG18" i="4"/>
  <c r="AA18" i="4"/>
  <c r="AG17" i="4"/>
  <c r="AA17" i="4"/>
  <c r="AG16" i="4"/>
  <c r="AA16" i="4"/>
  <c r="AG15" i="4"/>
  <c r="AA15" i="4"/>
  <c r="AG14" i="4"/>
  <c r="AA14" i="4"/>
  <c r="AG13" i="4"/>
  <c r="AA13" i="4"/>
  <c r="AG12" i="4"/>
  <c r="AA12" i="4"/>
  <c r="AG10" i="4"/>
  <c r="AA10" i="4"/>
  <c r="AG9" i="4"/>
  <c r="AA9" i="4"/>
  <c r="AG8" i="4"/>
  <c r="AA8" i="4"/>
  <c r="AG7" i="4"/>
  <c r="AA7" i="4"/>
  <c r="AG6" i="4"/>
  <c r="AA6" i="4"/>
  <c r="AG5" i="4"/>
  <c r="AA5" i="4"/>
  <c r="AG4" i="4"/>
  <c r="AF3" i="4"/>
  <c r="L28" i="4"/>
  <c r="F28" i="4"/>
  <c r="O27" i="4"/>
  <c r="G27" i="4"/>
  <c r="P26" i="4"/>
  <c r="J26" i="4"/>
  <c r="Q25" i="4"/>
  <c r="K25" i="4"/>
  <c r="E25" i="4"/>
  <c r="L24" i="4"/>
  <c r="F24" i="4"/>
  <c r="O23" i="4"/>
  <c r="G23" i="4"/>
  <c r="P22" i="4"/>
  <c r="J22" i="4"/>
  <c r="Q21" i="4"/>
  <c r="K21" i="4"/>
  <c r="E21" i="4"/>
  <c r="Q18" i="4"/>
  <c r="P17" i="4"/>
  <c r="O16" i="4"/>
  <c r="Q14" i="4"/>
  <c r="P13" i="4"/>
  <c r="O12" i="4"/>
  <c r="L18" i="4"/>
  <c r="K17" i="4"/>
  <c r="J16" i="4"/>
  <c r="L14" i="4"/>
  <c r="K13" i="4"/>
  <c r="J12" i="4"/>
  <c r="G18" i="4"/>
  <c r="F17" i="4"/>
  <c r="E16" i="4"/>
  <c r="G14" i="4"/>
  <c r="F13" i="4"/>
  <c r="E12" i="4"/>
  <c r="Q9" i="4"/>
  <c r="AM3" i="4"/>
  <c r="AB28" i="4"/>
  <c r="AH27" i="4"/>
  <c r="AB27" i="4"/>
  <c r="V27" i="4"/>
  <c r="AC26" i="4"/>
  <c r="W26" i="4"/>
  <c r="AF25" i="4"/>
  <c r="X25" i="4"/>
  <c r="AG24" i="4"/>
  <c r="AA24" i="4"/>
  <c r="AH23" i="4"/>
  <c r="AB23" i="4"/>
  <c r="V23" i="4"/>
  <c r="AC22" i="4"/>
  <c r="W22" i="4"/>
  <c r="AF21" i="4"/>
  <c r="W21" i="4"/>
  <c r="AF19" i="4"/>
  <c r="W19" i="4"/>
  <c r="AF18" i="4"/>
  <c r="W18" i="4"/>
  <c r="AF17" i="4"/>
  <c r="W17" i="4"/>
  <c r="AF16" i="4"/>
  <c r="W16" i="4"/>
  <c r="AF15" i="4"/>
  <c r="W15" i="4"/>
  <c r="AF14" i="4"/>
  <c r="W14" i="4"/>
  <c r="AM4" i="4"/>
  <c r="AH28" i="4"/>
  <c r="X28" i="4"/>
  <c r="AG27" i="4"/>
  <c r="AA27" i="4"/>
  <c r="AH26" i="4"/>
  <c r="AB26" i="4"/>
  <c r="V26" i="4"/>
  <c r="AC25" i="4"/>
  <c r="W25" i="4"/>
  <c r="AF24" i="4"/>
  <c r="X24" i="4"/>
  <c r="AG23" i="4"/>
  <c r="AA23" i="4"/>
  <c r="AH22" i="4"/>
  <c r="AB22" i="4"/>
  <c r="V22" i="4"/>
  <c r="AC21" i="4"/>
  <c r="V21" i="4"/>
  <c r="AC19" i="4"/>
  <c r="V19" i="4"/>
  <c r="AC18" i="4"/>
  <c r="V18" i="4"/>
  <c r="AC17" i="4"/>
  <c r="V17" i="4"/>
  <c r="AC16" i="4"/>
  <c r="V16" i="4"/>
  <c r="AC15" i="4"/>
  <c r="V15" i="4"/>
  <c r="AC14" i="4"/>
  <c r="V14" i="4"/>
  <c r="G8" i="4"/>
  <c r="G7" i="4"/>
  <c r="K3" i="4"/>
  <c r="L4" i="4"/>
  <c r="J6" i="4"/>
  <c r="K7" i="4"/>
  <c r="L8" i="4"/>
  <c r="J10" i="4"/>
  <c r="P3" i="4"/>
  <c r="Q4" i="4"/>
  <c r="O6" i="4"/>
  <c r="P7" i="4"/>
  <c r="O9" i="4"/>
  <c r="G12" i="4"/>
  <c r="F15" i="4"/>
  <c r="E18" i="4"/>
  <c r="L12" i="4"/>
  <c r="K15" i="4"/>
  <c r="J18" i="4"/>
  <c r="Q12" i="4"/>
  <c r="P15" i="4"/>
  <c r="O18" i="4"/>
  <c r="G21" i="4"/>
  <c r="F22" i="4"/>
  <c r="E23" i="4"/>
  <c r="Q23" i="4"/>
  <c r="P24" i="4"/>
  <c r="O25" i="4"/>
  <c r="L26" i="4"/>
  <c r="K27" i="4"/>
  <c r="J28" i="4"/>
  <c r="AH3" i="4"/>
  <c r="AC5" i="4"/>
  <c r="AC6" i="4"/>
  <c r="AC7" i="4"/>
  <c r="AC8" i="4"/>
  <c r="AC9" i="4"/>
  <c r="AC10" i="4"/>
  <c r="AC12" i="4"/>
  <c r="AC13" i="4"/>
  <c r="H5" i="7"/>
  <c r="X3" i="4"/>
  <c r="X7" i="4"/>
  <c r="AC4" i="4"/>
  <c r="X5" i="4"/>
  <c r="X9" i="4"/>
  <c r="X14" i="4"/>
  <c r="X18" i="4"/>
  <c r="X15" i="4"/>
  <c r="X19" i="4"/>
  <c r="X12" i="4"/>
  <c r="X16" i="4"/>
  <c r="X13" i="4"/>
  <c r="F10" i="4"/>
  <c r="G6" i="4"/>
  <c r="E4" i="4"/>
  <c r="F3" i="4"/>
  <c r="E8" i="4"/>
  <c r="F9" i="4"/>
  <c r="G10" i="4"/>
  <c r="E5" i="4"/>
  <c r="F4" i="4"/>
  <c r="G3" i="4"/>
  <c r="E6" i="4"/>
  <c r="F5" i="4"/>
  <c r="G4" i="4"/>
  <c r="E10" i="4"/>
  <c r="F6" i="4"/>
  <c r="G5" i="4"/>
  <c r="E3" i="4"/>
  <c r="I33" i="6" l="1"/>
  <c r="I23" i="6"/>
  <c r="I29" i="6"/>
  <c r="J4" i="7"/>
  <c r="AA12" i="7"/>
  <c r="AB12" i="7"/>
  <c r="Z12" i="7"/>
  <c r="AB10" i="7"/>
  <c r="AE12" i="7"/>
  <c r="AF12" i="7"/>
  <c r="AC12" i="7"/>
  <c r="AD12" i="7"/>
  <c r="M4" i="7"/>
  <c r="K4" i="7"/>
  <c r="N4" i="7"/>
  <c r="I4" i="7"/>
  <c r="H4" i="7"/>
  <c r="L4" i="7"/>
  <c r="Q4" i="7"/>
  <c r="H3" i="7"/>
  <c r="P4" i="7"/>
  <c r="O4" i="7"/>
  <c r="U10" i="7"/>
  <c r="B20" i="7"/>
  <c r="X12" i="7"/>
  <c r="Z10" i="7"/>
  <c r="X10" i="7"/>
  <c r="AC10" i="7"/>
  <c r="W10" i="7"/>
  <c r="V10" i="7"/>
  <c r="Y10" i="7"/>
  <c r="AA10" i="7"/>
  <c r="B8" i="7"/>
  <c r="E8" i="7"/>
  <c r="F8" i="7"/>
  <c r="D8" i="7"/>
  <c r="G8" i="7"/>
  <c r="C8" i="7"/>
  <c r="B18" i="7"/>
  <c r="AK5" i="7"/>
  <c r="K3" i="7"/>
  <c r="AI3" i="7"/>
  <c r="K5" i="7"/>
  <c r="N5" i="7"/>
  <c r="N3" i="7"/>
  <c r="V3" i="7"/>
  <c r="AN5" i="7"/>
  <c r="X5" i="7"/>
  <c r="AM4" i="7"/>
  <c r="W4" i="7"/>
  <c r="AL3" i="7"/>
  <c r="B17" i="7"/>
  <c r="I5" i="7"/>
  <c r="I3" i="7"/>
  <c r="Q5" i="7"/>
  <c r="Q3" i="7"/>
  <c r="U4" i="7"/>
  <c r="AQ5" i="7"/>
  <c r="AA5" i="7"/>
  <c r="AP4" i="7"/>
  <c r="Z4" i="7"/>
  <c r="AO3" i="7"/>
  <c r="Y3" i="7"/>
  <c r="T5" i="7"/>
  <c r="AT5" i="7"/>
  <c r="AD5" i="7"/>
  <c r="AS4" i="7"/>
  <c r="AC4" i="7"/>
  <c r="AR3" i="7"/>
  <c r="AB3" i="7"/>
  <c r="O6" i="7"/>
  <c r="AW5" i="7"/>
  <c r="AG5" i="7"/>
  <c r="AV4" i="7"/>
  <c r="AF4" i="7"/>
  <c r="AU3" i="7"/>
  <c r="AE3" i="7"/>
  <c r="R4" i="7"/>
  <c r="AZ5" i="7"/>
  <c r="AJ5" i="7"/>
  <c r="AY4" i="7"/>
  <c r="AI4" i="7"/>
  <c r="AX3" i="7"/>
  <c r="AH3" i="7"/>
  <c r="M5" i="7"/>
  <c r="M3" i="7"/>
  <c r="U3" i="7"/>
  <c r="AM5" i="7"/>
  <c r="W5" i="7"/>
  <c r="AL4" i="7"/>
  <c r="BA3" i="7"/>
  <c r="AK3" i="7"/>
  <c r="P5" i="7"/>
  <c r="P3" i="7"/>
  <c r="T4" i="7"/>
  <c r="AA6" i="7"/>
  <c r="AP5" i="7"/>
  <c r="Z5" i="7"/>
  <c r="AO4" i="7"/>
  <c r="Y4" i="7"/>
  <c r="AN3" i="7"/>
  <c r="X3" i="7"/>
  <c r="K6" i="7"/>
  <c r="S5" i="7"/>
  <c r="AD6" i="7"/>
  <c r="AS5" i="7"/>
  <c r="AC5" i="7"/>
  <c r="AR4" i="7"/>
  <c r="AB4" i="7"/>
  <c r="AQ3" i="7"/>
  <c r="AA3" i="7"/>
  <c r="V5" i="7"/>
  <c r="AW6" i="7"/>
  <c r="AV5" i="7"/>
  <c r="AF5" i="7"/>
  <c r="AU4" i="7"/>
  <c r="AE4" i="7"/>
  <c r="AT3" i="7"/>
  <c r="AD3" i="7"/>
  <c r="I6" i="7"/>
  <c r="Q6" i="7"/>
  <c r="AZ6" i="7"/>
  <c r="AJ6" i="7"/>
  <c r="AY5" i="7"/>
  <c r="AI5" i="7"/>
  <c r="AX4" i="7"/>
  <c r="AH4" i="7"/>
  <c r="AW3" i="7"/>
  <c r="AG3" i="7"/>
  <c r="L5" i="7"/>
  <c r="L3" i="7"/>
  <c r="T3" i="7"/>
  <c r="AM6" i="7"/>
  <c r="W6" i="7"/>
  <c r="AL5" i="7"/>
  <c r="BA4" i="7"/>
  <c r="AK4" i="7"/>
  <c r="AZ3" i="7"/>
  <c r="AJ3" i="7"/>
  <c r="B19" i="7"/>
  <c r="O5" i="7"/>
  <c r="O3" i="7"/>
  <c r="S4" i="7"/>
  <c r="AP6" i="7"/>
  <c r="Z6" i="7"/>
  <c r="AO5" i="7"/>
  <c r="Y5" i="7"/>
  <c r="AN4" i="7"/>
  <c r="X4" i="7"/>
  <c r="AM3" i="7"/>
  <c r="W3" i="7"/>
  <c r="J5" i="7"/>
  <c r="J3" i="7"/>
  <c r="R5" i="7"/>
  <c r="R3" i="7"/>
  <c r="V4" i="7"/>
  <c r="AS6" i="7"/>
  <c r="AC6" i="7"/>
  <c r="AR5" i="7"/>
  <c r="AB5" i="7"/>
  <c r="AQ4" i="7"/>
  <c r="AA4" i="7"/>
  <c r="AP3" i="7"/>
  <c r="Z3" i="7"/>
  <c r="M6" i="7"/>
  <c r="U5" i="7"/>
  <c r="AV6" i="7"/>
  <c r="AF6" i="7"/>
  <c r="AU5" i="7"/>
  <c r="AE5" i="7"/>
  <c r="AT4" i="7"/>
  <c r="AD4" i="7"/>
  <c r="AS3" i="7"/>
  <c r="AC3" i="7"/>
  <c r="H6" i="7"/>
  <c r="T6" i="7"/>
  <c r="AY6" i="7"/>
  <c r="AI6" i="7"/>
  <c r="AX5" i="7"/>
  <c r="AH5" i="7"/>
  <c r="AW4" i="7"/>
  <c r="AG4" i="7"/>
  <c r="AV3" i="7"/>
  <c r="AF3" i="7"/>
  <c r="S3" i="7"/>
  <c r="BA5" i="7"/>
  <c r="AZ4" i="7"/>
  <c r="AJ4" i="7"/>
  <c r="AY3" i="7"/>
  <c r="H8" i="7" l="1"/>
  <c r="W8" i="7"/>
  <c r="AQ6" i="7"/>
  <c r="K12" i="7"/>
  <c r="T12" i="7"/>
  <c r="J12" i="7"/>
  <c r="I12" i="7"/>
  <c r="H12" i="7"/>
  <c r="G12" i="7"/>
  <c r="W12" i="7"/>
  <c r="U6" i="7"/>
  <c r="T10" i="7"/>
  <c r="S12" i="7"/>
  <c r="B12" i="7"/>
  <c r="F12" i="7"/>
  <c r="E12" i="7"/>
  <c r="D12" i="7"/>
  <c r="C12" i="7"/>
  <c r="V12" i="7"/>
  <c r="B10" i="7"/>
  <c r="R12" i="7"/>
  <c r="Q12" i="7"/>
  <c r="P12" i="7"/>
  <c r="O12" i="7"/>
  <c r="Y12" i="7"/>
  <c r="U12" i="7"/>
  <c r="N12" i="7"/>
  <c r="M12" i="7"/>
  <c r="L12" i="7"/>
  <c r="L10" i="7"/>
  <c r="S10" i="7"/>
  <c r="R10" i="7"/>
  <c r="AY8" i="7"/>
  <c r="AG6" i="7"/>
  <c r="AN6" i="7"/>
  <c r="AU6" i="7"/>
  <c r="D10" i="7"/>
  <c r="N10" i="7"/>
  <c r="O10" i="7"/>
  <c r="P10" i="7"/>
  <c r="AL6" i="7"/>
  <c r="M10" i="7"/>
  <c r="K10" i="7"/>
  <c r="J10" i="7"/>
  <c r="Q10" i="7"/>
  <c r="H10" i="7"/>
  <c r="AK6" i="7"/>
  <c r="R6" i="7"/>
  <c r="AH6" i="7"/>
  <c r="AB6" i="7"/>
  <c r="I10" i="7"/>
  <c r="C10" i="7"/>
  <c r="S8" i="7"/>
  <c r="AS8" i="7"/>
  <c r="N6" i="7"/>
  <c r="AT6" i="7"/>
  <c r="X6" i="7"/>
  <c r="BA6" i="7"/>
  <c r="J6" i="7"/>
  <c r="AX6" i="7"/>
  <c r="L6" i="7"/>
  <c r="AR6" i="7"/>
  <c r="Y6" i="7"/>
  <c r="P6" i="7"/>
  <c r="G10" i="7"/>
  <c r="V6" i="7"/>
  <c r="S6" i="7"/>
  <c r="AE6" i="7"/>
  <c r="AO6" i="7"/>
  <c r="E10" i="7"/>
  <c r="F10" i="7"/>
  <c r="Z8" i="7"/>
  <c r="J8" i="7"/>
  <c r="AC8" i="7"/>
  <c r="AM8" i="7"/>
  <c r="P8" i="7"/>
  <c r="Q8" i="7"/>
  <c r="I8" i="7"/>
  <c r="AG8" i="7"/>
  <c r="AT8" i="7"/>
  <c r="AF8" i="7"/>
  <c r="T8" i="7"/>
  <c r="R8" i="7"/>
  <c r="L8" i="7"/>
  <c r="BA8" i="7"/>
  <c r="AW8" i="7"/>
  <c r="AA8" i="7"/>
  <c r="AH8" i="7"/>
  <c r="AE8" i="7"/>
  <c r="Y8" i="7"/>
  <c r="AQ8" i="7"/>
  <c r="U8" i="7"/>
  <c r="AX8" i="7"/>
  <c r="AU8" i="7"/>
  <c r="AO8" i="7"/>
  <c r="V8" i="7"/>
  <c r="AI8" i="7"/>
  <c r="AV8" i="7"/>
  <c r="AP8" i="7"/>
  <c r="AJ8" i="7"/>
  <c r="O8" i="7"/>
  <c r="AZ8" i="7"/>
  <c r="AD8" i="7"/>
  <c r="X8" i="7"/>
  <c r="AK8" i="7"/>
  <c r="M8" i="7"/>
  <c r="AB8" i="7"/>
  <c r="AL8" i="7"/>
  <c r="N8" i="7"/>
  <c r="K8" i="7"/>
  <c r="AN8" i="7"/>
  <c r="AR8" i="7"/>
</calcChain>
</file>

<file path=xl/sharedStrings.xml><?xml version="1.0" encoding="utf-8"?>
<sst xmlns="http://schemas.openxmlformats.org/spreadsheetml/2006/main" count="751" uniqueCount="279">
  <si>
    <t>AFGRØDER</t>
  </si>
  <si>
    <t>CELL FLAT</t>
  </si>
  <si>
    <t>DTM</t>
  </si>
  <si>
    <t>DAYS IN CELL</t>
  </si>
  <si>
    <t>DAYS IN GARDEN</t>
  </si>
  <si>
    <t>ROWS</t>
  </si>
  <si>
    <t>SPACING</t>
  </si>
  <si>
    <t>FAMILY</t>
  </si>
  <si>
    <t>TIDLIGST</t>
  </si>
  <si>
    <t>TIDLIGST UGE</t>
  </si>
  <si>
    <t>SENEST</t>
  </si>
  <si>
    <t>SENEST UGE</t>
  </si>
  <si>
    <t>Cucurbits</t>
  </si>
  <si>
    <t>Light Feeders</t>
  </si>
  <si>
    <t>Brassicas</t>
  </si>
  <si>
    <t>Bladselleri</t>
  </si>
  <si>
    <t>Heavy Feeder</t>
  </si>
  <si>
    <t>DS</t>
  </si>
  <si>
    <t>Bønner</t>
  </si>
  <si>
    <t>Chili</t>
  </si>
  <si>
    <t>Alliums</t>
  </si>
  <si>
    <t>Gulerødder</t>
  </si>
  <si>
    <t>Hvid Kål</t>
  </si>
  <si>
    <t>Hvidløg</t>
  </si>
  <si>
    <t>Kirsebær Radis</t>
  </si>
  <si>
    <t>Koriander</t>
  </si>
  <si>
    <t>Kørvel</t>
  </si>
  <si>
    <t>Purløg</t>
  </si>
  <si>
    <t>Radiser</t>
  </si>
  <si>
    <t>Rucola</t>
  </si>
  <si>
    <t>Squash</t>
  </si>
  <si>
    <t>Spidskål</t>
  </si>
  <si>
    <t>Ærter</t>
  </si>
  <si>
    <t>Tomat</t>
  </si>
  <si>
    <t>Nightshades</t>
  </si>
  <si>
    <t>Hokkiado</t>
  </si>
  <si>
    <t>Majs</t>
  </si>
  <si>
    <t>Agurk SKOLE</t>
  </si>
  <si>
    <t>Agurk DRUE</t>
  </si>
  <si>
    <t>Agurk NORMAL</t>
  </si>
  <si>
    <t>Pak choi</t>
  </si>
  <si>
    <t>Porre</t>
  </si>
  <si>
    <t>PP5</t>
  </si>
  <si>
    <t>PP15</t>
  </si>
  <si>
    <t>SEED / CELL</t>
  </si>
  <si>
    <t>MIX KÅL</t>
  </si>
  <si>
    <t>Bladbeder PP</t>
  </si>
  <si>
    <t>Bladbeder 77</t>
  </si>
  <si>
    <t>Bladkål GRØN PP</t>
  </si>
  <si>
    <t>Bladkål LILLA PP</t>
  </si>
  <si>
    <t>Bladkål PALME PP</t>
  </si>
  <si>
    <t>Bladkål GRØN 77</t>
  </si>
  <si>
    <t>Bladkål LILLA 77</t>
  </si>
  <si>
    <t>Bladkål PALME 77</t>
  </si>
  <si>
    <t>PP10</t>
  </si>
  <si>
    <t>Brocoli PP</t>
  </si>
  <si>
    <t>Brocoli 77</t>
  </si>
  <si>
    <t>Fennikel PP</t>
  </si>
  <si>
    <t>Fennikel 77</t>
  </si>
  <si>
    <t>Forårsløg PP</t>
  </si>
  <si>
    <t>Glaskål PP</t>
  </si>
  <si>
    <t>Glaskål 77</t>
  </si>
  <si>
    <t>Majroe PP</t>
  </si>
  <si>
    <t>Majroe 77</t>
  </si>
  <si>
    <t>ASIAN MIBUNA</t>
  </si>
  <si>
    <t>MIX SALAT PP</t>
  </si>
  <si>
    <t>MIX SALAT 77</t>
  </si>
  <si>
    <t>Spinat New Zealand</t>
  </si>
  <si>
    <t>Persille PP</t>
  </si>
  <si>
    <t>Pak choi PP</t>
  </si>
  <si>
    <t>Porre PP</t>
  </si>
  <si>
    <t>Ræddike PP</t>
  </si>
  <si>
    <t>Ræddike 77</t>
  </si>
  <si>
    <t>Rødbeder PP</t>
  </si>
  <si>
    <t>Salat HOVED PP</t>
  </si>
  <si>
    <t>Salat HOVED 77</t>
  </si>
  <si>
    <t>Salat HJERTE PP</t>
  </si>
  <si>
    <t>Salat HJERTE 77</t>
  </si>
  <si>
    <t>Radis VINTER</t>
  </si>
  <si>
    <t>Calendua</t>
  </si>
  <si>
    <t>AFGRØDE</t>
  </si>
  <si>
    <t>UGE START</t>
  </si>
  <si>
    <t>UGE TP</t>
  </si>
  <si>
    <t>Kolonne1</t>
  </si>
  <si>
    <t>Kolonne2</t>
  </si>
  <si>
    <t>Kolonne3</t>
  </si>
  <si>
    <t>Kolonne4</t>
  </si>
  <si>
    <t>SUCCESSION</t>
  </si>
  <si>
    <t>METER</t>
  </si>
  <si>
    <t>SÅBAKKE</t>
  </si>
  <si>
    <t>ANTAL BK</t>
  </si>
  <si>
    <t>FRØ / CELLE</t>
  </si>
  <si>
    <t>SORT</t>
  </si>
  <si>
    <t>Bønner BUSK PP</t>
  </si>
  <si>
    <t>Basilikum PP</t>
  </si>
  <si>
    <t>Asian TAT SOI PP</t>
  </si>
  <si>
    <t>Dild PP</t>
  </si>
  <si>
    <t>NOTE</t>
  </si>
  <si>
    <t>INDE</t>
  </si>
  <si>
    <t>UDE</t>
  </si>
  <si>
    <t>Spinat PP</t>
  </si>
  <si>
    <t>Blomster</t>
  </si>
  <si>
    <t>Blomster have</t>
  </si>
  <si>
    <t>1. AFGRØDE</t>
  </si>
  <si>
    <t>TP</t>
  </si>
  <si>
    <t>SLUT</t>
  </si>
  <si>
    <t>2. AFGRØDE</t>
  </si>
  <si>
    <t>Persille PP 2</t>
  </si>
  <si>
    <t>Persille 77</t>
  </si>
  <si>
    <t>Persille 77 1</t>
  </si>
  <si>
    <t>MARKPLAN</t>
  </si>
  <si>
    <t>x</t>
  </si>
  <si>
    <t>3. AFGRØDE</t>
  </si>
  <si>
    <t>SEKTION 1</t>
  </si>
  <si>
    <t>SEKTION 3</t>
  </si>
  <si>
    <t>SEKTION 7</t>
  </si>
  <si>
    <t>SEKTION 8</t>
  </si>
  <si>
    <t>SEKTION 9</t>
  </si>
  <si>
    <t>SEKTION 13</t>
  </si>
  <si>
    <t>SEKTION 14</t>
  </si>
  <si>
    <t>SEKTION 15</t>
  </si>
  <si>
    <t>SEKTION 4</t>
  </si>
  <si>
    <t>SEKTION 5</t>
  </si>
  <si>
    <t>SEKTION 6</t>
  </si>
  <si>
    <t>SEKTION 10</t>
  </si>
  <si>
    <t>SEKTION 11</t>
  </si>
  <si>
    <t>SEKTION 12</t>
  </si>
  <si>
    <t>SEKTION 16</t>
  </si>
  <si>
    <t>SEKTION 17</t>
  </si>
  <si>
    <t>SEKTION 18</t>
  </si>
  <si>
    <t>Bønner BUSK PP 1</t>
  </si>
  <si>
    <t>Bønner BUSK PP 2</t>
  </si>
  <si>
    <t>Bønner BUSK PP 3</t>
  </si>
  <si>
    <t>Bønner BUSK PP 5</t>
  </si>
  <si>
    <t>Bønner BUSK PP 4</t>
  </si>
  <si>
    <t>Forårsløg PP 1</t>
  </si>
  <si>
    <t>Løg PP 2</t>
  </si>
  <si>
    <t>Løg PP</t>
  </si>
  <si>
    <t>Løg 77</t>
  </si>
  <si>
    <t>Forårsløg PP 2</t>
  </si>
  <si>
    <t>Forårsløg PP 3</t>
  </si>
  <si>
    <t>Forårsløg PP 4</t>
  </si>
  <si>
    <t>SQUASH 1</t>
  </si>
  <si>
    <t>SQUASH 2</t>
  </si>
  <si>
    <t>Bladkål GRØN 77 1</t>
  </si>
  <si>
    <t>Bladkål GRØN PP 2</t>
  </si>
  <si>
    <t>Bladkål PALME 77 1</t>
  </si>
  <si>
    <t>Bladkål PALME PP 2</t>
  </si>
  <si>
    <t>Bladkål LILLA 77 1</t>
  </si>
  <si>
    <t>Bladkål LILLA PP 2</t>
  </si>
  <si>
    <t>Bladbeder 77 1</t>
  </si>
  <si>
    <t>Bladbeder PP 2</t>
  </si>
  <si>
    <t>BLOMKÅL 1</t>
  </si>
  <si>
    <t>BLOMKÅL 2</t>
  </si>
  <si>
    <t>BLOMKÅL 3</t>
  </si>
  <si>
    <t>BLOMKÅL 4</t>
  </si>
  <si>
    <t>Brocoli 77 1</t>
  </si>
  <si>
    <t>Brocoli PP 2</t>
  </si>
  <si>
    <t>Brocoli PP 3</t>
  </si>
  <si>
    <t>Brocoli PP 4</t>
  </si>
  <si>
    <t>Rødbeder PP 1</t>
  </si>
  <si>
    <t>Rødbeder PP 2</t>
  </si>
  <si>
    <t>Kartofler</t>
  </si>
  <si>
    <t>Kartofler CAT</t>
  </si>
  <si>
    <t>CAT</t>
  </si>
  <si>
    <t>Spidskål 1</t>
  </si>
  <si>
    <t>Spidskål 2</t>
  </si>
  <si>
    <t>Spidskål 3</t>
  </si>
  <si>
    <t>Spidskål 4</t>
  </si>
  <si>
    <t>Rødbeder PP 3</t>
  </si>
  <si>
    <t>Rødbeder PP 4</t>
  </si>
  <si>
    <t>NY TUNNEL</t>
  </si>
  <si>
    <t>GAMMEL TUNNEL</t>
  </si>
  <si>
    <t>25 meter</t>
  </si>
  <si>
    <t>32 meter</t>
  </si>
  <si>
    <t>Gulerødder 1</t>
  </si>
  <si>
    <t>Gulerødder 2</t>
  </si>
  <si>
    <t>Gulerødder 3</t>
  </si>
  <si>
    <t>Majroe PP 1</t>
  </si>
  <si>
    <t>Majroe PP 2</t>
  </si>
  <si>
    <t>Majroe PP 3</t>
  </si>
  <si>
    <t>Majroe PP 4</t>
  </si>
  <si>
    <t>Ræddike PP 1</t>
  </si>
  <si>
    <t>Ræddike PP 2</t>
  </si>
  <si>
    <t>Ræddike PP 3</t>
  </si>
  <si>
    <t>Ræddike PP 4</t>
  </si>
  <si>
    <t>Glaskål 77 1</t>
  </si>
  <si>
    <t>BlOMKÅL 3</t>
  </si>
  <si>
    <t>Glaskål PP 2</t>
  </si>
  <si>
    <t>ANTAL FRØ</t>
  </si>
  <si>
    <t>Serafina</t>
  </si>
  <si>
    <t>GRAM</t>
  </si>
  <si>
    <t>TOTAL FRØ</t>
  </si>
  <si>
    <t>ANTAL BAKKER I BRUG</t>
  </si>
  <si>
    <t xml:space="preserve">TOTAL </t>
  </si>
  <si>
    <t>STRIMLER / KASSE</t>
  </si>
  <si>
    <t>PP SUM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</si>
  <si>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</si>
  <si>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</si>
  <si>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</si>
  <si>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</si>
  <si>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</si>
  <si>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</si>
  <si>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</si>
  <si>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</si>
  <si>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</si>
  <si>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START TOTAL BAKKER</t>
  </si>
  <si>
    <t>PRIS $</t>
  </si>
  <si>
    <t>Spinat PP 1</t>
  </si>
  <si>
    <t>Spinat PP 2</t>
  </si>
  <si>
    <t>Agurk NORMAL 1</t>
  </si>
  <si>
    <t>Agurk NORMAL 2</t>
  </si>
  <si>
    <t>Tagetes</t>
  </si>
  <si>
    <t>KANT 1</t>
  </si>
  <si>
    <t>KANT 5</t>
  </si>
  <si>
    <t>MIDT 0</t>
  </si>
  <si>
    <t>MIX SALAT 77 1</t>
  </si>
  <si>
    <t>MiX SALAT PP 3</t>
  </si>
  <si>
    <t>INDE OG UDE</t>
  </si>
  <si>
    <t>Tomat 1</t>
  </si>
  <si>
    <t>Chili 1</t>
  </si>
  <si>
    <t>Aubergine</t>
  </si>
  <si>
    <t>Peberfrugt</t>
  </si>
  <si>
    <t>Aubergine 1</t>
  </si>
  <si>
    <t>Peberfrugt 1</t>
  </si>
  <si>
    <t>Gurkemeje</t>
  </si>
  <si>
    <t>Ingefær</t>
  </si>
  <si>
    <t>Ingefær 1</t>
  </si>
  <si>
    <t>Gurkemeje 1</t>
  </si>
  <si>
    <t>Basilikum PP 1</t>
  </si>
  <si>
    <t>2 bede kan være bredde</t>
  </si>
  <si>
    <t>(30 meter bed)</t>
  </si>
  <si>
    <t>("25" meter bed)</t>
  </si>
  <si>
    <t>ASIAN Mizuna</t>
  </si>
  <si>
    <t>TP TOTAL</t>
  </si>
  <si>
    <t>TGW</t>
  </si>
  <si>
    <t>Solsikke</t>
  </si>
  <si>
    <t>kant stenside</t>
  </si>
  <si>
    <t>FORHANDLER</t>
  </si>
  <si>
    <t>BING</t>
  </si>
  <si>
    <t>Cocozelle</t>
  </si>
  <si>
    <t>Gold Rush</t>
  </si>
  <si>
    <t>RUNA</t>
  </si>
  <si>
    <t>Krauser</t>
  </si>
  <si>
    <t>STYK</t>
  </si>
  <si>
    <t>Bladkål RED 77</t>
  </si>
  <si>
    <t>Bladkål RED PP</t>
  </si>
  <si>
    <t>BLADKÅL RED 77</t>
  </si>
  <si>
    <t>BLADKÅL RED PP</t>
  </si>
  <si>
    <t>Red Curly</t>
  </si>
  <si>
    <t>Red Russian</t>
  </si>
  <si>
    <t>Rainbow</t>
  </si>
  <si>
    <t>Marona</t>
  </si>
  <si>
    <t>Maxi</t>
  </si>
  <si>
    <t>EARLY</t>
  </si>
  <si>
    <t>Cupidon</t>
  </si>
  <si>
    <t>Saxa</t>
  </si>
  <si>
    <t>Løg PP 1</t>
  </si>
  <si>
    <t>Prometa</t>
  </si>
  <si>
    <t>Robelja</t>
  </si>
  <si>
    <t>Ischikrona</t>
  </si>
  <si>
    <t>SPILD</t>
  </si>
  <si>
    <t># FLATS / BED2</t>
  </si>
  <si>
    <t>Blomkål PP</t>
  </si>
  <si>
    <t>Blomkål 77</t>
  </si>
  <si>
    <t>Odysseus</t>
  </si>
  <si>
    <t>Neckarperle</t>
  </si>
  <si>
    <t>Calinaro</t>
  </si>
  <si>
    <t>Chioggia</t>
  </si>
  <si>
    <t>BOLDOR</t>
  </si>
  <si>
    <t>SEEDCOM</t>
  </si>
  <si>
    <t>Robuscha</t>
  </si>
  <si>
    <t>Eerstelling</t>
  </si>
  <si>
    <t>Berns</t>
  </si>
  <si>
    <t>Ikke særlig mange frø</t>
  </si>
  <si>
    <t>TURNIP</t>
  </si>
  <si>
    <t>Kalette</t>
  </si>
  <si>
    <t>25</t>
  </si>
  <si>
    <t>M2 BORD BAKKER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</si>
</sst>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3" xfId="0" applyBorder="1"/>
    <xf numFmtId="0" fontId="0" fillId="0" borderId="0" xfId="0" applyBorder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5" fillId="0" borderId="0" xfId="0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164" fontId="0" fillId="0" borderId="0" xfId="0" applyNumberFormat="1" applyFont="1" applyAlignment="1">
      <alignment horizontal="right"/>
    </xf>
    <xf numFmtId="0" fontId="1" fillId="0" borderId="0" xfId="0" applyFont="1"/>
    <xf numFmtId="1" fontId="0" fillId="0" borderId="0" xfId="0" applyNumberFormat="1" applyFont="1"/>
    <xf numFmtId="16" fontId="0" fillId="0" borderId="0" xfId="0" applyNumberFormat="1" applyFont="1"/>
    <xf numFmtId="0" fontId="0" fillId="0" borderId="0" xfId="0" applyFont="1" applyBorder="1"/>
    <xf numFmtId="0" fontId="1" fillId="0" borderId="0" xfId="0" applyFont="1" applyBorder="1"/>
    <xf numFmtId="16" fontId="0" fillId="0" borderId="0" xfId="0" applyNumberFormat="1" applyFont="1" applyBorder="1"/>
    <xf numFmtId="16" fontId="5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3" xfId="0" applyFont="1" applyBorder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Font="1" applyBorder="1"/>
    <xf numFmtId="0" fontId="0" fillId="0" borderId="0" xfId="0" applyFill="1" applyBorder="1"/>
    <xf numFmtId="0" fontId="0" fillId="0" borderId="6" xfId="0" applyFont="1" applyBorder="1"/>
    <xf numFmtId="0" fontId="0" fillId="0" borderId="0" xfId="0" applyFill="1"/>
    <xf numFmtId="1" fontId="0" fillId="0" borderId="0" xfId="0" applyNumberFormat="1" applyBorder="1"/>
    <xf numFmtId="1" fontId="0" fillId="0" borderId="2" xfId="0" applyNumberFormat="1" applyBorder="1"/>
    <xf numFmtId="0" fontId="0" fillId="0" borderId="4" xfId="0" applyBorder="1"/>
    <xf numFmtId="0" fontId="0" fillId="0" borderId="7" xfId="0" applyFont="1" applyBorder="1"/>
    <xf numFmtId="1" fontId="0" fillId="0" borderId="1" xfId="0" applyNumberFormat="1" applyBorder="1"/>
    <xf numFmtId="0" fontId="0" fillId="0" borderId="5" xfId="0" applyFont="1" applyBorder="1"/>
    <xf numFmtId="1" fontId="1" fillId="0" borderId="0" xfId="0" applyNumberFormat="1" applyFont="1"/>
    <xf numFmtId="0" fontId="1" fillId="2" borderId="0" xfId="0" applyFont="1" applyFill="1"/>
    <xf numFmtId="1" fontId="0" fillId="0" borderId="7" xfId="0" applyNumberFormat="1" applyBorder="1"/>
    <xf numFmtId="0" fontId="6" fillId="0" borderId="0" xfId="1"/>
    <xf numFmtId="1" fontId="6" fillId="0" borderId="0" xfId="1" applyNumberFormat="1"/>
    <xf numFmtId="9" fontId="1" fillId="2" borderId="0" xfId="0" applyNumberFormat="1" applyFont="1" applyFill="1"/>
    <xf numFmtId="0" fontId="4" fillId="2" borderId="0" xfId="0" applyFont="1" applyFill="1"/>
    <xf numFmtId="16" fontId="0" fillId="0" borderId="3" xfId="0" applyNumberFormat="1" applyFont="1" applyBorder="1"/>
    <xf numFmtId="0" fontId="5" fillId="0" borderId="9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2">
    <cellStyle name="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5E9F9-8BAF-814C-91FD-EF0DFC83454A}" name="Tabel1" displayName="Tabel1" ref="A1:S113" totalsRowShown="0" headerRowDxfId="24" dataDxfId="23">
  <autoFilter ref="A1:S113" xr:uid="{6A86FB57-AB14-754F-8A94-C81E1E2C6D3A}"/>
  <sortState xmlns:xlrd2="http://schemas.microsoft.com/office/spreadsheetml/2017/richdata2" ref="A2:S113">
    <sortCondition ref="A1:A113"/>
  </sortState>
  <tableColumns count="19">
    <tableColumn id="1" xr3:uid="{126F71ED-1F43-794C-B17F-6360EF325D47}" name="AFGRØDER" dataDxfId="22"/>
    <tableColumn id="2" xr3:uid="{48268A26-7AFF-8E46-9AE5-30095BCCEDB5}" name="Kolonne1" dataDxfId="21"/>
    <tableColumn id="3" xr3:uid="{2C835E25-37DE-9B42-BBD5-79F6FBAC45F1}" name="CELL FLAT" dataDxfId="20"/>
    <tableColumn id="4" xr3:uid="{8A8F346F-CCC6-E443-A890-93786B4A6DAA}" name="# FLATS / BED2" dataDxfId="19"/>
    <tableColumn id="5" xr3:uid="{B1199A83-74C6-EC4C-B7E3-C94DB7EC8C5B}" name="SEED / CELL" dataDxfId="18"/>
    <tableColumn id="6" xr3:uid="{F7DDDD3C-F45D-1A40-BAB9-93006CFC80D3}" name="ROWS" dataDxfId="17"/>
    <tableColumn id="7" xr3:uid="{9BC6C34D-8F09-8F42-82D1-313CAE1808F1}" name="SPACING" dataDxfId="16"/>
    <tableColumn id="8" xr3:uid="{5721D08A-465E-E040-9BF4-092AD71ECFFC}" name="25" dataDxfId="15"/>
    <tableColumn id="9" xr3:uid="{8DC698EA-0D05-0141-A363-6514E1B0E984}" name="Kolonne2" dataDxfId="14"/>
    <tableColumn id="10" xr3:uid="{AEE47F9B-795C-724F-B681-221F0CF5B2E6}" name="DTM" dataDxfId="13"/>
    <tableColumn id="11" xr3:uid="{BE1E89E1-F301-004E-97A1-B74A435894B2}" name="DAYS IN CELL" dataDxfId="12"/>
    <tableColumn id="12" xr3:uid="{33A74DB0-9F9E-2C45-A266-8362CE203B16}" name="DAYS IN GARDEN" dataDxfId="11"/>
    <tableColumn id="13" xr3:uid="{7916D68F-67DF-2948-B5E7-F8343E026187}" name="Kolonne3" dataDxfId="10"/>
    <tableColumn id="14" xr3:uid="{0A2A6AE4-DA60-1C41-ACA9-25C00D3A59FA}" name="FAMILY" dataDxfId="9"/>
    <tableColumn id="15" xr3:uid="{39895551-CDFF-2149-909F-6843195B479F}" name="Kolonne4" dataDxfId="8"/>
    <tableColumn id="16" xr3:uid="{262B5981-B400-DC43-B08B-13A401CEE0B1}" name="TIDLIGST" dataDxfId="7"/>
    <tableColumn id="17" xr3:uid="{98310163-E171-6C4A-8CF7-35A08A99D64A}" name="TIDLIGST UGE" dataDxfId="6"/>
    <tableColumn id="18" xr3:uid="{57F1E06C-1F0A-2442-A65A-D32AEE3A3612}" name="SENEST" dataDxfId="5"/>
    <tableColumn id="19" xr3:uid="{43B8020B-39E6-404E-B0BA-35E80BFAC6ED}" name="SENEST UGE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ngenheimersaatgut.de/en/organic-seeds/vegetables/beans.html" TargetMode="External"/><Relationship Id="rId13" Type="http://schemas.openxmlformats.org/officeDocument/2006/relationships/hyperlink" Target="https://www.bingenheimersaatgut.de/en/organic-seeds/vegetables/onions/robelja-g463" TargetMode="External"/><Relationship Id="rId18" Type="http://schemas.openxmlformats.org/officeDocument/2006/relationships/hyperlink" Target="https://www.bingenheimersaatgut.de/en/organic-seeds/vegetables/beetroot/tondo-di-chioggia-g349" TargetMode="External"/><Relationship Id="rId3" Type="http://schemas.openxmlformats.org/officeDocument/2006/relationships/hyperlink" Target="http://en.runabergsfroer.se/?p=116" TargetMode="External"/><Relationship Id="rId21" Type="http://schemas.openxmlformats.org/officeDocument/2006/relationships/hyperlink" Target="https://www.bingenheimersaatgut.de/en/organic-seeds/vegetables/cabbage/white-cabbage/berns-ks-kow-ub-gre-g686" TargetMode="External"/><Relationship Id="rId7" Type="http://schemas.openxmlformats.org/officeDocument/2006/relationships/hyperlink" Target="https://www.bingenheimersaatgut.de/en/organic-seeds/vegetables/spinach-beet/rainbow-g648" TargetMode="External"/><Relationship Id="rId12" Type="http://schemas.openxmlformats.org/officeDocument/2006/relationships/hyperlink" Target="https://www.bingenheimersaatgut.de/en/organic-seeds/vegetables/onions/prometa-g651" TargetMode="External"/><Relationship Id="rId17" Type="http://schemas.openxmlformats.org/officeDocument/2006/relationships/hyperlink" Target="https://www.bingenheimersaatgut.de/en/organic-seeds/vegetables/cabbage/broccoli/calinaro-as-g643" TargetMode="External"/><Relationship Id="rId2" Type="http://schemas.openxmlformats.org/officeDocument/2006/relationships/hyperlink" Target="https://www.bingenheimersaatgut.de/en/organic-seeds/vegetables/zucchini/serafina-g620" TargetMode="External"/><Relationship Id="rId16" Type="http://schemas.openxmlformats.org/officeDocument/2006/relationships/hyperlink" Target="https://www.bingenheimersaatgut.de/en/organic-seeds/vegetables/onions/ischikrona-ks-whz-am-ilw-g466" TargetMode="External"/><Relationship Id="rId20" Type="http://schemas.openxmlformats.org/officeDocument/2006/relationships/hyperlink" Target="https://www.bingenheimersaatgut.de/en/organic-seeds/vegetables/cabbage/white-cabbage/eersteling-g212" TargetMode="External"/><Relationship Id="rId1" Type="http://schemas.openxmlformats.org/officeDocument/2006/relationships/hyperlink" Target="https://www.bingenheimersaatgut.de/en/organic-seeds/vegetables/zucchini/cocozelle-von-tripolis-g450" TargetMode="External"/><Relationship Id="rId6" Type="http://schemas.openxmlformats.org/officeDocument/2006/relationships/hyperlink" Target="https://www.bingenheimersaatgut.de/en/organic-seeds/vegetables/cabbage/curly-kale/red-russian-kale-g743" TargetMode="External"/><Relationship Id="rId11" Type="http://schemas.openxmlformats.org/officeDocument/2006/relationships/hyperlink" Target="https://www.bingenheimersaatgut.de/en/organic-seeds/vegetables/beans/french-beans/cupidon-g128a" TargetMode="External"/><Relationship Id="rId5" Type="http://schemas.openxmlformats.org/officeDocument/2006/relationships/hyperlink" Target="https://www.bingenheimersaatgut.de/en/organic-seeds/vegetables/cabbage/curly-kale/halbhoher-gruener-krauser-g225" TargetMode="External"/><Relationship Id="rId15" Type="http://schemas.openxmlformats.org/officeDocument/2006/relationships/hyperlink" Target="https://www.bingenheimersaatgut.de/en/organic-seeds/vegetables/cabbage/cauliflower/neckarperle-g201" TargetMode="External"/><Relationship Id="rId10" Type="http://schemas.openxmlformats.org/officeDocument/2006/relationships/hyperlink" Target="https://www.bingenheimersaatgut.de/en/organic-seeds/vegetables/beans/french-beans/maxi-g125" TargetMode="External"/><Relationship Id="rId19" Type="http://schemas.openxmlformats.org/officeDocument/2006/relationships/hyperlink" Target="https://www.bingenheimersaatgut.de/en/organic-seeds/vegetables/beetroot/robuschka-g345" TargetMode="External"/><Relationship Id="rId4" Type="http://schemas.openxmlformats.org/officeDocument/2006/relationships/hyperlink" Target="http://en.runabergsfroer.se/?p=782" TargetMode="External"/><Relationship Id="rId9" Type="http://schemas.openxmlformats.org/officeDocument/2006/relationships/hyperlink" Target="https://www.bingenheimersaatgut.de/en/organic-seeds/vegetables/beans/french-beans/marona-g124" TargetMode="External"/><Relationship Id="rId14" Type="http://schemas.openxmlformats.org/officeDocument/2006/relationships/hyperlink" Target="https://www.bingenheimersaatgut.de/en/organic-seeds/vegetables/cabbage/cauliflower/odysseus-g199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ohnnyseeds.com/vegetables/kalettes/" TargetMode="External"/><Relationship Id="rId1" Type="http://schemas.openxmlformats.org/officeDocument/2006/relationships/hyperlink" Target="https://www.johnnyseeds.com/vegetables/turnips/hakurei-f1-turnip-seed-706.html?cgid=turni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575-E015-0242-BB53-CC6DB56C29B4}">
  <dimension ref="A1:S113"/>
  <sheetViews>
    <sheetView zoomScale="130" zoomScaleNormal="130" workbookViewId="0">
      <pane xSplit="1" ySplit="1" topLeftCell="B42" activePane="bottomRight" state="frozen"/>
      <selection pane="topRight"/>
      <selection pane="bottomLeft"/>
      <selection pane="bottomRight" activeCell="F63" sqref="F63"/>
    </sheetView>
  </sheetViews>
  <sheetFormatPr baseColWidth="10" defaultRowHeight="16" x14ac:dyDescent="0.2"/>
  <cols>
    <col min="1" max="1" width="25" style="1" bestFit="1" customWidth="1"/>
    <col min="2" max="2" width="12.5" style="1" customWidth="1"/>
    <col min="3" max="3" width="14.1640625" style="1" customWidth="1"/>
    <col min="4" max="4" width="17.33203125" style="1" customWidth="1"/>
    <col min="5" max="5" width="15.6640625" style="1" customWidth="1"/>
    <col min="6" max="6" width="9.6640625" style="1" customWidth="1"/>
    <col min="7" max="7" width="12.6640625" style="1" customWidth="1"/>
    <col min="8" max="8" width="16.1640625" style="1" customWidth="1"/>
    <col min="9" max="9" width="12.5" style="1" customWidth="1"/>
    <col min="10" max="10" width="7.83203125" style="1" customWidth="1"/>
    <col min="11" max="11" width="17.33203125" style="1" customWidth="1"/>
    <col min="12" max="12" width="21" style="1" customWidth="1"/>
    <col min="13" max="13" width="12.5" style="1" customWidth="1"/>
    <col min="14" max="14" width="14" style="1" bestFit="1" customWidth="1"/>
    <col min="15" max="16" width="12.33203125" style="1" customWidth="1"/>
    <col min="17" max="17" width="17.1640625" style="1" customWidth="1"/>
    <col min="18" max="18" width="11.5" style="1" customWidth="1"/>
    <col min="19" max="19" width="16.33203125" style="1" customWidth="1"/>
    <col min="20" max="16384" width="10.83203125" style="1"/>
  </cols>
  <sheetData>
    <row r="1" spans="1:19" x14ac:dyDescent="0.2">
      <c r="A1" s="2" t="s">
        <v>0</v>
      </c>
      <c r="B1" s="2" t="s">
        <v>83</v>
      </c>
      <c r="C1" s="2" t="s">
        <v>1</v>
      </c>
      <c r="D1" s="2" t="s">
        <v>262</v>
      </c>
      <c r="E1" s="2" t="s">
        <v>44</v>
      </c>
      <c r="F1" s="2" t="s">
        <v>5</v>
      </c>
      <c r="G1" s="2" t="s">
        <v>6</v>
      </c>
      <c r="H1" s="46" t="s">
        <v>277</v>
      </c>
      <c r="I1" s="3" t="s">
        <v>84</v>
      </c>
      <c r="J1" s="2" t="s">
        <v>2</v>
      </c>
      <c r="K1" s="2" t="s">
        <v>3</v>
      </c>
      <c r="L1" s="2" t="s">
        <v>4</v>
      </c>
      <c r="M1" s="2" t="s">
        <v>85</v>
      </c>
      <c r="N1" s="2" t="s">
        <v>7</v>
      </c>
      <c r="O1" s="1" t="s">
        <v>86</v>
      </c>
      <c r="P1" s="3" t="s">
        <v>8</v>
      </c>
      <c r="Q1" s="3" t="s">
        <v>9</v>
      </c>
      <c r="R1" s="3" t="s">
        <v>10</v>
      </c>
      <c r="S1" s="3" t="s">
        <v>11</v>
      </c>
    </row>
    <row r="2" spans="1:19" x14ac:dyDescent="0.2">
      <c r="A2" s="13" t="s">
        <v>38</v>
      </c>
      <c r="B2" s="13">
        <v>77</v>
      </c>
      <c r="C2" s="13">
        <v>77</v>
      </c>
      <c r="D2" s="14">
        <f>IFERROR(H2/C2/E2,"-")</f>
        <v>2.1645021645021645</v>
      </c>
      <c r="E2" s="13">
        <v>1</v>
      </c>
      <c r="F2" s="15">
        <v>2</v>
      </c>
      <c r="G2" s="13">
        <v>30</v>
      </c>
      <c r="H2" s="16">
        <f t="shared" ref="H2:H33" si="0">IFERROR($H$1*100/G2*F2*E2,"")</f>
        <v>166.66666666666666</v>
      </c>
      <c r="I2" s="16"/>
      <c r="J2" s="13">
        <v>50</v>
      </c>
      <c r="K2" s="13">
        <v>30</v>
      </c>
      <c r="L2" s="13">
        <v>75</v>
      </c>
      <c r="M2" s="13"/>
      <c r="N2" s="13" t="s">
        <v>12</v>
      </c>
      <c r="O2" s="13"/>
      <c r="P2" s="13"/>
      <c r="Q2" s="13"/>
      <c r="R2" s="13"/>
      <c r="S2" s="13"/>
    </row>
    <row r="3" spans="1:19" x14ac:dyDescent="0.2">
      <c r="A3" s="13" t="s">
        <v>39</v>
      </c>
      <c r="B3" s="13">
        <v>77</v>
      </c>
      <c r="C3" s="13">
        <v>77</v>
      </c>
      <c r="D3" s="14">
        <f>IFERROR(H3/C3/E3,"-")</f>
        <v>1.0822510822510822</v>
      </c>
      <c r="E3" s="13">
        <v>1</v>
      </c>
      <c r="F3" s="15">
        <v>1</v>
      </c>
      <c r="G3" s="13">
        <v>30</v>
      </c>
      <c r="H3" s="16">
        <f t="shared" si="0"/>
        <v>83.333333333333329</v>
      </c>
      <c r="I3" s="16"/>
      <c r="J3" s="13">
        <v>50</v>
      </c>
      <c r="K3" s="13">
        <v>30</v>
      </c>
      <c r="L3" s="13">
        <v>75</v>
      </c>
      <c r="M3" s="13"/>
      <c r="N3" s="13" t="s">
        <v>12</v>
      </c>
      <c r="O3" s="13"/>
      <c r="P3" s="17">
        <v>43586</v>
      </c>
      <c r="Q3" s="13">
        <f>WEEKNUM(P3)</f>
        <v>18</v>
      </c>
      <c r="R3" s="17">
        <v>43647</v>
      </c>
      <c r="S3" s="13">
        <f>WEEKNUM(R3)</f>
        <v>27</v>
      </c>
    </row>
    <row r="4" spans="1:19" x14ac:dyDescent="0.2">
      <c r="A4" s="13" t="s">
        <v>37</v>
      </c>
      <c r="B4" s="13">
        <v>77</v>
      </c>
      <c r="C4" s="13">
        <v>77</v>
      </c>
      <c r="D4" s="14">
        <f>IFERROR(H4/C4/E4,"-")</f>
        <v>1.0822510822510822</v>
      </c>
      <c r="E4" s="13">
        <v>1</v>
      </c>
      <c r="F4" s="15">
        <v>1</v>
      </c>
      <c r="G4" s="13">
        <v>30</v>
      </c>
      <c r="H4" s="16">
        <f t="shared" si="0"/>
        <v>83.333333333333329</v>
      </c>
      <c r="I4" s="16"/>
      <c r="J4" s="13">
        <v>50</v>
      </c>
      <c r="K4" s="13">
        <v>30</v>
      </c>
      <c r="L4" s="13">
        <v>75</v>
      </c>
      <c r="M4" s="13"/>
      <c r="N4" s="13" t="s">
        <v>12</v>
      </c>
      <c r="O4" s="13"/>
      <c r="P4" s="17">
        <v>43605</v>
      </c>
      <c r="Q4" s="13">
        <f>WEEKNUM(P4)</f>
        <v>21</v>
      </c>
      <c r="R4" s="13"/>
      <c r="S4" s="13"/>
    </row>
    <row r="5" spans="1:19" x14ac:dyDescent="0.2">
      <c r="A5" s="13" t="s">
        <v>64</v>
      </c>
      <c r="B5" s="13">
        <v>77</v>
      </c>
      <c r="C5" s="18">
        <v>77</v>
      </c>
      <c r="D5" s="14" t="str">
        <f t="shared" ref="D5:D36" si="1">IFERROR(ROUNDUP(H5/C5/E5,0),"-")</f>
        <v>-</v>
      </c>
      <c r="E5" s="18"/>
      <c r="F5" s="19">
        <v>4</v>
      </c>
      <c r="G5" s="18">
        <v>15</v>
      </c>
      <c r="H5" s="16">
        <f t="shared" si="0"/>
        <v>0</v>
      </c>
      <c r="I5" s="16"/>
      <c r="J5" s="18">
        <v>45</v>
      </c>
      <c r="K5" s="18">
        <v>20</v>
      </c>
      <c r="L5" s="18">
        <v>50</v>
      </c>
      <c r="M5" s="18"/>
      <c r="N5" s="18" t="s">
        <v>13</v>
      </c>
      <c r="O5" s="18"/>
      <c r="P5" s="20">
        <v>43539</v>
      </c>
      <c r="Q5" s="18">
        <f>WEEKNUM(P5)</f>
        <v>11</v>
      </c>
      <c r="R5" s="20">
        <v>43723</v>
      </c>
      <c r="S5" s="18">
        <f>WEEKNUM(R5)</f>
        <v>38</v>
      </c>
    </row>
    <row r="6" spans="1:19" x14ac:dyDescent="0.2">
      <c r="A6" s="13" t="s">
        <v>233</v>
      </c>
      <c r="B6" s="13" t="s">
        <v>17</v>
      </c>
      <c r="C6" s="18" t="s">
        <v>17</v>
      </c>
      <c r="D6" s="14" t="str">
        <f t="shared" si="1"/>
        <v>-</v>
      </c>
      <c r="E6" s="18">
        <v>1</v>
      </c>
      <c r="F6" s="19">
        <v>10</v>
      </c>
      <c r="G6" s="18">
        <v>3</v>
      </c>
      <c r="H6" s="16">
        <f t="shared" si="0"/>
        <v>8333.3333333333339</v>
      </c>
      <c r="I6" s="16"/>
      <c r="J6" s="18">
        <v>40</v>
      </c>
      <c r="K6" s="18"/>
      <c r="L6" s="18">
        <v>45</v>
      </c>
      <c r="M6" s="18"/>
      <c r="N6" s="18" t="s">
        <v>14</v>
      </c>
      <c r="O6" s="18"/>
      <c r="P6" s="18"/>
      <c r="Q6" s="18"/>
      <c r="R6" s="18"/>
      <c r="S6" s="18"/>
    </row>
    <row r="7" spans="1:19" x14ac:dyDescent="0.2">
      <c r="A7" s="13" t="s">
        <v>95</v>
      </c>
      <c r="B7" s="13" t="s">
        <v>43</v>
      </c>
      <c r="C7" s="13">
        <v>264</v>
      </c>
      <c r="D7" s="14">
        <f t="shared" si="1"/>
        <v>3</v>
      </c>
      <c r="E7" s="13">
        <v>1</v>
      </c>
      <c r="F7" s="15">
        <v>4</v>
      </c>
      <c r="G7" s="13">
        <v>15</v>
      </c>
      <c r="H7" s="16">
        <f t="shared" si="0"/>
        <v>666.66666666666663</v>
      </c>
      <c r="I7" s="16"/>
      <c r="J7" s="13">
        <v>45</v>
      </c>
      <c r="K7" s="13">
        <v>20</v>
      </c>
      <c r="L7" s="13">
        <v>50</v>
      </c>
      <c r="M7" s="13"/>
      <c r="N7" s="13" t="s">
        <v>13</v>
      </c>
      <c r="O7" s="13"/>
      <c r="P7" s="17">
        <v>43539</v>
      </c>
      <c r="Q7" s="13">
        <f>WEEKNUM(P7)</f>
        <v>11</v>
      </c>
      <c r="R7" s="17">
        <v>43723</v>
      </c>
      <c r="S7" s="13">
        <f>WEEKNUM(R7)</f>
        <v>38</v>
      </c>
    </row>
    <row r="8" spans="1:19" x14ac:dyDescent="0.2">
      <c r="A8" s="13" t="s">
        <v>221</v>
      </c>
      <c r="B8" s="13"/>
      <c r="C8" s="13"/>
      <c r="D8" s="14" t="str">
        <f t="shared" si="1"/>
        <v>-</v>
      </c>
      <c r="E8" s="13"/>
      <c r="F8" s="13"/>
      <c r="G8" s="13"/>
      <c r="H8" s="16" t="str">
        <f t="shared" si="0"/>
        <v/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2">
      <c r="A9" s="13" t="s">
        <v>94</v>
      </c>
      <c r="B9" s="13" t="s">
        <v>54</v>
      </c>
      <c r="C9" s="13">
        <v>264</v>
      </c>
      <c r="D9" s="14">
        <f t="shared" si="1"/>
        <v>3</v>
      </c>
      <c r="E9" s="13">
        <v>3</v>
      </c>
      <c r="F9" s="15">
        <v>3</v>
      </c>
      <c r="G9" s="13">
        <v>10</v>
      </c>
      <c r="H9" s="16">
        <f t="shared" si="0"/>
        <v>2250</v>
      </c>
      <c r="I9" s="16"/>
      <c r="J9" s="13">
        <v>60</v>
      </c>
      <c r="K9" s="13">
        <v>25</v>
      </c>
      <c r="L9" s="13">
        <v>120</v>
      </c>
      <c r="M9" s="13"/>
      <c r="N9" s="13" t="s">
        <v>13</v>
      </c>
      <c r="O9" s="13"/>
      <c r="P9" s="17">
        <v>43600</v>
      </c>
      <c r="Q9" s="13">
        <f t="shared" ref="Q9:Q26" si="2">WEEKNUM(P9)</f>
        <v>20</v>
      </c>
      <c r="R9" s="17">
        <v>43661</v>
      </c>
      <c r="S9" s="13">
        <f t="shared" ref="S9:S26" si="3">WEEKNUM(R9)</f>
        <v>29</v>
      </c>
    </row>
    <row r="10" spans="1:19" x14ac:dyDescent="0.2">
      <c r="A10" s="13" t="s">
        <v>47</v>
      </c>
      <c r="B10" s="13">
        <v>77</v>
      </c>
      <c r="C10" s="13">
        <v>77</v>
      </c>
      <c r="D10" s="14">
        <f t="shared" si="1"/>
        <v>3</v>
      </c>
      <c r="E10" s="13">
        <v>1</v>
      </c>
      <c r="F10" s="15">
        <v>2</v>
      </c>
      <c r="G10" s="13">
        <v>30</v>
      </c>
      <c r="H10" s="16">
        <f t="shared" si="0"/>
        <v>166.66666666666666</v>
      </c>
      <c r="I10" s="16"/>
      <c r="J10" s="13">
        <v>60</v>
      </c>
      <c r="K10" s="13">
        <v>30</v>
      </c>
      <c r="L10" s="13">
        <v>90</v>
      </c>
      <c r="M10" s="13"/>
      <c r="N10" s="13" t="s">
        <v>13</v>
      </c>
      <c r="O10" s="13"/>
      <c r="P10" s="17">
        <v>43539</v>
      </c>
      <c r="Q10" s="13">
        <f t="shared" si="2"/>
        <v>11</v>
      </c>
      <c r="R10" s="17">
        <v>43702</v>
      </c>
      <c r="S10" s="13">
        <f t="shared" si="3"/>
        <v>35</v>
      </c>
    </row>
    <row r="11" spans="1:19" x14ac:dyDescent="0.2">
      <c r="A11" s="13" t="s">
        <v>46</v>
      </c>
      <c r="B11" s="13" t="s">
        <v>43</v>
      </c>
      <c r="C11" s="13">
        <v>264</v>
      </c>
      <c r="D11" s="14">
        <f t="shared" si="1"/>
        <v>2</v>
      </c>
      <c r="E11" s="13">
        <v>0.5</v>
      </c>
      <c r="F11" s="15">
        <v>2</v>
      </c>
      <c r="G11" s="13">
        <v>15</v>
      </c>
      <c r="H11" s="16">
        <f t="shared" si="0"/>
        <v>166.66666666666666</v>
      </c>
      <c r="I11" s="16"/>
      <c r="J11" s="13">
        <v>60</v>
      </c>
      <c r="K11" s="13">
        <v>30</v>
      </c>
      <c r="L11" s="13">
        <v>90</v>
      </c>
      <c r="M11" s="13"/>
      <c r="N11" s="13" t="s">
        <v>13</v>
      </c>
      <c r="O11" s="13"/>
      <c r="P11" s="17">
        <v>43539</v>
      </c>
      <c r="Q11" s="13">
        <f t="shared" si="2"/>
        <v>11</v>
      </c>
      <c r="R11" s="17">
        <v>43702</v>
      </c>
      <c r="S11" s="13">
        <f t="shared" si="3"/>
        <v>35</v>
      </c>
    </row>
    <row r="12" spans="1:19" x14ac:dyDescent="0.2">
      <c r="A12" s="9" t="s">
        <v>51</v>
      </c>
      <c r="B12" s="9">
        <v>77</v>
      </c>
      <c r="C12" s="13">
        <v>77</v>
      </c>
      <c r="D12" s="14">
        <f t="shared" si="1"/>
        <v>3</v>
      </c>
      <c r="E12" s="13">
        <v>1</v>
      </c>
      <c r="F12" s="15">
        <v>2</v>
      </c>
      <c r="G12" s="13">
        <v>30</v>
      </c>
      <c r="H12" s="16">
        <f t="shared" si="0"/>
        <v>166.66666666666666</v>
      </c>
      <c r="I12" s="16"/>
      <c r="J12" s="13">
        <v>60</v>
      </c>
      <c r="K12" s="13">
        <v>30</v>
      </c>
      <c r="L12" s="13">
        <v>90</v>
      </c>
      <c r="M12" s="13"/>
      <c r="N12" s="13" t="s">
        <v>14</v>
      </c>
      <c r="O12" s="13"/>
      <c r="P12" s="17">
        <v>43556</v>
      </c>
      <c r="Q12" s="13">
        <f t="shared" si="2"/>
        <v>14</v>
      </c>
      <c r="R12" s="17">
        <v>43661</v>
      </c>
      <c r="S12" s="13">
        <f t="shared" si="3"/>
        <v>29</v>
      </c>
    </row>
    <row r="13" spans="1:19" x14ac:dyDescent="0.2">
      <c r="A13" s="9" t="s">
        <v>48</v>
      </c>
      <c r="B13" s="9" t="s">
        <v>43</v>
      </c>
      <c r="C13" s="13">
        <v>264</v>
      </c>
      <c r="D13" s="14">
        <f t="shared" si="1"/>
        <v>2</v>
      </c>
      <c r="E13" s="13">
        <v>0.5</v>
      </c>
      <c r="F13" s="15">
        <v>2</v>
      </c>
      <c r="G13" s="13">
        <v>15</v>
      </c>
      <c r="H13" s="16">
        <f t="shared" si="0"/>
        <v>166.66666666666666</v>
      </c>
      <c r="I13" s="16"/>
      <c r="J13" s="13">
        <v>60</v>
      </c>
      <c r="K13" s="13">
        <v>30</v>
      </c>
      <c r="L13" s="13">
        <v>90</v>
      </c>
      <c r="M13" s="13"/>
      <c r="N13" s="13" t="s">
        <v>14</v>
      </c>
      <c r="O13" s="13"/>
      <c r="P13" s="17">
        <v>43556</v>
      </c>
      <c r="Q13" s="13">
        <f t="shared" si="2"/>
        <v>14</v>
      </c>
      <c r="R13" s="17">
        <v>43661</v>
      </c>
      <c r="S13" s="13">
        <f t="shared" si="3"/>
        <v>29</v>
      </c>
    </row>
    <row r="14" spans="1:19" x14ac:dyDescent="0.2">
      <c r="A14" s="9" t="s">
        <v>52</v>
      </c>
      <c r="B14" s="9">
        <v>77</v>
      </c>
      <c r="C14" s="13">
        <v>77</v>
      </c>
      <c r="D14" s="14">
        <f t="shared" si="1"/>
        <v>3</v>
      </c>
      <c r="E14" s="13">
        <v>1</v>
      </c>
      <c r="F14" s="15">
        <v>2</v>
      </c>
      <c r="G14" s="13">
        <v>30</v>
      </c>
      <c r="H14" s="16">
        <f t="shared" si="0"/>
        <v>166.66666666666666</v>
      </c>
      <c r="I14" s="16"/>
      <c r="J14" s="13">
        <v>60</v>
      </c>
      <c r="K14" s="13">
        <v>30</v>
      </c>
      <c r="L14" s="13">
        <v>90</v>
      </c>
      <c r="M14" s="13"/>
      <c r="N14" s="13" t="s">
        <v>14</v>
      </c>
      <c r="O14" s="13"/>
      <c r="P14" s="17">
        <v>43556</v>
      </c>
      <c r="Q14" s="13">
        <f t="shared" si="2"/>
        <v>14</v>
      </c>
      <c r="R14" s="17">
        <v>43661</v>
      </c>
      <c r="S14" s="13">
        <f t="shared" si="3"/>
        <v>29</v>
      </c>
    </row>
    <row r="15" spans="1:19" x14ac:dyDescent="0.2">
      <c r="A15" s="9" t="s">
        <v>49</v>
      </c>
      <c r="B15" s="9" t="s">
        <v>43</v>
      </c>
      <c r="C15" s="13">
        <v>264</v>
      </c>
      <c r="D15" s="14">
        <f t="shared" si="1"/>
        <v>2</v>
      </c>
      <c r="E15" s="13">
        <v>0.5</v>
      </c>
      <c r="F15" s="15">
        <v>2</v>
      </c>
      <c r="G15" s="13">
        <v>15</v>
      </c>
      <c r="H15" s="16">
        <f t="shared" si="0"/>
        <v>166.66666666666666</v>
      </c>
      <c r="I15" s="16"/>
      <c r="J15" s="13">
        <v>60</v>
      </c>
      <c r="K15" s="13">
        <v>30</v>
      </c>
      <c r="L15" s="13">
        <v>90</v>
      </c>
      <c r="M15" s="13"/>
      <c r="N15" s="13" t="s">
        <v>14</v>
      </c>
      <c r="O15" s="13"/>
      <c r="P15" s="17">
        <v>43556</v>
      </c>
      <c r="Q15" s="13">
        <f t="shared" si="2"/>
        <v>14</v>
      </c>
      <c r="R15" s="17">
        <v>43661</v>
      </c>
      <c r="S15" s="13">
        <f t="shared" si="3"/>
        <v>29</v>
      </c>
    </row>
    <row r="16" spans="1:19" x14ac:dyDescent="0.2">
      <c r="A16" s="9" t="s">
        <v>53</v>
      </c>
      <c r="B16" s="9">
        <v>77</v>
      </c>
      <c r="C16" s="13">
        <v>77</v>
      </c>
      <c r="D16" s="14">
        <f t="shared" si="1"/>
        <v>3</v>
      </c>
      <c r="E16" s="13">
        <v>1</v>
      </c>
      <c r="F16" s="15">
        <v>2</v>
      </c>
      <c r="G16" s="13">
        <v>30</v>
      </c>
      <c r="H16" s="16">
        <f t="shared" si="0"/>
        <v>166.66666666666666</v>
      </c>
      <c r="I16" s="16"/>
      <c r="J16" s="13">
        <v>60</v>
      </c>
      <c r="K16" s="13">
        <v>30</v>
      </c>
      <c r="L16" s="13">
        <v>90</v>
      </c>
      <c r="M16" s="13"/>
      <c r="N16" s="13" t="s">
        <v>14</v>
      </c>
      <c r="O16" s="13"/>
      <c r="P16" s="17">
        <v>43556</v>
      </c>
      <c r="Q16" s="13">
        <f t="shared" si="2"/>
        <v>14</v>
      </c>
      <c r="R16" s="17">
        <v>43661</v>
      </c>
      <c r="S16" s="13">
        <f t="shared" si="3"/>
        <v>29</v>
      </c>
    </row>
    <row r="17" spans="1:19" x14ac:dyDescent="0.2">
      <c r="A17" s="9" t="s">
        <v>50</v>
      </c>
      <c r="B17" s="9" t="s">
        <v>43</v>
      </c>
      <c r="C17" s="13">
        <v>264</v>
      </c>
      <c r="D17" s="14">
        <f t="shared" si="1"/>
        <v>2</v>
      </c>
      <c r="E17" s="13">
        <v>0.5</v>
      </c>
      <c r="F17" s="15">
        <v>2</v>
      </c>
      <c r="G17" s="13">
        <v>15</v>
      </c>
      <c r="H17" s="16">
        <f t="shared" si="0"/>
        <v>166.66666666666666</v>
      </c>
      <c r="I17" s="16"/>
      <c r="J17" s="13">
        <v>60</v>
      </c>
      <c r="K17" s="13">
        <v>30</v>
      </c>
      <c r="L17" s="13">
        <v>90</v>
      </c>
      <c r="M17" s="13"/>
      <c r="N17" s="13" t="s">
        <v>14</v>
      </c>
      <c r="O17" s="13"/>
      <c r="P17" s="17">
        <v>43556</v>
      </c>
      <c r="Q17" s="13">
        <f t="shared" si="2"/>
        <v>14</v>
      </c>
      <c r="R17" s="17">
        <v>43661</v>
      </c>
      <c r="S17" s="13">
        <f t="shared" si="3"/>
        <v>29</v>
      </c>
    </row>
    <row r="18" spans="1:19" x14ac:dyDescent="0.2">
      <c r="A18" s="9" t="s">
        <v>245</v>
      </c>
      <c r="B18" s="9">
        <v>77</v>
      </c>
      <c r="C18" s="13">
        <v>77</v>
      </c>
      <c r="D18" s="14">
        <f t="shared" si="1"/>
        <v>3</v>
      </c>
      <c r="E18" s="13">
        <v>1</v>
      </c>
      <c r="F18" s="15">
        <v>2</v>
      </c>
      <c r="G18" s="13">
        <v>30</v>
      </c>
      <c r="H18" s="16">
        <f t="shared" si="0"/>
        <v>166.66666666666666</v>
      </c>
      <c r="I18" s="16"/>
      <c r="J18" s="13">
        <v>60</v>
      </c>
      <c r="K18" s="13">
        <v>30</v>
      </c>
      <c r="L18" s="13">
        <v>90</v>
      </c>
      <c r="M18" s="13"/>
      <c r="N18" s="13" t="s">
        <v>14</v>
      </c>
      <c r="O18" s="13"/>
      <c r="P18" s="17">
        <v>43556</v>
      </c>
      <c r="Q18" s="13">
        <f t="shared" si="2"/>
        <v>14</v>
      </c>
      <c r="R18" s="17">
        <v>43661</v>
      </c>
      <c r="S18" s="13">
        <f t="shared" si="3"/>
        <v>29</v>
      </c>
    </row>
    <row r="19" spans="1:19" x14ac:dyDescent="0.2">
      <c r="A19" s="9" t="s">
        <v>246</v>
      </c>
      <c r="B19" s="9" t="s">
        <v>43</v>
      </c>
      <c r="C19" s="13">
        <v>264</v>
      </c>
      <c r="D19" s="14">
        <f t="shared" si="1"/>
        <v>2</v>
      </c>
      <c r="E19" s="13">
        <v>0.5</v>
      </c>
      <c r="F19" s="15">
        <v>2</v>
      </c>
      <c r="G19" s="13">
        <v>15</v>
      </c>
      <c r="H19" s="16">
        <f t="shared" si="0"/>
        <v>166.66666666666666</v>
      </c>
      <c r="I19" s="16"/>
      <c r="J19" s="13">
        <v>60</v>
      </c>
      <c r="K19" s="13">
        <v>30</v>
      </c>
      <c r="L19" s="13">
        <v>90</v>
      </c>
      <c r="M19" s="13"/>
      <c r="N19" s="13" t="s">
        <v>14</v>
      </c>
      <c r="O19" s="13"/>
      <c r="P19" s="17">
        <v>43556</v>
      </c>
      <c r="Q19" s="13">
        <f t="shared" si="2"/>
        <v>14</v>
      </c>
      <c r="R19" s="17">
        <v>43661</v>
      </c>
      <c r="S19" s="13">
        <f t="shared" si="3"/>
        <v>29</v>
      </c>
    </row>
    <row r="20" spans="1:19" x14ac:dyDescent="0.2">
      <c r="A20" s="13" t="s">
        <v>15</v>
      </c>
      <c r="B20" s="13">
        <v>77</v>
      </c>
      <c r="C20" s="13">
        <v>77</v>
      </c>
      <c r="D20" s="14">
        <f t="shared" si="1"/>
        <v>7</v>
      </c>
      <c r="E20" s="13">
        <v>1</v>
      </c>
      <c r="F20" s="15">
        <v>3</v>
      </c>
      <c r="G20" s="13">
        <v>15</v>
      </c>
      <c r="H20" s="16">
        <f t="shared" si="0"/>
        <v>500</v>
      </c>
      <c r="I20" s="16"/>
      <c r="J20" s="13">
        <v>120</v>
      </c>
      <c r="K20" s="13">
        <v>60</v>
      </c>
      <c r="L20" s="13">
        <v>150</v>
      </c>
      <c r="M20" s="13"/>
      <c r="N20" s="13" t="s">
        <v>16</v>
      </c>
      <c r="O20" s="13"/>
      <c r="P20" s="17">
        <v>43570</v>
      </c>
      <c r="Q20" s="13">
        <f t="shared" si="2"/>
        <v>16</v>
      </c>
      <c r="R20" s="17">
        <v>43647</v>
      </c>
      <c r="S20" s="13">
        <f t="shared" si="3"/>
        <v>27</v>
      </c>
    </row>
    <row r="21" spans="1:19" x14ac:dyDescent="0.2">
      <c r="A21" s="13" t="s">
        <v>264</v>
      </c>
      <c r="B21" s="13">
        <v>77</v>
      </c>
      <c r="C21" s="13">
        <v>77</v>
      </c>
      <c r="D21" s="14">
        <f t="shared" si="1"/>
        <v>3</v>
      </c>
      <c r="E21" s="13">
        <v>1</v>
      </c>
      <c r="F21" s="15">
        <v>2</v>
      </c>
      <c r="G21" s="13">
        <v>30</v>
      </c>
      <c r="H21" s="16">
        <f t="shared" si="0"/>
        <v>166.66666666666666</v>
      </c>
      <c r="I21" s="16"/>
      <c r="J21" s="13">
        <v>75</v>
      </c>
      <c r="K21" s="13">
        <v>30</v>
      </c>
      <c r="L21" s="13">
        <v>80</v>
      </c>
      <c r="M21" s="13"/>
      <c r="N21" s="13" t="s">
        <v>14</v>
      </c>
      <c r="O21" s="13"/>
      <c r="P21" s="17">
        <v>43556</v>
      </c>
      <c r="Q21" s="13">
        <f t="shared" si="2"/>
        <v>14</v>
      </c>
      <c r="R21" s="17">
        <v>43661</v>
      </c>
      <c r="S21" s="13">
        <f t="shared" si="3"/>
        <v>29</v>
      </c>
    </row>
    <row r="22" spans="1:19" x14ac:dyDescent="0.2">
      <c r="A22" s="13" t="s">
        <v>263</v>
      </c>
      <c r="B22" s="13" t="s">
        <v>43</v>
      </c>
      <c r="C22" s="13">
        <v>264</v>
      </c>
      <c r="D22" s="14">
        <f t="shared" si="1"/>
        <v>2</v>
      </c>
      <c r="E22" s="13">
        <v>0.5</v>
      </c>
      <c r="F22" s="15">
        <v>2</v>
      </c>
      <c r="G22" s="13">
        <v>15</v>
      </c>
      <c r="H22" s="16">
        <f t="shared" si="0"/>
        <v>166.66666666666666</v>
      </c>
      <c r="I22" s="16"/>
      <c r="J22" s="13">
        <v>75</v>
      </c>
      <c r="K22" s="13">
        <v>30</v>
      </c>
      <c r="L22" s="13">
        <v>80</v>
      </c>
      <c r="M22" s="13"/>
      <c r="N22" s="13" t="s">
        <v>14</v>
      </c>
      <c r="O22" s="13"/>
      <c r="P22" s="17">
        <v>43556</v>
      </c>
      <c r="Q22" s="13">
        <f t="shared" si="2"/>
        <v>14</v>
      </c>
      <c r="R22" s="17">
        <v>43661</v>
      </c>
      <c r="S22" s="13">
        <f t="shared" si="3"/>
        <v>29</v>
      </c>
    </row>
    <row r="23" spans="1:19" x14ac:dyDescent="0.2">
      <c r="A23" s="13" t="s">
        <v>56</v>
      </c>
      <c r="B23" s="13">
        <v>77</v>
      </c>
      <c r="C23" s="13">
        <v>77</v>
      </c>
      <c r="D23" s="14">
        <f t="shared" si="1"/>
        <v>4</v>
      </c>
      <c r="E23" s="13">
        <v>1</v>
      </c>
      <c r="F23" s="15">
        <v>3</v>
      </c>
      <c r="G23" s="13">
        <v>30</v>
      </c>
      <c r="H23" s="16">
        <f t="shared" si="0"/>
        <v>250</v>
      </c>
      <c r="I23" s="16"/>
      <c r="J23" s="13">
        <v>75</v>
      </c>
      <c r="K23" s="13">
        <v>30</v>
      </c>
      <c r="L23" s="13">
        <v>65</v>
      </c>
      <c r="M23" s="13"/>
      <c r="N23" s="13" t="s">
        <v>14</v>
      </c>
      <c r="O23" s="13"/>
      <c r="P23" s="17">
        <v>43556</v>
      </c>
      <c r="Q23" s="13">
        <f t="shared" si="2"/>
        <v>14</v>
      </c>
      <c r="R23" s="17">
        <v>43661</v>
      </c>
      <c r="S23" s="13">
        <f t="shared" si="3"/>
        <v>29</v>
      </c>
    </row>
    <row r="24" spans="1:19" x14ac:dyDescent="0.2">
      <c r="A24" s="13" t="s">
        <v>55</v>
      </c>
      <c r="B24" s="13" t="s">
        <v>43</v>
      </c>
      <c r="C24" s="13">
        <v>264</v>
      </c>
      <c r="D24" s="14">
        <f t="shared" si="1"/>
        <v>2</v>
      </c>
      <c r="E24" s="13">
        <v>0.5</v>
      </c>
      <c r="F24" s="15">
        <v>3</v>
      </c>
      <c r="G24" s="13">
        <v>15</v>
      </c>
      <c r="H24" s="16">
        <f t="shared" si="0"/>
        <v>250</v>
      </c>
      <c r="I24" s="16"/>
      <c r="J24" s="13">
        <v>75</v>
      </c>
      <c r="K24" s="13">
        <v>30</v>
      </c>
      <c r="L24" s="13">
        <v>65</v>
      </c>
      <c r="M24" s="13"/>
      <c r="N24" s="13" t="s">
        <v>14</v>
      </c>
      <c r="O24" s="13"/>
      <c r="P24" s="17">
        <v>43556</v>
      </c>
      <c r="Q24" s="13">
        <f t="shared" si="2"/>
        <v>14</v>
      </c>
      <c r="R24" s="17">
        <v>43661</v>
      </c>
      <c r="S24" s="13">
        <f t="shared" si="3"/>
        <v>29</v>
      </c>
    </row>
    <row r="25" spans="1:19" x14ac:dyDescent="0.2">
      <c r="A25" s="13" t="s">
        <v>18</v>
      </c>
      <c r="B25" s="13" t="s">
        <v>42</v>
      </c>
      <c r="C25" s="13">
        <v>264</v>
      </c>
      <c r="D25" s="14">
        <f t="shared" si="1"/>
        <v>4</v>
      </c>
      <c r="E25" s="13">
        <v>1</v>
      </c>
      <c r="F25" s="15">
        <v>2</v>
      </c>
      <c r="G25" s="13">
        <v>5</v>
      </c>
      <c r="H25" s="16">
        <f t="shared" si="0"/>
        <v>1000</v>
      </c>
      <c r="I25" s="16"/>
      <c r="J25" s="13">
        <v>55</v>
      </c>
      <c r="K25" s="13"/>
      <c r="L25" s="13">
        <v>70</v>
      </c>
      <c r="M25" s="13"/>
      <c r="N25" s="13" t="s">
        <v>13</v>
      </c>
      <c r="O25" s="13"/>
      <c r="P25" s="17">
        <v>43586</v>
      </c>
      <c r="Q25" s="13">
        <f t="shared" si="2"/>
        <v>18</v>
      </c>
      <c r="R25" s="17">
        <v>43661</v>
      </c>
      <c r="S25" s="13">
        <f t="shared" si="3"/>
        <v>29</v>
      </c>
    </row>
    <row r="26" spans="1:19" x14ac:dyDescent="0.2">
      <c r="A26" s="13" t="s">
        <v>93</v>
      </c>
      <c r="B26" s="13" t="s">
        <v>42</v>
      </c>
      <c r="C26" s="13">
        <v>264</v>
      </c>
      <c r="D26" s="14">
        <f t="shared" si="1"/>
        <v>4</v>
      </c>
      <c r="E26" s="13">
        <v>1</v>
      </c>
      <c r="F26" s="15">
        <v>2</v>
      </c>
      <c r="G26" s="13">
        <v>5</v>
      </c>
      <c r="H26" s="16">
        <f t="shared" si="0"/>
        <v>1000</v>
      </c>
      <c r="I26" s="16"/>
      <c r="J26" s="13">
        <v>55</v>
      </c>
      <c r="K26" s="13">
        <v>20</v>
      </c>
      <c r="L26" s="13">
        <v>70</v>
      </c>
      <c r="M26" s="13"/>
      <c r="N26" s="13" t="s">
        <v>13</v>
      </c>
      <c r="O26" s="13"/>
      <c r="P26" s="17">
        <v>43586</v>
      </c>
      <c r="Q26" s="13">
        <f t="shared" si="2"/>
        <v>18</v>
      </c>
      <c r="R26" s="17">
        <v>43661</v>
      </c>
      <c r="S26" s="13">
        <f t="shared" si="3"/>
        <v>29</v>
      </c>
    </row>
    <row r="27" spans="1:19" x14ac:dyDescent="0.2">
      <c r="A27" s="13" t="s">
        <v>79</v>
      </c>
      <c r="B27" s="13" t="s">
        <v>54</v>
      </c>
      <c r="C27" s="13">
        <v>264</v>
      </c>
      <c r="D27" s="14">
        <f t="shared" si="1"/>
        <v>3</v>
      </c>
      <c r="E27" s="18">
        <v>2</v>
      </c>
      <c r="F27" s="19">
        <v>3</v>
      </c>
      <c r="G27" s="18">
        <v>10</v>
      </c>
      <c r="H27" s="16">
        <f t="shared" si="0"/>
        <v>1500</v>
      </c>
      <c r="I27" s="16"/>
      <c r="J27" s="18"/>
      <c r="K27" s="18"/>
      <c r="L27" s="18"/>
      <c r="M27" s="13"/>
      <c r="N27" s="13"/>
      <c r="O27" s="13"/>
      <c r="P27" s="13"/>
      <c r="Q27" s="13"/>
      <c r="R27" s="13"/>
      <c r="S27" s="13"/>
    </row>
    <row r="28" spans="1:19" x14ac:dyDescent="0.2">
      <c r="A28" s="13" t="s">
        <v>19</v>
      </c>
      <c r="B28" s="13"/>
      <c r="C28" s="13"/>
      <c r="D28" s="14" t="str">
        <f t="shared" si="1"/>
        <v>-</v>
      </c>
      <c r="E28" s="18"/>
      <c r="F28" s="18"/>
      <c r="G28" s="18"/>
      <c r="H28" s="16" t="str">
        <f t="shared" si="0"/>
        <v/>
      </c>
      <c r="I28" s="16"/>
      <c r="J28" s="18"/>
      <c r="K28" s="18"/>
      <c r="L28" s="18"/>
      <c r="M28" s="13"/>
      <c r="N28" s="13"/>
      <c r="O28" s="13"/>
      <c r="P28" s="13"/>
      <c r="Q28" s="13"/>
      <c r="R28" s="13"/>
      <c r="S28" s="13"/>
    </row>
    <row r="29" spans="1:19" x14ac:dyDescent="0.2">
      <c r="A29" s="13" t="s">
        <v>96</v>
      </c>
      <c r="B29" s="13" t="s">
        <v>42</v>
      </c>
      <c r="C29" s="13">
        <v>264</v>
      </c>
      <c r="D29" s="14">
        <f t="shared" si="1"/>
        <v>6</v>
      </c>
      <c r="E29" s="13">
        <v>1</v>
      </c>
      <c r="F29" s="15">
        <v>3</v>
      </c>
      <c r="G29" s="13">
        <v>5</v>
      </c>
      <c r="H29" s="16">
        <f t="shared" si="0"/>
        <v>1500</v>
      </c>
      <c r="I29" s="16"/>
      <c r="J29" s="13">
        <v>50</v>
      </c>
      <c r="K29" s="13">
        <v>30</v>
      </c>
      <c r="L29" s="13">
        <v>60</v>
      </c>
      <c r="M29" s="13"/>
      <c r="N29" s="13" t="s">
        <v>13</v>
      </c>
      <c r="O29" s="13"/>
      <c r="P29" s="17">
        <v>43539</v>
      </c>
      <c r="Q29" s="13">
        <f t="shared" ref="Q29:Q35" si="4">WEEKNUM(P29)</f>
        <v>11</v>
      </c>
      <c r="R29" s="17">
        <v>43678</v>
      </c>
      <c r="S29" s="13">
        <f t="shared" ref="S29:S35" si="5">WEEKNUM(R29)</f>
        <v>31</v>
      </c>
    </row>
    <row r="30" spans="1:19" x14ac:dyDescent="0.2">
      <c r="A30" s="13" t="s">
        <v>58</v>
      </c>
      <c r="B30" s="13">
        <v>77</v>
      </c>
      <c r="C30" s="13">
        <v>77</v>
      </c>
      <c r="D30" s="14">
        <f t="shared" si="1"/>
        <v>5</v>
      </c>
      <c r="E30" s="13">
        <v>1</v>
      </c>
      <c r="F30" s="15">
        <v>2</v>
      </c>
      <c r="G30" s="13">
        <v>15</v>
      </c>
      <c r="H30" s="16">
        <f t="shared" si="0"/>
        <v>333.33333333333331</v>
      </c>
      <c r="I30" s="16"/>
      <c r="J30" s="13">
        <v>80</v>
      </c>
      <c r="K30" s="13">
        <v>30</v>
      </c>
      <c r="L30" s="13">
        <v>100</v>
      </c>
      <c r="M30" s="13"/>
      <c r="N30" s="13" t="s">
        <v>13</v>
      </c>
      <c r="O30" s="13"/>
      <c r="P30" s="17">
        <v>43570</v>
      </c>
      <c r="Q30" s="13">
        <f t="shared" si="4"/>
        <v>16</v>
      </c>
      <c r="R30" s="17">
        <v>43678</v>
      </c>
      <c r="S30" s="13">
        <f t="shared" si="5"/>
        <v>31</v>
      </c>
    </row>
    <row r="31" spans="1:19" x14ac:dyDescent="0.2">
      <c r="A31" s="13" t="s">
        <v>57</v>
      </c>
      <c r="B31" s="13" t="s">
        <v>43</v>
      </c>
      <c r="C31" s="13">
        <v>264</v>
      </c>
      <c r="D31" s="14">
        <f t="shared" si="1"/>
        <v>2</v>
      </c>
      <c r="E31" s="13">
        <v>1</v>
      </c>
      <c r="F31" s="15">
        <v>3</v>
      </c>
      <c r="G31" s="13">
        <v>15</v>
      </c>
      <c r="H31" s="16">
        <f t="shared" si="0"/>
        <v>500</v>
      </c>
      <c r="I31" s="16"/>
      <c r="J31" s="13">
        <v>80</v>
      </c>
      <c r="K31" s="13">
        <v>30</v>
      </c>
      <c r="L31" s="13">
        <v>100</v>
      </c>
      <c r="M31" s="13"/>
      <c r="N31" s="13" t="s">
        <v>13</v>
      </c>
      <c r="O31" s="13"/>
      <c r="P31" s="17">
        <v>43570</v>
      </c>
      <c r="Q31" s="13">
        <f t="shared" si="4"/>
        <v>16</v>
      </c>
      <c r="R31" s="17">
        <v>43678</v>
      </c>
      <c r="S31" s="13">
        <f t="shared" si="5"/>
        <v>31</v>
      </c>
    </row>
    <row r="32" spans="1:19" x14ac:dyDescent="0.2">
      <c r="A32" s="13" t="s">
        <v>59</v>
      </c>
      <c r="B32" s="13" t="s">
        <v>42</v>
      </c>
      <c r="C32" s="13">
        <v>264</v>
      </c>
      <c r="D32" s="14">
        <f t="shared" si="1"/>
        <v>6</v>
      </c>
      <c r="E32" s="13">
        <v>3</v>
      </c>
      <c r="F32" s="15">
        <v>3</v>
      </c>
      <c r="G32" s="13">
        <v>5</v>
      </c>
      <c r="H32" s="16">
        <f t="shared" si="0"/>
        <v>4500</v>
      </c>
      <c r="I32" s="16"/>
      <c r="J32" s="13">
        <v>75</v>
      </c>
      <c r="K32" s="13">
        <v>45</v>
      </c>
      <c r="L32" s="13">
        <v>50</v>
      </c>
      <c r="M32" s="13"/>
      <c r="N32" s="13" t="s">
        <v>20</v>
      </c>
      <c r="O32" s="13"/>
      <c r="P32" s="17">
        <v>43556</v>
      </c>
      <c r="Q32" s="13">
        <f t="shared" si="4"/>
        <v>14</v>
      </c>
      <c r="R32" s="17">
        <v>43617</v>
      </c>
      <c r="S32" s="13">
        <f t="shared" si="5"/>
        <v>22</v>
      </c>
    </row>
    <row r="33" spans="1:19" x14ac:dyDescent="0.2">
      <c r="A33" s="13" t="s">
        <v>61</v>
      </c>
      <c r="B33" s="13">
        <v>77</v>
      </c>
      <c r="C33" s="13">
        <v>77</v>
      </c>
      <c r="D33" s="14">
        <f t="shared" si="1"/>
        <v>7</v>
      </c>
      <c r="E33" s="13">
        <v>1</v>
      </c>
      <c r="F33" s="15">
        <v>3</v>
      </c>
      <c r="G33" s="13">
        <v>15</v>
      </c>
      <c r="H33" s="16">
        <f t="shared" si="0"/>
        <v>500</v>
      </c>
      <c r="I33" s="16"/>
      <c r="J33" s="13">
        <v>60</v>
      </c>
      <c r="K33" s="13">
        <v>30</v>
      </c>
      <c r="L33" s="13">
        <v>55</v>
      </c>
      <c r="M33" s="13"/>
      <c r="N33" s="13" t="s">
        <v>14</v>
      </c>
      <c r="O33" s="13"/>
      <c r="P33" s="17">
        <v>43556</v>
      </c>
      <c r="Q33" s="13">
        <f t="shared" si="4"/>
        <v>14</v>
      </c>
      <c r="R33" s="17">
        <v>43661</v>
      </c>
      <c r="S33" s="13">
        <f t="shared" si="5"/>
        <v>29</v>
      </c>
    </row>
    <row r="34" spans="1:19" x14ac:dyDescent="0.2">
      <c r="A34" s="13" t="s">
        <v>60</v>
      </c>
      <c r="B34" s="13" t="s">
        <v>43</v>
      </c>
      <c r="C34" s="13">
        <v>264</v>
      </c>
      <c r="D34" s="14">
        <f t="shared" si="1"/>
        <v>3</v>
      </c>
      <c r="E34" s="13">
        <v>1</v>
      </c>
      <c r="F34" s="15">
        <v>4</v>
      </c>
      <c r="G34" s="13">
        <v>15</v>
      </c>
      <c r="H34" s="16">
        <f t="shared" ref="H34:H65" si="6">IFERROR($H$1*100/G34*F34*E34,"")</f>
        <v>666.66666666666663</v>
      </c>
      <c r="I34" s="16"/>
      <c r="J34" s="13">
        <v>60</v>
      </c>
      <c r="K34" s="13">
        <v>30</v>
      </c>
      <c r="L34" s="13">
        <v>55</v>
      </c>
      <c r="M34" s="13"/>
      <c r="N34" s="13" t="s">
        <v>14</v>
      </c>
      <c r="O34" s="13"/>
      <c r="P34" s="17">
        <v>43556</v>
      </c>
      <c r="Q34" s="13">
        <f t="shared" si="4"/>
        <v>14</v>
      </c>
      <c r="R34" s="17">
        <v>43661</v>
      </c>
      <c r="S34" s="13">
        <f t="shared" si="5"/>
        <v>29</v>
      </c>
    </row>
    <row r="35" spans="1:19" x14ac:dyDescent="0.2">
      <c r="A35" s="13" t="s">
        <v>21</v>
      </c>
      <c r="B35" s="13" t="s">
        <v>17</v>
      </c>
      <c r="C35" s="13" t="s">
        <v>17</v>
      </c>
      <c r="D35" s="14" t="str">
        <f t="shared" si="1"/>
        <v>-</v>
      </c>
      <c r="E35" s="13">
        <v>1</v>
      </c>
      <c r="F35" s="15">
        <v>5</v>
      </c>
      <c r="G35" s="13">
        <v>3</v>
      </c>
      <c r="H35" s="16">
        <f t="shared" si="6"/>
        <v>4166.666666666667</v>
      </c>
      <c r="I35" s="16"/>
      <c r="J35" s="13">
        <v>55</v>
      </c>
      <c r="K35" s="13"/>
      <c r="L35" s="13">
        <v>85</v>
      </c>
      <c r="M35" s="13"/>
      <c r="N35" s="13" t="s">
        <v>13</v>
      </c>
      <c r="O35" s="13"/>
      <c r="P35" s="17">
        <v>43539</v>
      </c>
      <c r="Q35" s="13">
        <f t="shared" si="4"/>
        <v>11</v>
      </c>
      <c r="R35" s="17">
        <v>43631</v>
      </c>
      <c r="S35" s="13">
        <f t="shared" si="5"/>
        <v>24</v>
      </c>
    </row>
    <row r="36" spans="1:19" x14ac:dyDescent="0.2">
      <c r="A36" s="13" t="s">
        <v>225</v>
      </c>
      <c r="B36" s="13"/>
      <c r="C36" s="13"/>
      <c r="D36" s="14" t="str">
        <f t="shared" si="1"/>
        <v>-</v>
      </c>
      <c r="E36" s="13"/>
      <c r="F36" s="13"/>
      <c r="G36" s="13"/>
      <c r="H36" s="16" t="str">
        <f t="shared" si="6"/>
        <v/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2">
      <c r="A37" s="13" t="s">
        <v>35</v>
      </c>
      <c r="B37" s="13">
        <v>77</v>
      </c>
      <c r="C37" s="13">
        <v>77</v>
      </c>
      <c r="D37" s="14">
        <f t="shared" ref="D37:D68" si="7">IFERROR(ROUNDUP(H37/C37/E37,0),"-")</f>
        <v>1</v>
      </c>
      <c r="E37" s="13">
        <v>1</v>
      </c>
      <c r="F37" s="15">
        <v>1</v>
      </c>
      <c r="G37" s="13">
        <v>60</v>
      </c>
      <c r="H37" s="16">
        <f t="shared" si="6"/>
        <v>41.666666666666664</v>
      </c>
      <c r="I37" s="16"/>
      <c r="J37" s="13">
        <v>110</v>
      </c>
      <c r="K37" s="13">
        <v>30</v>
      </c>
      <c r="L37" s="13"/>
      <c r="M37" s="13"/>
      <c r="N37" s="13" t="s">
        <v>12</v>
      </c>
      <c r="O37" s="13"/>
      <c r="P37" s="17">
        <v>43586</v>
      </c>
      <c r="Q37" s="13">
        <f>WEEKNUM(P37)</f>
        <v>18</v>
      </c>
      <c r="R37" s="17">
        <v>43631</v>
      </c>
      <c r="S37" s="13">
        <f>WEEKNUM(R37)</f>
        <v>24</v>
      </c>
    </row>
    <row r="38" spans="1:19" x14ac:dyDescent="0.2">
      <c r="A38" s="13" t="s">
        <v>22</v>
      </c>
      <c r="B38" s="13">
        <v>77</v>
      </c>
      <c r="C38" s="13">
        <v>77</v>
      </c>
      <c r="D38" s="14">
        <f t="shared" si="7"/>
        <v>3</v>
      </c>
      <c r="E38" s="13">
        <v>1</v>
      </c>
      <c r="F38" s="15">
        <v>2</v>
      </c>
      <c r="G38" s="13">
        <v>30</v>
      </c>
      <c r="H38" s="16">
        <f t="shared" si="6"/>
        <v>166.66666666666666</v>
      </c>
      <c r="I38" s="16"/>
      <c r="J38" s="13">
        <v>80</v>
      </c>
      <c r="K38" s="13">
        <v>30</v>
      </c>
      <c r="L38" s="13">
        <v>50</v>
      </c>
      <c r="M38" s="13"/>
      <c r="N38" s="13" t="s">
        <v>14</v>
      </c>
      <c r="O38" s="13"/>
      <c r="P38" s="17">
        <v>43556</v>
      </c>
      <c r="Q38" s="13">
        <f>WEEKNUM(P38)</f>
        <v>14</v>
      </c>
      <c r="R38" s="17">
        <v>43647</v>
      </c>
      <c r="S38" s="13">
        <f>WEEKNUM(R38)</f>
        <v>27</v>
      </c>
    </row>
    <row r="39" spans="1:19" x14ac:dyDescent="0.2">
      <c r="A39" s="13" t="s">
        <v>23</v>
      </c>
      <c r="B39" s="13"/>
      <c r="C39" s="13" t="s">
        <v>17</v>
      </c>
      <c r="D39" s="14" t="str">
        <f t="shared" si="7"/>
        <v>-</v>
      </c>
      <c r="E39" s="13">
        <v>1</v>
      </c>
      <c r="F39" s="15">
        <v>3</v>
      </c>
      <c r="G39" s="13">
        <v>15</v>
      </c>
      <c r="H39" s="16">
        <f t="shared" si="6"/>
        <v>500</v>
      </c>
      <c r="I39" s="16"/>
      <c r="J39" s="13"/>
      <c r="K39" s="13"/>
      <c r="L39" s="13">
        <v>90</v>
      </c>
      <c r="M39" s="13"/>
      <c r="N39" s="13" t="s">
        <v>20</v>
      </c>
      <c r="O39" s="13"/>
      <c r="P39" s="13"/>
      <c r="Q39" s="13"/>
      <c r="R39" s="13"/>
      <c r="S39" s="13"/>
    </row>
    <row r="40" spans="1:19" x14ac:dyDescent="0.2">
      <c r="A40" s="13" t="s">
        <v>226</v>
      </c>
      <c r="B40" s="13"/>
      <c r="C40" s="13"/>
      <c r="D40" s="14" t="str">
        <f t="shared" si="7"/>
        <v>-</v>
      </c>
      <c r="E40" s="13"/>
      <c r="F40" s="13"/>
      <c r="G40" s="13"/>
      <c r="H40" s="16" t="str">
        <f t="shared" si="6"/>
        <v/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x14ac:dyDescent="0.2">
      <c r="A41" s="13" t="s">
        <v>162</v>
      </c>
      <c r="B41" s="13"/>
      <c r="C41" s="13"/>
      <c r="D41" s="14" t="str">
        <f t="shared" si="7"/>
        <v>-</v>
      </c>
      <c r="E41" s="13"/>
      <c r="F41" s="13"/>
      <c r="G41" s="13"/>
      <c r="H41" s="16" t="str">
        <f t="shared" si="6"/>
        <v/>
      </c>
      <c r="I41" s="13"/>
      <c r="J41" s="13">
        <v>70</v>
      </c>
      <c r="K41" s="13"/>
      <c r="L41" s="13">
        <v>90</v>
      </c>
      <c r="M41" s="13"/>
      <c r="N41" s="13"/>
      <c r="O41" s="13"/>
      <c r="P41" s="13"/>
      <c r="Q41" s="13"/>
      <c r="R41" s="13"/>
      <c r="S41" s="13"/>
    </row>
    <row r="42" spans="1:19" x14ac:dyDescent="0.2">
      <c r="A42" s="13" t="s">
        <v>24</v>
      </c>
      <c r="B42" s="13" t="s">
        <v>17</v>
      </c>
      <c r="C42" s="13" t="s">
        <v>17</v>
      </c>
      <c r="D42" s="14" t="str">
        <f t="shared" si="7"/>
        <v>-</v>
      </c>
      <c r="E42" s="13">
        <v>1</v>
      </c>
      <c r="F42" s="15">
        <v>8</v>
      </c>
      <c r="G42" s="13">
        <v>3</v>
      </c>
      <c r="H42" s="16">
        <f t="shared" si="6"/>
        <v>6666.666666666667</v>
      </c>
      <c r="I42" s="16"/>
      <c r="J42" s="13"/>
      <c r="K42" s="13"/>
      <c r="L42" s="13">
        <v>45</v>
      </c>
      <c r="M42" s="13"/>
      <c r="N42" s="13" t="s">
        <v>14</v>
      </c>
      <c r="O42" s="13"/>
      <c r="P42" s="13"/>
      <c r="Q42" s="13"/>
      <c r="R42" s="13"/>
      <c r="S42" s="13"/>
    </row>
    <row r="43" spans="1:19" x14ac:dyDescent="0.2">
      <c r="A43" s="13" t="s">
        <v>25</v>
      </c>
      <c r="B43" s="13" t="s">
        <v>42</v>
      </c>
      <c r="C43" s="13">
        <v>264</v>
      </c>
      <c r="D43" s="14">
        <f t="shared" si="7"/>
        <v>6</v>
      </c>
      <c r="E43" s="13">
        <v>1</v>
      </c>
      <c r="F43" s="15">
        <v>3</v>
      </c>
      <c r="G43" s="13">
        <v>5</v>
      </c>
      <c r="H43" s="16">
        <f t="shared" si="6"/>
        <v>1500</v>
      </c>
      <c r="I43" s="16"/>
      <c r="J43" s="13"/>
      <c r="K43" s="13"/>
      <c r="L43" s="13"/>
      <c r="M43" s="13"/>
      <c r="N43" s="13" t="s">
        <v>13</v>
      </c>
      <c r="O43" s="13"/>
      <c r="P43" s="21">
        <v>43539</v>
      </c>
      <c r="Q43" s="9">
        <v>11</v>
      </c>
      <c r="R43" s="21">
        <v>43709</v>
      </c>
      <c r="S43" s="9">
        <v>36</v>
      </c>
    </row>
    <row r="44" spans="1:19" x14ac:dyDescent="0.2">
      <c r="A44" s="13" t="s">
        <v>26</v>
      </c>
      <c r="B44" s="13">
        <v>77</v>
      </c>
      <c r="C44" s="13">
        <v>77</v>
      </c>
      <c r="D44" s="14" t="str">
        <f t="shared" si="7"/>
        <v>-</v>
      </c>
      <c r="E44" s="13"/>
      <c r="F44" s="15">
        <v>4</v>
      </c>
      <c r="G44" s="13">
        <v>15</v>
      </c>
      <c r="H44" s="16">
        <f t="shared" si="6"/>
        <v>0</v>
      </c>
      <c r="I44" s="16"/>
      <c r="J44" s="13">
        <v>70</v>
      </c>
      <c r="K44" s="13">
        <v>40</v>
      </c>
      <c r="L44" s="13"/>
      <c r="M44" s="13"/>
      <c r="N44" s="13"/>
      <c r="O44" s="13"/>
      <c r="P44" s="13"/>
      <c r="Q44" s="13"/>
      <c r="R44" s="13"/>
      <c r="S44" s="13"/>
    </row>
    <row r="45" spans="1:19" x14ac:dyDescent="0.2">
      <c r="A45" s="13" t="s">
        <v>138</v>
      </c>
      <c r="B45" s="13">
        <v>77</v>
      </c>
      <c r="C45" s="13">
        <v>77</v>
      </c>
      <c r="D45" s="14">
        <f t="shared" si="7"/>
        <v>5</v>
      </c>
      <c r="E45" s="13">
        <v>3</v>
      </c>
      <c r="F45" s="15">
        <v>3</v>
      </c>
      <c r="G45" s="13">
        <v>20</v>
      </c>
      <c r="H45" s="16">
        <f t="shared" si="6"/>
        <v>1125</v>
      </c>
      <c r="I45" s="16"/>
      <c r="J45" s="13">
        <v>120</v>
      </c>
      <c r="K45" s="13">
        <v>50</v>
      </c>
      <c r="L45" s="13">
        <v>110</v>
      </c>
      <c r="M45" s="13"/>
      <c r="N45" s="13" t="s">
        <v>20</v>
      </c>
      <c r="O45" s="13"/>
      <c r="P45" s="17">
        <v>43556</v>
      </c>
      <c r="Q45" s="13">
        <f>WEEKNUM(P45)</f>
        <v>14</v>
      </c>
      <c r="R45" s="17">
        <v>43600</v>
      </c>
      <c r="S45" s="13">
        <f>WEEKNUM(R45)</f>
        <v>20</v>
      </c>
    </row>
    <row r="46" spans="1:19" x14ac:dyDescent="0.2">
      <c r="A46" s="13" t="s">
        <v>137</v>
      </c>
      <c r="B46" s="13" t="s">
        <v>43</v>
      </c>
      <c r="C46" s="13">
        <v>264</v>
      </c>
      <c r="D46" s="14">
        <f t="shared" si="7"/>
        <v>2</v>
      </c>
      <c r="E46" s="13">
        <v>3</v>
      </c>
      <c r="F46" s="15">
        <v>3</v>
      </c>
      <c r="G46" s="13">
        <v>15</v>
      </c>
      <c r="H46" s="16">
        <f t="shared" si="6"/>
        <v>1500</v>
      </c>
      <c r="I46" s="16"/>
      <c r="J46" s="13">
        <v>120</v>
      </c>
      <c r="K46" s="13">
        <v>50</v>
      </c>
      <c r="L46" s="13">
        <v>110</v>
      </c>
      <c r="M46" s="13"/>
      <c r="N46" s="13" t="s">
        <v>20</v>
      </c>
      <c r="O46" s="13"/>
      <c r="P46" s="17">
        <v>43556</v>
      </c>
      <c r="Q46" s="13">
        <f>WEEKNUM(P46)</f>
        <v>14</v>
      </c>
      <c r="R46" s="17">
        <v>43600</v>
      </c>
      <c r="S46" s="13">
        <f>WEEKNUM(R46)</f>
        <v>20</v>
      </c>
    </row>
    <row r="47" spans="1:19" x14ac:dyDescent="0.2">
      <c r="A47" s="13" t="s">
        <v>63</v>
      </c>
      <c r="B47" s="13">
        <v>77</v>
      </c>
      <c r="C47" s="13">
        <v>77</v>
      </c>
      <c r="D47" s="14">
        <f t="shared" si="7"/>
        <v>9</v>
      </c>
      <c r="E47" s="13">
        <v>4</v>
      </c>
      <c r="F47" s="15">
        <v>4</v>
      </c>
      <c r="G47" s="13">
        <v>15</v>
      </c>
      <c r="H47" s="16">
        <f t="shared" si="6"/>
        <v>2666.6666666666665</v>
      </c>
      <c r="I47" s="16"/>
      <c r="J47" s="13">
        <v>60</v>
      </c>
      <c r="K47" s="13">
        <v>30</v>
      </c>
      <c r="L47" s="13">
        <v>55</v>
      </c>
      <c r="M47" s="13"/>
      <c r="N47" s="13"/>
      <c r="O47" s="13"/>
      <c r="P47" s="17">
        <v>43556</v>
      </c>
      <c r="Q47" s="13">
        <f>WEEKNUM(P47)</f>
        <v>14</v>
      </c>
      <c r="R47" s="17">
        <v>43647</v>
      </c>
      <c r="S47" s="13">
        <f>WEEKNUM(R47)</f>
        <v>27</v>
      </c>
    </row>
    <row r="48" spans="1:19" x14ac:dyDescent="0.2">
      <c r="A48" s="13" t="s">
        <v>62</v>
      </c>
      <c r="B48" s="13" t="s">
        <v>43</v>
      </c>
      <c r="C48" s="13">
        <v>264</v>
      </c>
      <c r="D48" s="14">
        <f t="shared" si="7"/>
        <v>3</v>
      </c>
      <c r="E48" s="13">
        <v>4</v>
      </c>
      <c r="F48" s="15">
        <v>4</v>
      </c>
      <c r="G48" s="13">
        <v>15</v>
      </c>
      <c r="H48" s="16">
        <f t="shared" si="6"/>
        <v>2666.6666666666665</v>
      </c>
      <c r="I48" s="16"/>
      <c r="J48" s="13">
        <v>60</v>
      </c>
      <c r="K48" s="13">
        <v>30</v>
      </c>
      <c r="L48" s="13">
        <v>55</v>
      </c>
      <c r="M48" s="13"/>
      <c r="N48" s="13"/>
      <c r="O48" s="13"/>
      <c r="P48" s="17"/>
      <c r="Q48" s="13"/>
      <c r="R48" s="17"/>
      <c r="S48" s="13"/>
    </row>
    <row r="49" spans="1:19" x14ac:dyDescent="0.2">
      <c r="A49" s="13" t="s">
        <v>36</v>
      </c>
      <c r="B49" s="13">
        <v>77</v>
      </c>
      <c r="C49" s="13">
        <v>77</v>
      </c>
      <c r="D49" s="14">
        <f t="shared" si="7"/>
        <v>3</v>
      </c>
      <c r="E49" s="13">
        <v>1</v>
      </c>
      <c r="F49" s="15">
        <v>3</v>
      </c>
      <c r="G49" s="13">
        <v>40</v>
      </c>
      <c r="H49" s="16">
        <f t="shared" si="6"/>
        <v>187.5</v>
      </c>
      <c r="I49" s="16"/>
      <c r="J49" s="13">
        <v>120</v>
      </c>
      <c r="K49" s="13">
        <v>30</v>
      </c>
      <c r="L49" s="13"/>
      <c r="M49" s="13"/>
      <c r="N49" s="13"/>
      <c r="O49" s="13"/>
      <c r="P49" s="17">
        <v>43570</v>
      </c>
      <c r="Q49" s="13">
        <f>WEEKNUM(P49)</f>
        <v>16</v>
      </c>
      <c r="R49" s="17">
        <v>43631</v>
      </c>
      <c r="S49" s="13">
        <f>WEEKNUM(R49)</f>
        <v>24</v>
      </c>
    </row>
    <row r="50" spans="1:19" x14ac:dyDescent="0.2">
      <c r="A50" s="13" t="s">
        <v>45</v>
      </c>
      <c r="B50" s="13" t="s">
        <v>17</v>
      </c>
      <c r="C50" s="18" t="s">
        <v>17</v>
      </c>
      <c r="D50" s="14" t="str">
        <f t="shared" si="7"/>
        <v>-</v>
      </c>
      <c r="E50" s="13">
        <v>1</v>
      </c>
      <c r="F50" s="15">
        <v>10</v>
      </c>
      <c r="G50" s="13">
        <v>3</v>
      </c>
      <c r="H50" s="16">
        <f t="shared" si="6"/>
        <v>8333.3333333333339</v>
      </c>
      <c r="I50" s="16"/>
      <c r="J50" s="13">
        <v>45</v>
      </c>
      <c r="K50" s="13"/>
      <c r="L50" s="13">
        <v>45</v>
      </c>
      <c r="M50" s="13"/>
      <c r="N50" s="13" t="s">
        <v>13</v>
      </c>
      <c r="O50" s="13"/>
      <c r="P50" s="17">
        <v>43539</v>
      </c>
      <c r="Q50" s="13">
        <f>WEEKNUM(P50)</f>
        <v>11</v>
      </c>
      <c r="R50" s="17">
        <v>43723</v>
      </c>
      <c r="S50" s="13">
        <f>WEEKNUM(R50)</f>
        <v>38</v>
      </c>
    </row>
    <row r="51" spans="1:19" x14ac:dyDescent="0.2">
      <c r="A51" s="13" t="s">
        <v>66</v>
      </c>
      <c r="B51" s="13">
        <v>77</v>
      </c>
      <c r="C51" s="13">
        <v>77</v>
      </c>
      <c r="D51" s="14">
        <f t="shared" si="7"/>
        <v>9</v>
      </c>
      <c r="E51" s="13">
        <v>1</v>
      </c>
      <c r="F51" s="15">
        <v>4</v>
      </c>
      <c r="G51" s="13">
        <v>15</v>
      </c>
      <c r="H51" s="16">
        <f t="shared" si="6"/>
        <v>666.66666666666663</v>
      </c>
      <c r="I51" s="16"/>
      <c r="J51" s="13">
        <v>50</v>
      </c>
      <c r="K51" s="13">
        <v>30</v>
      </c>
      <c r="L51" s="13">
        <v>50</v>
      </c>
      <c r="M51" s="13"/>
      <c r="N51" s="13" t="s">
        <v>13</v>
      </c>
      <c r="O51" s="13"/>
      <c r="P51" s="17">
        <v>43539</v>
      </c>
      <c r="Q51" s="13">
        <f>WEEKNUM(P51)</f>
        <v>11</v>
      </c>
      <c r="R51" s="17">
        <v>43723</v>
      </c>
      <c r="S51" s="13">
        <f>WEEKNUM(R51)</f>
        <v>38</v>
      </c>
    </row>
    <row r="52" spans="1:19" x14ac:dyDescent="0.2">
      <c r="A52" s="13" t="s">
        <v>65</v>
      </c>
      <c r="B52" s="13" t="s">
        <v>43</v>
      </c>
      <c r="C52" s="13">
        <v>264</v>
      </c>
      <c r="D52" s="14">
        <f t="shared" si="7"/>
        <v>3</v>
      </c>
      <c r="E52" s="13">
        <v>1</v>
      </c>
      <c r="F52" s="15">
        <v>4</v>
      </c>
      <c r="G52" s="13">
        <v>15</v>
      </c>
      <c r="H52" s="16">
        <f t="shared" si="6"/>
        <v>666.66666666666663</v>
      </c>
      <c r="I52" s="16"/>
      <c r="J52" s="13">
        <v>50</v>
      </c>
      <c r="K52" s="13">
        <v>30</v>
      </c>
      <c r="L52" s="13">
        <v>50</v>
      </c>
      <c r="M52" s="13"/>
      <c r="N52" s="13" t="s">
        <v>13</v>
      </c>
      <c r="O52" s="13"/>
      <c r="P52" s="17">
        <v>43539</v>
      </c>
      <c r="Q52" s="13">
        <f>WEEKNUM(P52)</f>
        <v>11</v>
      </c>
      <c r="R52" s="17">
        <v>43723</v>
      </c>
      <c r="S52" s="13">
        <f>WEEKNUM(R52)</f>
        <v>38</v>
      </c>
    </row>
    <row r="53" spans="1:19" x14ac:dyDescent="0.2">
      <c r="A53" s="13" t="s">
        <v>40</v>
      </c>
      <c r="B53" s="13">
        <v>77</v>
      </c>
      <c r="C53" s="13">
        <v>77</v>
      </c>
      <c r="D53" s="14">
        <f t="shared" si="7"/>
        <v>4</v>
      </c>
      <c r="E53" s="13">
        <v>1</v>
      </c>
      <c r="F53" s="15">
        <v>3</v>
      </c>
      <c r="G53" s="13">
        <v>30</v>
      </c>
      <c r="H53" s="16">
        <f t="shared" si="6"/>
        <v>250</v>
      </c>
      <c r="I53" s="16"/>
      <c r="J53" s="13">
        <v>60</v>
      </c>
      <c r="K53" s="13">
        <v>21</v>
      </c>
      <c r="L53" s="13">
        <v>60</v>
      </c>
      <c r="M53" s="13"/>
      <c r="N53" s="13" t="s">
        <v>13</v>
      </c>
      <c r="O53" s="13"/>
      <c r="P53" s="13"/>
      <c r="Q53" s="13"/>
      <c r="R53" s="13"/>
      <c r="S53" s="13"/>
    </row>
    <row r="54" spans="1:19" x14ac:dyDescent="0.2">
      <c r="A54" s="13" t="s">
        <v>69</v>
      </c>
      <c r="B54" s="13" t="s">
        <v>43</v>
      </c>
      <c r="C54" s="13">
        <v>264</v>
      </c>
      <c r="D54" s="14">
        <f t="shared" si="7"/>
        <v>2</v>
      </c>
      <c r="E54" s="13">
        <v>0.5</v>
      </c>
      <c r="F54" s="15">
        <v>3</v>
      </c>
      <c r="G54" s="13">
        <v>15</v>
      </c>
      <c r="H54" s="16">
        <f t="shared" si="6"/>
        <v>250</v>
      </c>
      <c r="I54" s="16"/>
      <c r="J54" s="13">
        <v>60</v>
      </c>
      <c r="K54" s="13">
        <v>21</v>
      </c>
      <c r="L54" s="13">
        <v>60</v>
      </c>
      <c r="M54" s="13"/>
      <c r="N54" s="13" t="s">
        <v>13</v>
      </c>
      <c r="O54" s="13"/>
      <c r="P54" s="13"/>
      <c r="Q54" s="13"/>
      <c r="R54" s="13"/>
      <c r="S54" s="13"/>
    </row>
    <row r="55" spans="1:19" x14ac:dyDescent="0.2">
      <c r="A55" s="13" t="s">
        <v>222</v>
      </c>
      <c r="B55" s="13"/>
      <c r="C55" s="13"/>
      <c r="D55" s="14" t="str">
        <f t="shared" si="7"/>
        <v>-</v>
      </c>
      <c r="E55" s="13"/>
      <c r="F55" s="13"/>
      <c r="G55" s="13"/>
      <c r="H55" s="16" t="str">
        <f t="shared" si="6"/>
        <v/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x14ac:dyDescent="0.2">
      <c r="A56" s="13" t="s">
        <v>108</v>
      </c>
      <c r="B56" s="13">
        <v>77</v>
      </c>
      <c r="C56" s="13">
        <v>77</v>
      </c>
      <c r="D56" s="14">
        <f t="shared" si="7"/>
        <v>9</v>
      </c>
      <c r="E56" s="13">
        <v>1</v>
      </c>
      <c r="F56" s="15">
        <v>4</v>
      </c>
      <c r="G56" s="13">
        <v>15</v>
      </c>
      <c r="H56" s="16">
        <f t="shared" si="6"/>
        <v>666.66666666666663</v>
      </c>
      <c r="I56" s="16"/>
      <c r="J56" s="13">
        <v>73</v>
      </c>
      <c r="K56" s="13">
        <v>40</v>
      </c>
      <c r="L56" s="13">
        <v>150</v>
      </c>
      <c r="M56" s="13"/>
      <c r="N56" s="13" t="s">
        <v>13</v>
      </c>
      <c r="O56" s="13"/>
      <c r="P56" s="17">
        <v>43556</v>
      </c>
      <c r="Q56" s="13">
        <f>WEEKNUM(P56)</f>
        <v>14</v>
      </c>
      <c r="R56" s="17">
        <v>43661</v>
      </c>
      <c r="S56" s="13">
        <f>WEEKNUM(R56)</f>
        <v>29</v>
      </c>
    </row>
    <row r="57" spans="1:19" x14ac:dyDescent="0.2">
      <c r="A57" s="13" t="s">
        <v>68</v>
      </c>
      <c r="B57" s="13" t="s">
        <v>42</v>
      </c>
      <c r="C57" s="13">
        <v>264</v>
      </c>
      <c r="D57" s="14">
        <f t="shared" si="7"/>
        <v>10</v>
      </c>
      <c r="E57" s="13">
        <v>1</v>
      </c>
      <c r="F57" s="15">
        <v>5</v>
      </c>
      <c r="G57" s="13">
        <v>5</v>
      </c>
      <c r="H57" s="16">
        <f t="shared" si="6"/>
        <v>2500</v>
      </c>
      <c r="I57" s="16"/>
      <c r="J57" s="13">
        <v>73</v>
      </c>
      <c r="K57" s="13">
        <v>40</v>
      </c>
      <c r="L57" s="13">
        <v>150</v>
      </c>
      <c r="M57" s="13"/>
      <c r="N57" s="13" t="s">
        <v>13</v>
      </c>
      <c r="O57" s="13"/>
      <c r="P57" s="17">
        <v>43556</v>
      </c>
      <c r="Q57" s="13">
        <f>WEEKNUM(P57)</f>
        <v>14</v>
      </c>
      <c r="R57" s="17">
        <v>43661</v>
      </c>
      <c r="S57" s="13">
        <f>WEEKNUM(R57)</f>
        <v>29</v>
      </c>
    </row>
    <row r="58" spans="1:19" x14ac:dyDescent="0.2">
      <c r="A58" s="13" t="s">
        <v>41</v>
      </c>
      <c r="B58" s="13">
        <v>500</v>
      </c>
      <c r="C58" s="13">
        <v>500</v>
      </c>
      <c r="D58" s="14">
        <f t="shared" si="7"/>
        <v>1</v>
      </c>
      <c r="E58" s="13">
        <v>1</v>
      </c>
      <c r="F58" s="15">
        <v>3</v>
      </c>
      <c r="G58" s="13">
        <v>15</v>
      </c>
      <c r="H58" s="16">
        <f t="shared" si="6"/>
        <v>500</v>
      </c>
      <c r="I58" s="16"/>
      <c r="J58" s="13">
        <v>120</v>
      </c>
      <c r="K58" s="13">
        <v>65</v>
      </c>
      <c r="L58" s="13">
        <v>150</v>
      </c>
      <c r="M58" s="13"/>
      <c r="N58" s="13" t="s">
        <v>20</v>
      </c>
      <c r="O58" s="13"/>
      <c r="P58" s="17">
        <v>43570</v>
      </c>
      <c r="Q58" s="13">
        <f>WEEKNUM(P58)</f>
        <v>16</v>
      </c>
      <c r="R58" s="17">
        <v>43640</v>
      </c>
      <c r="S58" s="13">
        <f>WEEKNUM(R58)</f>
        <v>26</v>
      </c>
    </row>
    <row r="59" spans="1:19" x14ac:dyDescent="0.2">
      <c r="A59" s="13" t="s">
        <v>70</v>
      </c>
      <c r="B59" s="13" t="s">
        <v>54</v>
      </c>
      <c r="C59" s="13">
        <v>264</v>
      </c>
      <c r="D59" s="14">
        <f t="shared" si="7"/>
        <v>3</v>
      </c>
      <c r="E59" s="13">
        <v>1</v>
      </c>
      <c r="F59" s="15">
        <v>3</v>
      </c>
      <c r="G59" s="13">
        <v>10</v>
      </c>
      <c r="H59" s="16">
        <f t="shared" si="6"/>
        <v>750</v>
      </c>
      <c r="I59" s="16"/>
      <c r="J59" s="13">
        <v>120</v>
      </c>
      <c r="K59" s="13">
        <v>65</v>
      </c>
      <c r="L59" s="13">
        <v>150</v>
      </c>
      <c r="M59" s="13"/>
      <c r="N59" s="13" t="s">
        <v>20</v>
      </c>
      <c r="O59" s="13"/>
      <c r="P59" s="17">
        <v>43570</v>
      </c>
      <c r="Q59" s="13">
        <f>WEEKNUM(P59)</f>
        <v>16</v>
      </c>
      <c r="R59" s="17">
        <v>43640</v>
      </c>
      <c r="S59" s="13">
        <f>WEEKNUM(R59)</f>
        <v>26</v>
      </c>
    </row>
    <row r="60" spans="1:19" x14ac:dyDescent="0.2">
      <c r="A60" s="13" t="s">
        <v>27</v>
      </c>
      <c r="B60" s="13">
        <v>500</v>
      </c>
      <c r="C60" s="13">
        <v>500</v>
      </c>
      <c r="D60" s="14">
        <f t="shared" si="7"/>
        <v>3</v>
      </c>
      <c r="E60" s="13">
        <v>5</v>
      </c>
      <c r="F60" s="15">
        <v>3</v>
      </c>
      <c r="G60" s="13">
        <v>5</v>
      </c>
      <c r="H60" s="16">
        <f t="shared" si="6"/>
        <v>7500</v>
      </c>
      <c r="I60" s="16"/>
      <c r="J60" s="13">
        <v>85</v>
      </c>
      <c r="K60" s="13">
        <v>50</v>
      </c>
      <c r="L60" s="13"/>
      <c r="M60" s="13"/>
      <c r="N60" s="13" t="s">
        <v>20</v>
      </c>
      <c r="O60" s="13"/>
      <c r="P60" s="13"/>
      <c r="Q60" s="13"/>
      <c r="R60" s="13"/>
      <c r="S60" s="13"/>
    </row>
    <row r="61" spans="1:19" x14ac:dyDescent="0.2">
      <c r="A61" s="13" t="s">
        <v>78</v>
      </c>
      <c r="B61" s="13" t="s">
        <v>17</v>
      </c>
      <c r="C61" s="18" t="s">
        <v>17</v>
      </c>
      <c r="D61" s="14" t="str">
        <f t="shared" si="7"/>
        <v>-</v>
      </c>
      <c r="E61" s="13"/>
      <c r="F61" s="13"/>
      <c r="G61" s="13"/>
      <c r="H61" s="16" t="str">
        <f t="shared" si="6"/>
        <v/>
      </c>
      <c r="I61" s="16"/>
      <c r="J61" s="13"/>
      <c r="K61" s="13"/>
      <c r="L61" s="13"/>
      <c r="M61" s="13"/>
      <c r="N61" s="13" t="s">
        <v>14</v>
      </c>
      <c r="O61" s="13"/>
      <c r="P61" s="13"/>
      <c r="Q61" s="13"/>
      <c r="R61" s="13"/>
      <c r="S61" s="13"/>
    </row>
    <row r="62" spans="1:19" x14ac:dyDescent="0.2">
      <c r="A62" s="13" t="s">
        <v>28</v>
      </c>
      <c r="B62" s="13" t="s">
        <v>17</v>
      </c>
      <c r="C62" s="13" t="s">
        <v>17</v>
      </c>
      <c r="D62" s="14" t="str">
        <f t="shared" si="7"/>
        <v>-</v>
      </c>
      <c r="E62" s="13">
        <v>1</v>
      </c>
      <c r="F62" s="15">
        <v>8</v>
      </c>
      <c r="G62" s="13">
        <v>3</v>
      </c>
      <c r="H62" s="16">
        <f t="shared" si="6"/>
        <v>6666.666666666667</v>
      </c>
      <c r="I62" s="16"/>
      <c r="J62" s="13">
        <v>30</v>
      </c>
      <c r="K62" s="13"/>
      <c r="L62" s="13">
        <v>45</v>
      </c>
      <c r="M62" s="13"/>
      <c r="N62" s="13" t="s">
        <v>14</v>
      </c>
      <c r="O62" s="13"/>
      <c r="P62" s="17">
        <v>43539</v>
      </c>
      <c r="Q62" s="13">
        <f>WEEKNUM(P62)</f>
        <v>11</v>
      </c>
      <c r="R62" s="17">
        <v>43709</v>
      </c>
      <c r="S62" s="13">
        <f>WEEKNUM(R62)</f>
        <v>36</v>
      </c>
    </row>
    <row r="63" spans="1:19" x14ac:dyDescent="0.2">
      <c r="A63" s="13" t="s">
        <v>29</v>
      </c>
      <c r="B63" s="13" t="s">
        <v>17</v>
      </c>
      <c r="C63" s="13" t="s">
        <v>17</v>
      </c>
      <c r="D63" s="14" t="str">
        <f t="shared" si="7"/>
        <v>-</v>
      </c>
      <c r="E63" s="13">
        <v>1</v>
      </c>
      <c r="F63" s="15">
        <v>5</v>
      </c>
      <c r="G63" s="13">
        <v>3</v>
      </c>
      <c r="H63" s="16">
        <f t="shared" si="6"/>
        <v>4166.666666666667</v>
      </c>
      <c r="I63" s="16"/>
      <c r="J63" s="13">
        <v>35</v>
      </c>
      <c r="K63" s="13"/>
      <c r="L63" s="13">
        <v>45</v>
      </c>
      <c r="M63" s="13"/>
      <c r="N63" s="13" t="s">
        <v>14</v>
      </c>
      <c r="O63" s="13"/>
      <c r="P63" s="13"/>
      <c r="Q63" s="13"/>
      <c r="R63" s="13"/>
      <c r="S63" s="13"/>
    </row>
    <row r="64" spans="1:19" x14ac:dyDescent="0.2">
      <c r="A64" s="13" t="s">
        <v>72</v>
      </c>
      <c r="B64" s="13">
        <v>77</v>
      </c>
      <c r="C64" s="13">
        <v>77</v>
      </c>
      <c r="D64" s="14">
        <f t="shared" si="7"/>
        <v>9</v>
      </c>
      <c r="E64" s="13">
        <v>4</v>
      </c>
      <c r="F64" s="15">
        <v>4</v>
      </c>
      <c r="G64" s="13">
        <v>15</v>
      </c>
      <c r="H64" s="16">
        <f t="shared" si="6"/>
        <v>2666.6666666666665</v>
      </c>
      <c r="I64" s="16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x14ac:dyDescent="0.2">
      <c r="A65" s="13" t="s">
        <v>71</v>
      </c>
      <c r="B65" s="13" t="s">
        <v>43</v>
      </c>
      <c r="C65" s="13">
        <v>264</v>
      </c>
      <c r="D65" s="14">
        <f t="shared" si="7"/>
        <v>3</v>
      </c>
      <c r="E65" s="13">
        <v>4</v>
      </c>
      <c r="F65" s="15">
        <v>4</v>
      </c>
      <c r="G65" s="13">
        <v>15</v>
      </c>
      <c r="H65" s="16">
        <f t="shared" si="6"/>
        <v>2666.6666666666665</v>
      </c>
      <c r="I65" s="16"/>
      <c r="J65" s="13">
        <v>60</v>
      </c>
      <c r="K65" s="13">
        <v>30</v>
      </c>
      <c r="L65" s="13">
        <v>55</v>
      </c>
      <c r="M65" s="13"/>
      <c r="N65" s="13"/>
      <c r="O65" s="13"/>
      <c r="P65" s="17">
        <v>43556</v>
      </c>
      <c r="Q65" s="13">
        <f>WEEKNUM(P65)</f>
        <v>14</v>
      </c>
      <c r="R65" s="17">
        <v>43647</v>
      </c>
      <c r="S65" s="13">
        <f>WEEKNUM(R65)</f>
        <v>27</v>
      </c>
    </row>
    <row r="66" spans="1:19" x14ac:dyDescent="0.2">
      <c r="A66" s="13" t="s">
        <v>73</v>
      </c>
      <c r="B66" s="13" t="s">
        <v>54</v>
      </c>
      <c r="C66" s="13">
        <v>264</v>
      </c>
      <c r="D66" s="14">
        <f t="shared" si="7"/>
        <v>3</v>
      </c>
      <c r="E66" s="13">
        <v>1</v>
      </c>
      <c r="F66" s="15">
        <v>3</v>
      </c>
      <c r="G66" s="13">
        <v>10</v>
      </c>
      <c r="H66" s="16">
        <f t="shared" ref="H66:H97" si="8">IFERROR($H$1*100/G66*F66*E66,"")</f>
        <v>750</v>
      </c>
      <c r="I66" s="16"/>
      <c r="J66" s="13">
        <v>60</v>
      </c>
      <c r="K66" s="13">
        <v>25</v>
      </c>
      <c r="L66" s="13">
        <v>70</v>
      </c>
      <c r="M66" s="13"/>
      <c r="N66" s="13" t="s">
        <v>13</v>
      </c>
      <c r="O66" s="13"/>
      <c r="P66" s="17">
        <v>43556</v>
      </c>
      <c r="Q66" s="13">
        <f>WEEKNUM(P66)</f>
        <v>14</v>
      </c>
      <c r="R66" s="17">
        <v>43661</v>
      </c>
      <c r="S66" s="13">
        <f>WEEKNUM(R66)</f>
        <v>29</v>
      </c>
    </row>
    <row r="67" spans="1:19" x14ac:dyDescent="0.2">
      <c r="A67" s="13" t="s">
        <v>77</v>
      </c>
      <c r="B67" s="13">
        <v>77</v>
      </c>
      <c r="C67" s="13">
        <v>77</v>
      </c>
      <c r="D67" s="14">
        <f t="shared" si="7"/>
        <v>4</v>
      </c>
      <c r="E67" s="13">
        <v>1</v>
      </c>
      <c r="F67" s="15">
        <v>3</v>
      </c>
      <c r="G67" s="13">
        <v>30</v>
      </c>
      <c r="H67" s="16">
        <f t="shared" si="8"/>
        <v>250</v>
      </c>
      <c r="I67" s="16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x14ac:dyDescent="0.2">
      <c r="A68" s="13" t="s">
        <v>76</v>
      </c>
      <c r="B68" s="13" t="s">
        <v>54</v>
      </c>
      <c r="C68" s="13">
        <v>264</v>
      </c>
      <c r="D68" s="14">
        <f t="shared" si="7"/>
        <v>3</v>
      </c>
      <c r="E68" s="13">
        <v>0.5</v>
      </c>
      <c r="F68" s="15">
        <v>3</v>
      </c>
      <c r="G68" s="13">
        <v>10</v>
      </c>
      <c r="H68" s="16">
        <f t="shared" si="8"/>
        <v>375</v>
      </c>
      <c r="I68" s="16"/>
      <c r="J68" s="13"/>
      <c r="K68" s="13"/>
      <c r="L68" s="13"/>
      <c r="M68" s="13"/>
      <c r="N68" s="13"/>
      <c r="O68" s="13"/>
      <c r="P68" s="17"/>
      <c r="Q68" s="13"/>
      <c r="R68" s="17"/>
      <c r="S68" s="13"/>
    </row>
    <row r="69" spans="1:19" x14ac:dyDescent="0.2">
      <c r="A69" s="13" t="s">
        <v>75</v>
      </c>
      <c r="B69" s="13">
        <v>77</v>
      </c>
      <c r="C69" s="22">
        <v>77</v>
      </c>
      <c r="D69" s="14">
        <f t="shared" ref="D69:D100" si="9">IFERROR(ROUNDUP(H69/C69/E69,0),"-")</f>
        <v>4</v>
      </c>
      <c r="E69" s="13">
        <v>1</v>
      </c>
      <c r="F69" s="15">
        <v>3</v>
      </c>
      <c r="G69" s="13">
        <v>30</v>
      </c>
      <c r="H69" s="16">
        <f t="shared" si="8"/>
        <v>250</v>
      </c>
      <c r="I69" s="16"/>
      <c r="J69" s="13">
        <v>50</v>
      </c>
      <c r="K69" s="13">
        <v>30</v>
      </c>
      <c r="L69" s="13">
        <v>50</v>
      </c>
      <c r="M69" s="13"/>
      <c r="N69" s="13" t="s">
        <v>13</v>
      </c>
      <c r="O69" s="13"/>
      <c r="P69" s="17">
        <v>43539</v>
      </c>
      <c r="Q69" s="13">
        <f>WEEKNUM(P69)</f>
        <v>11</v>
      </c>
      <c r="R69" s="17">
        <v>43702</v>
      </c>
      <c r="S69" s="13">
        <f>WEEKNUM(R69)</f>
        <v>35</v>
      </c>
    </row>
    <row r="70" spans="1:19" x14ac:dyDescent="0.2">
      <c r="A70" s="13" t="s">
        <v>74</v>
      </c>
      <c r="B70" s="13" t="s">
        <v>54</v>
      </c>
      <c r="C70" s="23">
        <v>264</v>
      </c>
      <c r="D70" s="14">
        <f t="shared" si="9"/>
        <v>3</v>
      </c>
      <c r="E70" s="24">
        <v>0.5</v>
      </c>
      <c r="F70" s="25">
        <v>3</v>
      </c>
      <c r="G70" s="24">
        <v>10</v>
      </c>
      <c r="H70" s="16">
        <f t="shared" si="8"/>
        <v>375</v>
      </c>
      <c r="I70" s="16"/>
      <c r="J70" s="24">
        <v>50</v>
      </c>
      <c r="K70" s="24">
        <v>30</v>
      </c>
      <c r="L70" s="24">
        <v>50</v>
      </c>
      <c r="M70" s="24"/>
      <c r="N70" s="24" t="s">
        <v>13</v>
      </c>
      <c r="O70" s="24"/>
      <c r="P70" s="47">
        <v>43539</v>
      </c>
      <c r="Q70" s="24">
        <f>WEEKNUM(P70)</f>
        <v>11</v>
      </c>
      <c r="R70" s="47">
        <v>43702</v>
      </c>
      <c r="S70" s="24">
        <f>WEEKNUM(R70)</f>
        <v>35</v>
      </c>
    </row>
    <row r="71" spans="1:19" x14ac:dyDescent="0.2">
      <c r="A71" s="13" t="s">
        <v>236</v>
      </c>
      <c r="B71" s="13" t="s">
        <v>43</v>
      </c>
      <c r="C71" s="18">
        <v>264</v>
      </c>
      <c r="D71" s="14">
        <f t="shared" si="9"/>
        <v>2</v>
      </c>
      <c r="E71" s="24">
        <v>0.5</v>
      </c>
      <c r="F71" s="24">
        <v>3</v>
      </c>
      <c r="G71" s="24">
        <v>15</v>
      </c>
      <c r="H71" s="16">
        <f t="shared" si="8"/>
        <v>250</v>
      </c>
      <c r="I71" s="13"/>
      <c r="J71" s="24">
        <v>90</v>
      </c>
      <c r="K71" s="24">
        <v>30</v>
      </c>
      <c r="L71" s="24">
        <v>180</v>
      </c>
      <c r="M71" s="13"/>
      <c r="N71" s="13"/>
      <c r="O71" s="13"/>
      <c r="P71" s="13"/>
      <c r="Q71" s="13"/>
      <c r="R71" s="13"/>
      <c r="S71" s="13"/>
    </row>
    <row r="72" spans="1:19" x14ac:dyDescent="0.2">
      <c r="A72" s="13" t="s">
        <v>31</v>
      </c>
      <c r="B72" s="13">
        <v>77</v>
      </c>
      <c r="C72" s="13">
        <v>77</v>
      </c>
      <c r="D72" s="14">
        <f t="shared" si="9"/>
        <v>4</v>
      </c>
      <c r="E72" s="13">
        <v>1</v>
      </c>
      <c r="F72" s="15">
        <v>3</v>
      </c>
      <c r="G72" s="13">
        <v>30</v>
      </c>
      <c r="H72" s="16">
        <f t="shared" si="8"/>
        <v>250</v>
      </c>
      <c r="I72" s="16"/>
      <c r="J72" s="13">
        <v>75</v>
      </c>
      <c r="K72" s="13">
        <v>30</v>
      </c>
      <c r="L72" s="13">
        <v>50</v>
      </c>
      <c r="M72" s="13"/>
      <c r="N72" s="13" t="s">
        <v>14</v>
      </c>
      <c r="O72" s="13"/>
      <c r="P72" s="17">
        <v>43556</v>
      </c>
      <c r="Q72" s="13">
        <f>WEEKNUM(P72)</f>
        <v>14</v>
      </c>
      <c r="R72" s="17">
        <v>43661</v>
      </c>
      <c r="S72" s="13">
        <f>WEEKNUM(R72)</f>
        <v>29</v>
      </c>
    </row>
    <row r="73" spans="1:19" x14ac:dyDescent="0.2">
      <c r="A73" s="13" t="s">
        <v>67</v>
      </c>
      <c r="B73" s="13" t="s">
        <v>42</v>
      </c>
      <c r="C73" s="13">
        <v>264</v>
      </c>
      <c r="D73" s="14">
        <f t="shared" si="9"/>
        <v>8</v>
      </c>
      <c r="E73" s="13">
        <v>1</v>
      </c>
      <c r="F73" s="13">
        <v>4</v>
      </c>
      <c r="G73" s="13">
        <v>5</v>
      </c>
      <c r="H73" s="16">
        <f t="shared" si="8"/>
        <v>2000</v>
      </c>
      <c r="I73" s="16"/>
      <c r="J73" s="13"/>
      <c r="K73" s="13"/>
      <c r="L73" s="13"/>
      <c r="M73" s="13"/>
      <c r="N73" s="13" t="s">
        <v>13</v>
      </c>
      <c r="O73" s="13"/>
      <c r="P73" s="13"/>
      <c r="Q73" s="13"/>
      <c r="R73" s="13"/>
      <c r="S73" s="13"/>
    </row>
    <row r="74" spans="1:19" x14ac:dyDescent="0.2">
      <c r="A74" s="13" t="s">
        <v>100</v>
      </c>
      <c r="B74" s="13" t="s">
        <v>42</v>
      </c>
      <c r="C74" s="13">
        <v>264</v>
      </c>
      <c r="D74" s="14">
        <f t="shared" si="9"/>
        <v>8</v>
      </c>
      <c r="E74" s="13">
        <v>1</v>
      </c>
      <c r="F74" s="15">
        <v>4</v>
      </c>
      <c r="G74" s="13">
        <v>5</v>
      </c>
      <c r="H74" s="16">
        <f t="shared" si="8"/>
        <v>2000</v>
      </c>
      <c r="I74" s="16"/>
      <c r="J74" s="13">
        <v>40</v>
      </c>
      <c r="K74" s="13">
        <v>21</v>
      </c>
      <c r="L74" s="13">
        <v>50</v>
      </c>
      <c r="M74" s="13"/>
      <c r="N74" s="13" t="s">
        <v>13</v>
      </c>
      <c r="O74" s="13"/>
      <c r="P74" s="17">
        <v>43539</v>
      </c>
      <c r="Q74" s="13">
        <f>WEEKNUM(P74)</f>
        <v>11</v>
      </c>
      <c r="R74" s="17">
        <v>43723</v>
      </c>
      <c r="S74" s="13">
        <f>WEEKNUM(R74)</f>
        <v>38</v>
      </c>
    </row>
    <row r="75" spans="1:19" x14ac:dyDescent="0.2">
      <c r="A75" s="13" t="s">
        <v>30</v>
      </c>
      <c r="B75" s="13">
        <v>77</v>
      </c>
      <c r="C75" s="18">
        <v>77</v>
      </c>
      <c r="D75" s="14">
        <f>IFERROR(H75/C75/E75,"-")</f>
        <v>0.54112554112554112</v>
      </c>
      <c r="E75" s="13">
        <v>1</v>
      </c>
      <c r="F75" s="15">
        <v>1</v>
      </c>
      <c r="G75" s="13">
        <v>60</v>
      </c>
      <c r="H75" s="16">
        <f t="shared" si="8"/>
        <v>41.666666666666664</v>
      </c>
      <c r="I75" s="16"/>
      <c r="J75" s="13">
        <v>50</v>
      </c>
      <c r="K75" s="13">
        <v>15</v>
      </c>
      <c r="L75" s="13">
        <v>70</v>
      </c>
      <c r="M75" s="13"/>
      <c r="N75" s="13" t="s">
        <v>12</v>
      </c>
      <c r="O75" s="13"/>
      <c r="P75" s="17">
        <v>43586</v>
      </c>
      <c r="Q75" s="13">
        <f>WEEKNUM(P75)</f>
        <v>18</v>
      </c>
      <c r="R75" s="17">
        <v>43631</v>
      </c>
      <c r="S75" s="13">
        <f>WEEKNUM(R75)</f>
        <v>24</v>
      </c>
    </row>
    <row r="76" spans="1:19" x14ac:dyDescent="0.2">
      <c r="A76" s="13" t="s">
        <v>212</v>
      </c>
      <c r="B76" s="13"/>
      <c r="C76" s="13"/>
      <c r="D76" s="14" t="str">
        <f>IFERROR(ROUNDUP(H76/C76/E76,0),"-")</f>
        <v>-</v>
      </c>
      <c r="E76" s="13"/>
      <c r="F76" s="13"/>
      <c r="G76" s="13"/>
      <c r="H76" s="16" t="str">
        <f t="shared" si="8"/>
        <v/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x14ac:dyDescent="0.2">
      <c r="A77" s="13" t="s">
        <v>33</v>
      </c>
      <c r="B77" s="13">
        <v>77</v>
      </c>
      <c r="C77" s="18">
        <v>77</v>
      </c>
      <c r="D77" s="14">
        <f>IFERROR(H77/C77/E77,"-")</f>
        <v>1.0822510822510822</v>
      </c>
      <c r="E77" s="18">
        <v>1</v>
      </c>
      <c r="F77" s="19">
        <v>1</v>
      </c>
      <c r="G77" s="18">
        <v>30</v>
      </c>
      <c r="H77" s="16">
        <f t="shared" si="8"/>
        <v>83.333333333333329</v>
      </c>
      <c r="I77" s="16"/>
      <c r="J77" s="18">
        <v>120</v>
      </c>
      <c r="K77" s="18">
        <v>60</v>
      </c>
      <c r="L77" s="18">
        <v>180</v>
      </c>
      <c r="M77" s="18"/>
      <c r="N77" s="18" t="s">
        <v>34</v>
      </c>
      <c r="O77" s="18"/>
      <c r="P77" s="18"/>
      <c r="Q77" s="18"/>
      <c r="R77" s="18"/>
      <c r="S77" s="18"/>
    </row>
    <row r="78" spans="1:19" x14ac:dyDescent="0.2">
      <c r="A78" s="13" t="s">
        <v>32</v>
      </c>
      <c r="B78" s="13" t="s">
        <v>42</v>
      </c>
      <c r="C78" s="18">
        <v>264</v>
      </c>
      <c r="D78" s="14">
        <f>IFERROR(ROUNDUP(H78/C78/E78,0),"-")</f>
        <v>2</v>
      </c>
      <c r="E78" s="18">
        <v>1</v>
      </c>
      <c r="F78" s="19">
        <v>1</v>
      </c>
      <c r="G78" s="18">
        <v>5</v>
      </c>
      <c r="H78" s="16">
        <f t="shared" si="8"/>
        <v>500</v>
      </c>
      <c r="I78" s="16"/>
      <c r="J78" s="18">
        <v>55</v>
      </c>
      <c r="K78" s="18"/>
      <c r="L78" s="18">
        <v>85</v>
      </c>
      <c r="M78" s="18"/>
      <c r="N78" s="18" t="s">
        <v>13</v>
      </c>
      <c r="O78" s="18"/>
      <c r="P78" s="20">
        <v>43539</v>
      </c>
      <c r="Q78" s="18">
        <f>WEEKNUM(P78)</f>
        <v>11</v>
      </c>
      <c r="R78" s="20">
        <v>43617</v>
      </c>
      <c r="S78" s="18">
        <f>WEEKNUM(R78)</f>
        <v>22</v>
      </c>
    </row>
    <row r="79" spans="1:19" x14ac:dyDescent="0.2">
      <c r="A79" s="13"/>
      <c r="B79" s="13"/>
      <c r="C79" s="13"/>
      <c r="D79" s="13"/>
      <c r="E79" s="13"/>
      <c r="F79" s="13"/>
      <c r="G79" s="13"/>
      <c r="H79" s="16" t="str">
        <f t="shared" si="8"/>
        <v/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x14ac:dyDescent="0.2">
      <c r="A80" s="13"/>
      <c r="B80" s="13"/>
      <c r="C80" s="13"/>
      <c r="D80" s="13"/>
      <c r="E80" s="13"/>
      <c r="F80" s="13"/>
      <c r="G80" s="13"/>
      <c r="H80" s="16" t="str">
        <f t="shared" si="8"/>
        <v/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x14ac:dyDescent="0.2">
      <c r="A81" s="13"/>
      <c r="B81" s="13"/>
      <c r="C81" s="13"/>
      <c r="D81" s="13"/>
      <c r="E81" s="13"/>
      <c r="F81" s="13"/>
      <c r="G81" s="13"/>
      <c r="H81" s="16" t="str">
        <f t="shared" si="8"/>
        <v/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x14ac:dyDescent="0.2">
      <c r="A82" s="13"/>
      <c r="B82" s="13"/>
      <c r="C82" s="13"/>
      <c r="D82" s="13"/>
      <c r="E82" s="13"/>
      <c r="F82" s="13"/>
      <c r="G82" s="13"/>
      <c r="H82" s="16" t="str">
        <f t="shared" si="8"/>
        <v/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x14ac:dyDescent="0.2">
      <c r="A83" s="13"/>
      <c r="B83" s="13"/>
      <c r="C83" s="13"/>
      <c r="D83" s="13"/>
      <c r="E83" s="13"/>
      <c r="F83" s="13"/>
      <c r="G83" s="13"/>
      <c r="H83" s="16" t="str">
        <f t="shared" si="8"/>
        <v/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x14ac:dyDescent="0.2">
      <c r="A84" s="13"/>
      <c r="B84" s="13"/>
      <c r="C84" s="13"/>
      <c r="D84" s="13"/>
      <c r="E84" s="13"/>
      <c r="F84" s="13"/>
      <c r="G84" s="13"/>
      <c r="H84" s="16" t="str">
        <f t="shared" si="8"/>
        <v/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x14ac:dyDescent="0.2">
      <c r="A85" s="13"/>
      <c r="B85" s="13"/>
      <c r="C85" s="13"/>
      <c r="D85" s="13"/>
      <c r="E85" s="13"/>
      <c r="F85" s="13"/>
      <c r="G85" s="13"/>
      <c r="H85" s="16" t="str">
        <f t="shared" si="8"/>
        <v/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x14ac:dyDescent="0.2">
      <c r="A86" s="13"/>
      <c r="B86" s="13"/>
      <c r="C86" s="13"/>
      <c r="D86" s="13"/>
      <c r="E86" s="13"/>
      <c r="F86" s="13"/>
      <c r="G86" s="13"/>
      <c r="H86" s="16" t="str">
        <f t="shared" si="8"/>
        <v/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x14ac:dyDescent="0.2">
      <c r="A87" s="13"/>
      <c r="B87" s="13"/>
      <c r="C87" s="13"/>
      <c r="D87" s="13"/>
      <c r="E87" s="13"/>
      <c r="F87" s="13"/>
      <c r="G87" s="13"/>
      <c r="H87" s="16" t="str">
        <f t="shared" si="8"/>
        <v/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x14ac:dyDescent="0.2">
      <c r="A88" s="13"/>
      <c r="B88" s="13"/>
      <c r="C88" s="13"/>
      <c r="D88" s="13"/>
      <c r="E88" s="13"/>
      <c r="F88" s="13"/>
      <c r="G88" s="13"/>
      <c r="H88" s="16" t="str">
        <f t="shared" si="8"/>
        <v/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x14ac:dyDescent="0.2">
      <c r="A89" s="13"/>
      <c r="B89" s="13"/>
      <c r="C89" s="13"/>
      <c r="D89" s="13"/>
      <c r="E89" s="13"/>
      <c r="F89" s="13"/>
      <c r="G89" s="13"/>
      <c r="H89" s="16" t="str">
        <f t="shared" si="8"/>
        <v/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x14ac:dyDescent="0.2">
      <c r="A90" s="13"/>
      <c r="B90" s="13"/>
      <c r="C90" s="13"/>
      <c r="D90" s="13"/>
      <c r="E90" s="13"/>
      <c r="F90" s="13"/>
      <c r="G90" s="13"/>
      <c r="H90" s="16" t="str">
        <f t="shared" si="8"/>
        <v/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x14ac:dyDescent="0.2">
      <c r="A91" s="13"/>
      <c r="B91" s="13"/>
      <c r="C91" s="13"/>
      <c r="D91" s="13"/>
      <c r="E91" s="13"/>
      <c r="F91" s="13"/>
      <c r="G91" s="13"/>
      <c r="H91" s="16" t="str">
        <f t="shared" si="8"/>
        <v/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x14ac:dyDescent="0.2">
      <c r="A92" s="13"/>
      <c r="B92" s="13"/>
      <c r="C92" s="13"/>
      <c r="D92" s="13"/>
      <c r="E92" s="13"/>
      <c r="F92" s="13"/>
      <c r="G92" s="13"/>
      <c r="H92" s="16" t="str">
        <f t="shared" si="8"/>
        <v/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x14ac:dyDescent="0.2">
      <c r="A93" s="13"/>
      <c r="B93" s="13"/>
      <c r="C93" s="13"/>
      <c r="D93" s="13"/>
      <c r="E93" s="13"/>
      <c r="F93" s="13"/>
      <c r="G93" s="13"/>
      <c r="H93" s="16" t="str">
        <f t="shared" si="8"/>
        <v/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x14ac:dyDescent="0.2">
      <c r="A94" s="13"/>
      <c r="B94" s="13"/>
      <c r="C94" s="13"/>
      <c r="D94" s="13"/>
      <c r="E94" s="13"/>
      <c r="F94" s="13"/>
      <c r="G94" s="13"/>
      <c r="H94" s="16" t="str">
        <f t="shared" si="8"/>
        <v/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x14ac:dyDescent="0.2">
      <c r="A95" s="13"/>
      <c r="B95" s="13"/>
      <c r="C95" s="13"/>
      <c r="D95" s="13"/>
      <c r="E95" s="13"/>
      <c r="F95" s="13"/>
      <c r="G95" s="13"/>
      <c r="H95" s="16" t="str">
        <f t="shared" si="8"/>
        <v/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x14ac:dyDescent="0.2">
      <c r="A96" s="13"/>
      <c r="B96" s="13"/>
      <c r="C96" s="13"/>
      <c r="D96" s="13"/>
      <c r="E96" s="13"/>
      <c r="F96" s="13"/>
      <c r="G96" s="13"/>
      <c r="H96" s="16" t="str">
        <f t="shared" si="8"/>
        <v/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x14ac:dyDescent="0.2">
      <c r="A97" s="13"/>
      <c r="B97" s="13"/>
      <c r="C97" s="13"/>
      <c r="D97" s="13"/>
      <c r="E97" s="13"/>
      <c r="F97" s="13"/>
      <c r="G97" s="13"/>
      <c r="H97" s="16" t="str">
        <f t="shared" si="8"/>
        <v/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6055-873C-1844-B8CE-A33BE18B9B2D}">
  <dimension ref="A1:N209"/>
  <sheetViews>
    <sheetView zoomScale="120" zoomScaleNormal="120" workbookViewId="0">
      <pane ySplit="1" topLeftCell="A57" activePane="bottomLeft" state="frozen"/>
      <selection pane="bottomLeft" activeCell="N64" sqref="N64"/>
    </sheetView>
  </sheetViews>
  <sheetFormatPr baseColWidth="10" defaultRowHeight="16" x14ac:dyDescent="0.2"/>
  <cols>
    <col min="1" max="1" width="15" bestFit="1" customWidth="1"/>
    <col min="2" max="2" width="5.1640625" customWidth="1"/>
    <col min="3" max="3" width="11.6640625" hidden="1" customWidth="1"/>
    <col min="4" max="4" width="11.6640625" customWidth="1"/>
    <col min="5" max="5" width="12.5" bestFit="1" customWidth="1"/>
    <col min="9" max="9" width="10.83203125" style="10"/>
  </cols>
  <sheetData>
    <row r="1" spans="1:14" x14ac:dyDescent="0.2">
      <c r="A1" t="s">
        <v>80</v>
      </c>
      <c r="B1" t="s">
        <v>87</v>
      </c>
      <c r="D1" t="s">
        <v>92</v>
      </c>
      <c r="E1" t="s">
        <v>81</v>
      </c>
      <c r="F1" s="8" t="s">
        <v>82</v>
      </c>
      <c r="G1" s="33" t="s">
        <v>105</v>
      </c>
      <c r="H1" s="8" t="s">
        <v>88</v>
      </c>
      <c r="I1" s="12" t="s">
        <v>89</v>
      </c>
      <c r="J1" t="s">
        <v>90</v>
      </c>
      <c r="K1" t="s">
        <v>91</v>
      </c>
      <c r="L1" t="s">
        <v>189</v>
      </c>
      <c r="M1" t="s">
        <v>97</v>
      </c>
      <c r="N1" t="s">
        <v>110</v>
      </c>
    </row>
    <row r="2" spans="1:14" x14ac:dyDescent="0.2">
      <c r="A2" t="s">
        <v>30</v>
      </c>
      <c r="B2">
        <v>1</v>
      </c>
      <c r="C2" t="str">
        <f>_xlfn.CONCAT(A2&amp;" "&amp;B2)</f>
        <v>Squash 1</v>
      </c>
      <c r="E2" s="6">
        <f>IFERROR($F2-VLOOKUP($A2,'AFGRØDE DATA'!$A:$AA,11,FALSE)/7,"")</f>
        <v>15.857142857142858</v>
      </c>
      <c r="F2">
        <v>18</v>
      </c>
      <c r="G2" s="11">
        <f>IFERROR(VLOOKUP($A2,'AFGRØDE DATA'!$A:$AA,12,FALSE)/7+F2,"")</f>
        <v>28</v>
      </c>
      <c r="H2">
        <v>100</v>
      </c>
      <c r="I2" s="11">
        <f>IFERROR(VLOOKUP($A2,'AFGRØDE DATA'!$A:$AA,2,FALSE),"")</f>
        <v>77</v>
      </c>
      <c r="J2" s="7">
        <f>IFERROR(H2/25*VLOOKUP($A2,'AFGRØDE DATA'!$A:$AA,4,FALSE),"")</f>
        <v>2.1645021645021645</v>
      </c>
      <c r="K2" s="6">
        <f>IFERROR(VLOOKUP($A2,'AFGRØDE DATA'!$A:$AA,5,FALSE),"")</f>
        <v>1</v>
      </c>
      <c r="L2" s="6">
        <f>IFERROR(VLOOKUP($A2,'AFGRØDE DATA'!$A:$AA,3,FALSE)*J2*K2,"")</f>
        <v>166.66666666666666</v>
      </c>
    </row>
    <row r="3" spans="1:14" x14ac:dyDescent="0.2">
      <c r="A3" t="s">
        <v>30</v>
      </c>
      <c r="B3">
        <v>2</v>
      </c>
      <c r="C3" t="str">
        <f t="shared" ref="C3:C66" si="0">_xlfn.CONCAT(A3&amp;" "&amp;B3)</f>
        <v>Squash 2</v>
      </c>
      <c r="E3" s="6">
        <f>IFERROR($F3-VLOOKUP($A3,'AFGRØDE DATA'!A:AA,11,FALSE)/7,"")</f>
        <v>19.857142857142858</v>
      </c>
      <c r="F3">
        <v>22</v>
      </c>
      <c r="G3" s="11">
        <f>IFERROR(VLOOKUP($A3,'AFGRØDE DATA'!$A:$AA,12,FALSE)/7+F3,"")</f>
        <v>32</v>
      </c>
      <c r="H3">
        <v>100</v>
      </c>
      <c r="I3" s="11">
        <f>IFERROR(VLOOKUP($A3,'AFGRØDE DATA'!$A:$AA,2,FALSE),"")</f>
        <v>77</v>
      </c>
      <c r="J3" s="7">
        <f>IFERROR(H3/25*VLOOKUP($A3,'AFGRØDE DATA'!$A:$AA,4,FALSE),"")</f>
        <v>2.1645021645021645</v>
      </c>
      <c r="K3" s="6">
        <f>IFERROR(VLOOKUP($A3,'AFGRØDE DATA'!$A:$AA,5,FALSE),"")</f>
        <v>1</v>
      </c>
      <c r="L3" s="6">
        <f>IFERROR(VLOOKUP($A3,'AFGRØDE DATA'!$A:$AA,3,FALSE)*J3*K3,"")</f>
        <v>166.66666666666666</v>
      </c>
    </row>
    <row r="4" spans="1:14" x14ac:dyDescent="0.2">
      <c r="A4" t="s">
        <v>51</v>
      </c>
      <c r="B4">
        <v>1</v>
      </c>
      <c r="C4" t="str">
        <f t="shared" si="0"/>
        <v>Bladkål GRØN 77 1</v>
      </c>
      <c r="E4" s="6">
        <f>IFERROR($F4-VLOOKUP($A4,'AFGRØDE DATA'!A:AA,11,FALSE)/7,"")</f>
        <v>9.7142857142857153</v>
      </c>
      <c r="F4">
        <v>14</v>
      </c>
      <c r="G4" s="11">
        <f>IFERROR(VLOOKUP($A4,'AFGRØDE DATA'!$A:$AA,12,FALSE)/7+F4,"")</f>
        <v>26.857142857142858</v>
      </c>
      <c r="H4">
        <v>50</v>
      </c>
      <c r="I4" s="11">
        <f>IFERROR(VLOOKUP($A4,'AFGRØDE DATA'!$A:$AA,2,FALSE),"")</f>
        <v>77</v>
      </c>
      <c r="J4" s="7">
        <f>IFERROR(H4/25*VLOOKUP($A4,'AFGRØDE DATA'!$A:$AA,4,FALSE),"")</f>
        <v>6</v>
      </c>
      <c r="K4" s="6">
        <f>IFERROR(VLOOKUP($A4,'AFGRØDE DATA'!$A:$AA,5,FALSE),"")</f>
        <v>1</v>
      </c>
      <c r="L4" s="6">
        <f>IFERROR(VLOOKUP($A4,'AFGRØDE DATA'!$A:$AA,3,FALSE)*J4*K4,"")</f>
        <v>462</v>
      </c>
    </row>
    <row r="5" spans="1:14" x14ac:dyDescent="0.2">
      <c r="A5" s="9" t="s">
        <v>48</v>
      </c>
      <c r="B5">
        <v>2</v>
      </c>
      <c r="C5" t="str">
        <f t="shared" si="0"/>
        <v>Bladkål GRØN PP 2</v>
      </c>
      <c r="E5" s="6">
        <f>IFERROR($F5-VLOOKUP($A5,'AFGRØDE DATA'!A:AA,11,FALSE)/7,"")</f>
        <v>15.714285714285715</v>
      </c>
      <c r="F5">
        <v>20</v>
      </c>
      <c r="G5" s="11">
        <f>IFERROR(VLOOKUP($A5,'AFGRØDE DATA'!$A:$AA,12,FALSE)/7+F5,"")</f>
        <v>32.857142857142861</v>
      </c>
      <c r="H5">
        <v>50</v>
      </c>
      <c r="I5" s="11" t="str">
        <f>IFERROR(VLOOKUP($A5,'AFGRØDE DATA'!$A:$AA,2,FALSE),"")</f>
        <v>PP15</v>
      </c>
      <c r="J5" s="7">
        <f>IFERROR(H5/25*VLOOKUP($A5,'AFGRØDE DATA'!$A:$AA,4,FALSE),"")</f>
        <v>4</v>
      </c>
      <c r="K5" s="6">
        <f>IFERROR(VLOOKUP($A5,'AFGRØDE DATA'!$A:$AA,5,FALSE),"")</f>
        <v>0.5</v>
      </c>
      <c r="L5" s="6">
        <f>IFERROR(VLOOKUP($A5,'AFGRØDE DATA'!$A:$AA,3,FALSE)*J5*K5,"")</f>
        <v>528</v>
      </c>
    </row>
    <row r="6" spans="1:14" x14ac:dyDescent="0.2">
      <c r="A6" t="s">
        <v>53</v>
      </c>
      <c r="B6">
        <v>1</v>
      </c>
      <c r="C6" t="str">
        <f t="shared" si="0"/>
        <v>Bladkål PALME 77 1</v>
      </c>
      <c r="E6" s="6">
        <f>IFERROR($F6-VLOOKUP($A6,'AFGRØDE DATA'!A:AA,11,FALSE)/7,"")</f>
        <v>9.7142857142857153</v>
      </c>
      <c r="F6">
        <v>14</v>
      </c>
      <c r="G6" s="11">
        <f>IFERROR(VLOOKUP($A6,'AFGRØDE DATA'!$A:$AA,12,FALSE)/7+F6,"")</f>
        <v>26.857142857142858</v>
      </c>
      <c r="H6">
        <v>50</v>
      </c>
      <c r="I6" s="11">
        <f>IFERROR(VLOOKUP($A6,'AFGRØDE DATA'!$A:$AA,2,FALSE),"")</f>
        <v>77</v>
      </c>
      <c r="J6" s="7">
        <f>IFERROR(H6/25*VLOOKUP($A6,'AFGRØDE DATA'!$A:$AA,4,FALSE),"")</f>
        <v>6</v>
      </c>
      <c r="K6" s="6">
        <f>IFERROR(VLOOKUP($A6,'AFGRØDE DATA'!$A:$AA,5,FALSE),"")</f>
        <v>1</v>
      </c>
      <c r="L6" s="6">
        <f>IFERROR(VLOOKUP($A6,'AFGRØDE DATA'!$A:$AA,3,FALSE)*J6*K6,"")</f>
        <v>462</v>
      </c>
    </row>
    <row r="7" spans="1:14" x14ac:dyDescent="0.2">
      <c r="A7" s="9" t="s">
        <v>50</v>
      </c>
      <c r="B7">
        <v>2</v>
      </c>
      <c r="C7" t="str">
        <f t="shared" si="0"/>
        <v>Bladkål PALME PP 2</v>
      </c>
      <c r="E7" s="6">
        <f>IFERROR($F7-VLOOKUP($A7,'AFGRØDE DATA'!A:AA,11,FALSE)/7,"")</f>
        <v>15.714285714285715</v>
      </c>
      <c r="F7">
        <v>20</v>
      </c>
      <c r="G7" s="11">
        <f>IFERROR(VLOOKUP($A7,'AFGRØDE DATA'!$A:$AA,12,FALSE)/7+F7,"")</f>
        <v>32.857142857142861</v>
      </c>
      <c r="H7">
        <v>50</v>
      </c>
      <c r="I7" s="11" t="str">
        <f>IFERROR(VLOOKUP($A7,'AFGRØDE DATA'!$A:$AA,2,FALSE),"")</f>
        <v>PP15</v>
      </c>
      <c r="J7" s="7">
        <f>IFERROR(H7/25*VLOOKUP($A7,'AFGRØDE DATA'!$A:$AA,4,FALSE),"")</f>
        <v>4</v>
      </c>
      <c r="K7" s="6">
        <f>IFERROR(VLOOKUP($A7,'AFGRØDE DATA'!$A:$AA,5,FALSE),"")</f>
        <v>0.5</v>
      </c>
      <c r="L7" s="6">
        <f>IFERROR(VLOOKUP($A7,'AFGRØDE DATA'!$A:$AA,3,FALSE)*J7*K7,"")</f>
        <v>528</v>
      </c>
    </row>
    <row r="8" spans="1:14" x14ac:dyDescent="0.2">
      <c r="A8" t="s">
        <v>52</v>
      </c>
      <c r="B8">
        <v>1</v>
      </c>
      <c r="C8" t="str">
        <f t="shared" si="0"/>
        <v>Bladkål LILLA 77 1</v>
      </c>
      <c r="E8" s="6">
        <f>IFERROR($F8-VLOOKUP($A8,'AFGRØDE DATA'!A:AA,11,FALSE)/7,"")</f>
        <v>9.7142857142857153</v>
      </c>
      <c r="F8">
        <v>14</v>
      </c>
      <c r="G8" s="11">
        <f>IFERROR(VLOOKUP($A8,'AFGRØDE DATA'!$A:$AA,12,FALSE)/7+F8,"")</f>
        <v>26.857142857142858</v>
      </c>
      <c r="H8">
        <v>25</v>
      </c>
      <c r="I8" s="11">
        <f>IFERROR(VLOOKUP($A8,'AFGRØDE DATA'!$A:$AA,2,FALSE),"")</f>
        <v>77</v>
      </c>
      <c r="J8" s="7">
        <f>IFERROR(H8/25*VLOOKUP($A8,'AFGRØDE DATA'!$A:$AA,4,FALSE),"")</f>
        <v>3</v>
      </c>
      <c r="K8" s="6">
        <f>IFERROR(VLOOKUP($A8,'AFGRØDE DATA'!$A:$AA,5,FALSE),"")</f>
        <v>1</v>
      </c>
      <c r="L8" s="6">
        <f>IFERROR(VLOOKUP($A8,'AFGRØDE DATA'!$A:$AA,3,FALSE)*J8*K8,"")</f>
        <v>231</v>
      </c>
    </row>
    <row r="9" spans="1:14" x14ac:dyDescent="0.2">
      <c r="A9" s="9" t="s">
        <v>49</v>
      </c>
      <c r="B9">
        <v>2</v>
      </c>
      <c r="C9" t="str">
        <f t="shared" si="0"/>
        <v>Bladkål LILLA PP 2</v>
      </c>
      <c r="E9" s="6">
        <f>IFERROR($F9-VLOOKUP($A9,'AFGRØDE DATA'!A:AA,11,FALSE)/7,"")</f>
        <v>15.714285714285715</v>
      </c>
      <c r="F9">
        <v>20</v>
      </c>
      <c r="G9" s="11">
        <f>IFERROR(VLOOKUP($A9,'AFGRØDE DATA'!$A:$AA,12,FALSE)/7+F9,"")</f>
        <v>32.857142857142861</v>
      </c>
      <c r="H9">
        <v>25</v>
      </c>
      <c r="I9" s="11" t="str">
        <f>IFERROR(VLOOKUP($A9,'AFGRØDE DATA'!$A:$AA,2,FALSE),"")</f>
        <v>PP15</v>
      </c>
      <c r="J9" s="7">
        <f>IFERROR(H9/25*VLOOKUP($A9,'AFGRØDE DATA'!$A:$AA,4,FALSE),"")</f>
        <v>2</v>
      </c>
      <c r="K9" s="6">
        <f>IFERROR(VLOOKUP($A9,'AFGRØDE DATA'!$A:$AA,5,FALSE),"")</f>
        <v>0.5</v>
      </c>
      <c r="L9" s="6">
        <f>IFERROR(VLOOKUP($A9,'AFGRØDE DATA'!$A:$AA,3,FALSE)*J9*K9,"")</f>
        <v>264</v>
      </c>
    </row>
    <row r="10" spans="1:14" x14ac:dyDescent="0.2">
      <c r="A10" t="s">
        <v>47</v>
      </c>
      <c r="B10">
        <v>1</v>
      </c>
      <c r="C10" t="str">
        <f t="shared" si="0"/>
        <v>Bladbeder 77 1</v>
      </c>
      <c r="E10" s="6">
        <f>IFERROR($F10-VLOOKUP($A10,'AFGRØDE DATA'!A:AA,11,FALSE)/7,"")</f>
        <v>9.7142857142857153</v>
      </c>
      <c r="F10">
        <v>14</v>
      </c>
      <c r="G10" s="11">
        <f>IFERROR(VLOOKUP($A10,'AFGRØDE DATA'!$A:$AA,12,FALSE)/7+F10,"")</f>
        <v>26.857142857142858</v>
      </c>
      <c r="H10">
        <v>50</v>
      </c>
      <c r="I10" s="11">
        <f>IFERROR(VLOOKUP($A10,'AFGRØDE DATA'!$A:$AA,2,FALSE),"")</f>
        <v>77</v>
      </c>
      <c r="J10" s="7">
        <f>IFERROR(H10/25*VLOOKUP($A10,'AFGRØDE DATA'!$A:$AA,4,FALSE),"")</f>
        <v>6</v>
      </c>
      <c r="K10" s="6">
        <f>IFERROR(VLOOKUP($A10,'AFGRØDE DATA'!$A:$AA,5,FALSE),"")</f>
        <v>1</v>
      </c>
      <c r="L10" s="6">
        <f>IFERROR(VLOOKUP($A10,'AFGRØDE DATA'!$A:$AA,3,FALSE)*J10*K10,"")</f>
        <v>462</v>
      </c>
    </row>
    <row r="11" spans="1:14" x14ac:dyDescent="0.2">
      <c r="A11" s="9" t="s">
        <v>46</v>
      </c>
      <c r="B11">
        <v>2</v>
      </c>
      <c r="C11" t="str">
        <f t="shared" si="0"/>
        <v>Bladbeder PP 2</v>
      </c>
      <c r="E11" s="6">
        <f>IFERROR($F11-VLOOKUP($A11,'AFGRØDE DATA'!A:AA,11,FALSE)/7,"")</f>
        <v>15.714285714285715</v>
      </c>
      <c r="F11">
        <v>20</v>
      </c>
      <c r="G11" s="11">
        <f>IFERROR(VLOOKUP($A11,'AFGRØDE DATA'!$A:$AA,12,FALSE)/7+F11,"")</f>
        <v>32.857142857142861</v>
      </c>
      <c r="H11">
        <v>50</v>
      </c>
      <c r="I11" s="11" t="str">
        <f>IFERROR(VLOOKUP($A11,'AFGRØDE DATA'!$A:$AA,2,FALSE),"")</f>
        <v>PP15</v>
      </c>
      <c r="J11" s="7">
        <f>IFERROR(H11/25*VLOOKUP($A11,'AFGRØDE DATA'!$A:$AA,4,FALSE),"")</f>
        <v>4</v>
      </c>
      <c r="K11" s="6">
        <f>IFERROR(VLOOKUP($A11,'AFGRØDE DATA'!$A:$AA,5,FALSE),"")</f>
        <v>0.5</v>
      </c>
      <c r="L11" s="6">
        <f>IFERROR(VLOOKUP($A11,'AFGRØDE DATA'!$A:$AA,3,FALSE)*J11*K11,"")</f>
        <v>528</v>
      </c>
    </row>
    <row r="12" spans="1:14" x14ac:dyDescent="0.2">
      <c r="A12" t="s">
        <v>93</v>
      </c>
      <c r="B12">
        <v>1</v>
      </c>
      <c r="C12" t="str">
        <f t="shared" si="0"/>
        <v>Bønner BUSK PP 1</v>
      </c>
      <c r="E12" s="6">
        <f>IFERROR($F12-VLOOKUP($A12,'AFGRØDE DATA'!A:AA,11,FALSE)/7,"")</f>
        <v>13.142857142857142</v>
      </c>
      <c r="F12">
        <v>16</v>
      </c>
      <c r="G12" s="11">
        <f>IFERROR(VLOOKUP($A12,'AFGRØDE DATA'!$A:$AA,12,FALSE)/7+F12,"")</f>
        <v>26</v>
      </c>
      <c r="H12">
        <v>50</v>
      </c>
      <c r="I12" s="11" t="str">
        <f>IFERROR(VLOOKUP($A12,'AFGRØDE DATA'!$A:$AA,2,FALSE),"")</f>
        <v>PP5</v>
      </c>
      <c r="J12" s="7">
        <f>IFERROR(H12/25*VLOOKUP($A12,'AFGRØDE DATA'!$A:$AA,4,FALSE),"")</f>
        <v>8</v>
      </c>
      <c r="K12" s="6">
        <f>IFERROR(VLOOKUP($A12,'AFGRØDE DATA'!$A:$AA,5,FALSE),"")</f>
        <v>1</v>
      </c>
      <c r="L12" s="6">
        <f>IFERROR(VLOOKUP($A12,'AFGRØDE DATA'!$A:$AA,3,FALSE)*J12*K12,"")</f>
        <v>2112</v>
      </c>
    </row>
    <row r="13" spans="1:14" x14ac:dyDescent="0.2">
      <c r="A13" t="s">
        <v>93</v>
      </c>
      <c r="B13">
        <v>2</v>
      </c>
      <c r="C13" t="str">
        <f t="shared" si="0"/>
        <v>Bønner BUSK PP 2</v>
      </c>
      <c r="E13" s="6">
        <f>IFERROR($F13-VLOOKUP($A13,'AFGRØDE DATA'!A:AA,11,FALSE)/7,"")</f>
        <v>16.142857142857142</v>
      </c>
      <c r="F13">
        <v>19</v>
      </c>
      <c r="G13" s="11">
        <f>IFERROR(VLOOKUP($A13,'AFGRØDE DATA'!$A:$AA,12,FALSE)/7+F13,"")</f>
        <v>29</v>
      </c>
      <c r="H13">
        <v>50</v>
      </c>
      <c r="I13" s="11" t="str">
        <f>IFERROR(VLOOKUP($A13,'AFGRØDE DATA'!$A:$AA,2,FALSE),"")</f>
        <v>PP5</v>
      </c>
      <c r="J13" s="7">
        <f>IFERROR(H13/25*VLOOKUP($A13,'AFGRØDE DATA'!$A:$AA,4,FALSE),"")</f>
        <v>8</v>
      </c>
      <c r="K13" s="6">
        <f>IFERROR(VLOOKUP($A13,'AFGRØDE DATA'!$A:$AA,5,FALSE),"")</f>
        <v>1</v>
      </c>
      <c r="L13" s="6">
        <f>IFERROR(VLOOKUP($A13,'AFGRØDE DATA'!$A:$AA,3,FALSE)*J13*K13,"")</f>
        <v>2112</v>
      </c>
    </row>
    <row r="14" spans="1:14" x14ac:dyDescent="0.2">
      <c r="A14" t="s">
        <v>93</v>
      </c>
      <c r="B14">
        <v>3</v>
      </c>
      <c r="C14" t="str">
        <f t="shared" si="0"/>
        <v>Bønner BUSK PP 3</v>
      </c>
      <c r="E14" s="6">
        <f>IFERROR($F14-VLOOKUP($A14,'AFGRØDE DATA'!A:AA,11,FALSE)/7,"")</f>
        <v>19.142857142857142</v>
      </c>
      <c r="F14">
        <v>22</v>
      </c>
      <c r="G14" s="11">
        <f>IFERROR(VLOOKUP($A14,'AFGRØDE DATA'!$A:$AA,12,FALSE)/7+F14,"")</f>
        <v>32</v>
      </c>
      <c r="H14">
        <v>50</v>
      </c>
      <c r="I14" s="11" t="str">
        <f>IFERROR(VLOOKUP($A14,'AFGRØDE DATA'!$A:$AA,2,FALSE),"")</f>
        <v>PP5</v>
      </c>
      <c r="J14" s="7">
        <f>IFERROR(H14/25*VLOOKUP($A14,'AFGRØDE DATA'!$A:$AA,4,FALSE),"")</f>
        <v>8</v>
      </c>
      <c r="K14" s="6">
        <f>IFERROR(VLOOKUP($A14,'AFGRØDE DATA'!$A:$AA,5,FALSE),"")</f>
        <v>1</v>
      </c>
      <c r="L14" s="6">
        <f>IFERROR(VLOOKUP($A14,'AFGRØDE DATA'!$A:$AA,3,FALSE)*J14*K14,"")</f>
        <v>2112</v>
      </c>
    </row>
    <row r="15" spans="1:14" x14ac:dyDescent="0.2">
      <c r="A15" t="s">
        <v>93</v>
      </c>
      <c r="B15">
        <v>4</v>
      </c>
      <c r="C15" t="str">
        <f t="shared" si="0"/>
        <v>Bønner BUSK PP 4</v>
      </c>
      <c r="E15" s="6">
        <f>IFERROR($F15-VLOOKUP($A15,'AFGRØDE DATA'!A:AA,11,FALSE)/7,"")</f>
        <v>22.142857142857142</v>
      </c>
      <c r="F15">
        <v>25</v>
      </c>
      <c r="G15" s="11">
        <f>IFERROR(VLOOKUP($A15,'AFGRØDE DATA'!$A:$AA,12,FALSE)/7+F15,"")</f>
        <v>35</v>
      </c>
      <c r="H15">
        <v>50</v>
      </c>
      <c r="I15" s="11" t="str">
        <f>IFERROR(VLOOKUP($A15,'AFGRØDE DATA'!$A:$AA,2,FALSE),"")</f>
        <v>PP5</v>
      </c>
      <c r="J15" s="7">
        <f>IFERROR(H15/25*VLOOKUP($A15,'AFGRØDE DATA'!$A:$AA,4,FALSE),"")</f>
        <v>8</v>
      </c>
      <c r="K15" s="6">
        <f>IFERROR(VLOOKUP($A15,'AFGRØDE DATA'!$A:$AA,5,FALSE),"")</f>
        <v>1</v>
      </c>
      <c r="L15" s="6">
        <f>IFERROR(VLOOKUP($A15,'AFGRØDE DATA'!$A:$AA,3,FALSE)*J15*K15,"")</f>
        <v>2112</v>
      </c>
    </row>
    <row r="16" spans="1:14" x14ac:dyDescent="0.2">
      <c r="A16" t="s">
        <v>93</v>
      </c>
      <c r="B16">
        <v>5</v>
      </c>
      <c r="C16" t="str">
        <f t="shared" si="0"/>
        <v>Bønner BUSK PP 5</v>
      </c>
      <c r="E16" s="6">
        <f>IFERROR($F16-VLOOKUP($A16,'AFGRØDE DATA'!A:AA,11,FALSE)/7,"")</f>
        <v>25.142857142857142</v>
      </c>
      <c r="F16">
        <v>28</v>
      </c>
      <c r="G16" s="11">
        <f>IFERROR(VLOOKUP($A16,'AFGRØDE DATA'!$A:$AA,12,FALSE)/7+F16,"")</f>
        <v>38</v>
      </c>
      <c r="H16">
        <v>50</v>
      </c>
      <c r="I16" s="11" t="str">
        <f>IFERROR(VLOOKUP($A16,'AFGRØDE DATA'!$A:$AA,2,FALSE),"")</f>
        <v>PP5</v>
      </c>
      <c r="J16" s="7">
        <f>IFERROR(H16/25*VLOOKUP($A16,'AFGRØDE DATA'!$A:$AA,4,FALSE),"")</f>
        <v>8</v>
      </c>
      <c r="K16" s="6">
        <f>IFERROR(VLOOKUP($A16,'AFGRØDE DATA'!$A:$AA,5,FALSE),"")</f>
        <v>1</v>
      </c>
      <c r="L16" s="6">
        <f>IFERROR(VLOOKUP($A16,'AFGRØDE DATA'!$A:$AA,3,FALSE)*J16*K16,"")</f>
        <v>2112</v>
      </c>
    </row>
    <row r="17" spans="1:12" x14ac:dyDescent="0.2">
      <c r="A17" t="s">
        <v>137</v>
      </c>
      <c r="B17">
        <v>1</v>
      </c>
      <c r="C17" t="str">
        <f t="shared" si="0"/>
        <v>Løg PP 1</v>
      </c>
      <c r="E17" s="6">
        <f>IFERROR($F17-VLOOKUP($A17,'AFGRØDE DATA'!A:AA,11,FALSE)/7,"")</f>
        <v>6.8571428571428568</v>
      </c>
      <c r="F17">
        <v>14</v>
      </c>
      <c r="G17" s="11">
        <f>IFERROR(VLOOKUP($A17,'AFGRØDE DATA'!$A:$AA,12,FALSE)/7+F17,"")</f>
        <v>29.714285714285715</v>
      </c>
      <c r="H17">
        <v>200</v>
      </c>
      <c r="I17" s="11" t="str">
        <f>IFERROR(VLOOKUP($A17,'AFGRØDE DATA'!$A:$AA,2,FALSE),"")</f>
        <v>PP15</v>
      </c>
      <c r="J17" s="7">
        <f>IFERROR(H17/25*VLOOKUP($A17,'AFGRØDE DATA'!$A:$AA,4,FALSE),"")</f>
        <v>16</v>
      </c>
      <c r="K17" s="6">
        <f>IFERROR(VLOOKUP($A17,'AFGRØDE DATA'!$A:$AA,5,FALSE),"")</f>
        <v>3</v>
      </c>
      <c r="L17" s="6">
        <f>IFERROR(VLOOKUP($A17,'AFGRØDE DATA'!$A:$AA,3,FALSE)*J17*K17,"")</f>
        <v>12672</v>
      </c>
    </row>
    <row r="18" spans="1:12" x14ac:dyDescent="0.2">
      <c r="A18" t="s">
        <v>137</v>
      </c>
      <c r="B18">
        <v>2</v>
      </c>
      <c r="C18" t="str">
        <f t="shared" si="0"/>
        <v>Løg PP 2</v>
      </c>
      <c r="E18" s="6">
        <f>IFERROR($F18-VLOOKUP($A18,'AFGRØDE DATA'!A:AA,11,FALSE)/7,"")</f>
        <v>10.857142857142858</v>
      </c>
      <c r="F18">
        <v>18</v>
      </c>
      <c r="G18" s="11">
        <f>IFERROR(VLOOKUP($A18,'AFGRØDE DATA'!$A:$AA,12,FALSE)/7+F18,"")</f>
        <v>33.714285714285715</v>
      </c>
      <c r="H18">
        <v>100</v>
      </c>
      <c r="I18" s="11" t="str">
        <f>IFERROR(VLOOKUP($A18,'AFGRØDE DATA'!$A:$AA,2,FALSE),"")</f>
        <v>PP15</v>
      </c>
      <c r="J18" s="7">
        <f>IFERROR(H18/25*VLOOKUP($A18,'AFGRØDE DATA'!$A:$AA,4,FALSE),"")</f>
        <v>8</v>
      </c>
      <c r="K18" s="6">
        <f>IFERROR(VLOOKUP($A18,'AFGRØDE DATA'!$A:$AA,5,FALSE),"")</f>
        <v>3</v>
      </c>
      <c r="L18" s="6">
        <f>IFERROR(VLOOKUP($A18,'AFGRØDE DATA'!$A:$AA,3,FALSE)*J18*K18,"")</f>
        <v>6336</v>
      </c>
    </row>
    <row r="19" spans="1:12" x14ac:dyDescent="0.2">
      <c r="A19" t="s">
        <v>59</v>
      </c>
      <c r="B19">
        <v>1</v>
      </c>
      <c r="C19" t="str">
        <f t="shared" si="0"/>
        <v>Forårsløg PP 1</v>
      </c>
      <c r="E19" s="6">
        <f>IFERROR($F19-VLOOKUP($A19,'AFGRØDE DATA'!A:AA,11,FALSE)/7,"")</f>
        <v>7.5714285714285712</v>
      </c>
      <c r="F19">
        <v>14</v>
      </c>
      <c r="G19" s="11">
        <f>IFERROR(VLOOKUP($A19,'AFGRØDE DATA'!$A:$AA,12,FALSE)/7+F19,"")</f>
        <v>21.142857142857142</v>
      </c>
      <c r="H19">
        <v>50</v>
      </c>
      <c r="I19" s="11" t="str">
        <f>IFERROR(VLOOKUP($A19,'AFGRØDE DATA'!$A:$AA,2,FALSE),"")</f>
        <v>PP5</v>
      </c>
      <c r="J19" s="7">
        <f>IFERROR(H19/25*VLOOKUP($A19,'AFGRØDE DATA'!$A:$AA,4,FALSE),"")</f>
        <v>12</v>
      </c>
      <c r="K19" s="6">
        <f>IFERROR(VLOOKUP($A19,'AFGRØDE DATA'!$A:$AA,5,FALSE),"")</f>
        <v>3</v>
      </c>
      <c r="L19" s="6">
        <f>IFERROR(VLOOKUP($A19,'AFGRØDE DATA'!$A:$AA,3,FALSE)*J19*K19,"")</f>
        <v>9504</v>
      </c>
    </row>
    <row r="20" spans="1:12" x14ac:dyDescent="0.2">
      <c r="A20" t="s">
        <v>59</v>
      </c>
      <c r="B20">
        <v>2</v>
      </c>
      <c r="C20" t="str">
        <f t="shared" si="0"/>
        <v>Forårsløg PP 2</v>
      </c>
      <c r="E20" s="6">
        <f>IFERROR($F20-VLOOKUP($A20,'AFGRØDE DATA'!A:AA,11,FALSE)/7,"")</f>
        <v>9.5714285714285712</v>
      </c>
      <c r="F20">
        <v>16</v>
      </c>
      <c r="G20" s="11">
        <f>IFERROR(VLOOKUP($A20,'AFGRØDE DATA'!$A:$AA,12,FALSE)/7+F20,"")</f>
        <v>23.142857142857142</v>
      </c>
      <c r="H20">
        <v>50</v>
      </c>
      <c r="I20" s="11" t="str">
        <f>IFERROR(VLOOKUP($A20,'AFGRØDE DATA'!$A:$AA,2,FALSE),"")</f>
        <v>PP5</v>
      </c>
      <c r="J20" s="7">
        <f>IFERROR(H20/25*VLOOKUP($A20,'AFGRØDE DATA'!$A:$AA,4,FALSE),"")</f>
        <v>12</v>
      </c>
      <c r="K20" s="6">
        <f>IFERROR(VLOOKUP($A20,'AFGRØDE DATA'!$A:$AA,5,FALSE),"")</f>
        <v>3</v>
      </c>
      <c r="L20" s="6">
        <f>IFERROR(VLOOKUP($A20,'AFGRØDE DATA'!$A:$AA,3,FALSE)*J20*K20,"")</f>
        <v>9504</v>
      </c>
    </row>
    <row r="21" spans="1:12" x14ac:dyDescent="0.2">
      <c r="A21" t="s">
        <v>59</v>
      </c>
      <c r="B21">
        <v>3</v>
      </c>
      <c r="C21" t="str">
        <f t="shared" si="0"/>
        <v>Forårsløg PP 3</v>
      </c>
      <c r="E21" s="6">
        <f>IFERROR($F21-VLOOKUP($A21,'AFGRØDE DATA'!A:AA,11,FALSE)/7,"")</f>
        <v>11.571428571428571</v>
      </c>
      <c r="F21">
        <v>18</v>
      </c>
      <c r="G21" s="11">
        <f>IFERROR(VLOOKUP($A21,'AFGRØDE DATA'!$A:$AA,12,FALSE)/7+F21,"")</f>
        <v>25.142857142857142</v>
      </c>
      <c r="H21">
        <v>50</v>
      </c>
      <c r="I21" s="11" t="str">
        <f>IFERROR(VLOOKUP($A21,'AFGRØDE DATA'!$A:$AA,2,FALSE),"")</f>
        <v>PP5</v>
      </c>
      <c r="J21" s="7">
        <f>IFERROR(H21/25*VLOOKUP($A21,'AFGRØDE DATA'!$A:$AA,4,FALSE),"")</f>
        <v>12</v>
      </c>
      <c r="K21" s="6">
        <f>IFERROR(VLOOKUP($A21,'AFGRØDE DATA'!$A:$AA,5,FALSE),"")</f>
        <v>3</v>
      </c>
      <c r="L21" s="6">
        <f>IFERROR(VLOOKUP($A21,'AFGRØDE DATA'!$A:$AA,3,FALSE)*J21*K21,"")</f>
        <v>9504</v>
      </c>
    </row>
    <row r="22" spans="1:12" x14ac:dyDescent="0.2">
      <c r="A22" t="s">
        <v>59</v>
      </c>
      <c r="B22">
        <v>4</v>
      </c>
      <c r="C22" t="str">
        <f t="shared" si="0"/>
        <v>Forårsløg PP 4</v>
      </c>
      <c r="E22" s="6">
        <f>IFERROR($F22-VLOOKUP($A22,'AFGRØDE DATA'!A:AA,11,FALSE)/7,"")</f>
        <v>13.571428571428571</v>
      </c>
      <c r="F22">
        <v>20</v>
      </c>
      <c r="G22" s="11">
        <f>IFERROR(VLOOKUP($A22,'AFGRØDE DATA'!$A:$AA,12,FALSE)/7+F22,"")</f>
        <v>27.142857142857142</v>
      </c>
      <c r="H22">
        <v>50</v>
      </c>
      <c r="I22" s="11" t="str">
        <f>IFERROR(VLOOKUP($A22,'AFGRØDE DATA'!$A:$AA,2,FALSE),"")</f>
        <v>PP5</v>
      </c>
      <c r="J22" s="7">
        <f>IFERROR(H22/25*VLOOKUP($A22,'AFGRØDE DATA'!$A:$AA,4,FALSE),"")</f>
        <v>12</v>
      </c>
      <c r="K22" s="6">
        <f>IFERROR(VLOOKUP($A22,'AFGRØDE DATA'!$A:$AA,5,FALSE),"")</f>
        <v>3</v>
      </c>
      <c r="L22" s="6">
        <f>IFERROR(VLOOKUP($A22,'AFGRØDE DATA'!$A:$AA,3,FALSE)*J22*K22,"")</f>
        <v>9504</v>
      </c>
    </row>
    <row r="23" spans="1:12" x14ac:dyDescent="0.2">
      <c r="A23" t="s">
        <v>264</v>
      </c>
      <c r="B23">
        <v>1</v>
      </c>
      <c r="C23" t="str">
        <f t="shared" si="0"/>
        <v>Blomkål 77 1</v>
      </c>
      <c r="E23" s="6">
        <f>IFERROR($F23-VLOOKUP($A23,'AFGRØDE DATA'!A:AA,11,FALSE)/7,"")</f>
        <v>9.7142857142857153</v>
      </c>
      <c r="F23">
        <v>14</v>
      </c>
      <c r="G23" s="11">
        <f>IFERROR(VLOOKUP($A23,'AFGRØDE DATA'!$A:$AA,12,FALSE)/7+F23,"")</f>
        <v>25.428571428571431</v>
      </c>
      <c r="H23">
        <v>50</v>
      </c>
      <c r="I23" s="11">
        <f>IFERROR(VLOOKUP($A23,'AFGRØDE DATA'!$A:$AA,2,FALSE),"")</f>
        <v>77</v>
      </c>
      <c r="J23" s="7">
        <f>IFERROR(H23/25*VLOOKUP($A23,'AFGRØDE DATA'!$A:$AA,4,FALSE),"")</f>
        <v>6</v>
      </c>
      <c r="K23" s="6">
        <f>IFERROR(VLOOKUP($A23,'AFGRØDE DATA'!$A:$AA,5,FALSE),"")</f>
        <v>1</v>
      </c>
      <c r="L23" s="6">
        <f>IFERROR(VLOOKUP($A23,'AFGRØDE DATA'!$A:$AA,3,FALSE)*J23*K23,"")</f>
        <v>462</v>
      </c>
    </row>
    <row r="24" spans="1:12" x14ac:dyDescent="0.2">
      <c r="A24" t="s">
        <v>263</v>
      </c>
      <c r="B24">
        <v>2</v>
      </c>
      <c r="C24" t="str">
        <f t="shared" si="0"/>
        <v>Blomkål PP 2</v>
      </c>
      <c r="E24" s="6">
        <f>IFERROR($F24-VLOOKUP($A24,'AFGRØDE DATA'!A:AA,11,FALSE)/7,"")</f>
        <v>11.714285714285715</v>
      </c>
      <c r="F24">
        <v>16</v>
      </c>
      <c r="G24" s="11">
        <f>IFERROR(VLOOKUP($A24,'AFGRØDE DATA'!$A:$AA,12,FALSE)/7+F24,"")</f>
        <v>27.428571428571431</v>
      </c>
      <c r="H24">
        <v>50</v>
      </c>
      <c r="I24" s="11" t="str">
        <f>IFERROR(VLOOKUP($A24,'AFGRØDE DATA'!$A:$AA,2,FALSE),"")</f>
        <v>PP15</v>
      </c>
      <c r="J24" s="7">
        <f>IFERROR(H24/25*VLOOKUP($A24,'AFGRØDE DATA'!$A:$AA,4,FALSE),"")</f>
        <v>4</v>
      </c>
      <c r="K24" s="6">
        <f>IFERROR(VLOOKUP($A24,'AFGRØDE DATA'!$A:$AA,5,FALSE),"")</f>
        <v>0.5</v>
      </c>
      <c r="L24" s="6">
        <f>IFERROR(VLOOKUP($A24,'AFGRØDE DATA'!$A:$AA,3,FALSE)*J24*K24,"")</f>
        <v>528</v>
      </c>
    </row>
    <row r="25" spans="1:12" x14ac:dyDescent="0.2">
      <c r="A25" t="s">
        <v>263</v>
      </c>
      <c r="B25">
        <v>3</v>
      </c>
      <c r="C25" t="str">
        <f t="shared" si="0"/>
        <v>Blomkål PP 3</v>
      </c>
      <c r="E25" s="6">
        <f>IFERROR($F25-VLOOKUP($A25,'AFGRØDE DATA'!A:AA,11,FALSE)/7,"")</f>
        <v>15.714285714285715</v>
      </c>
      <c r="F25">
        <v>20</v>
      </c>
      <c r="G25" s="11">
        <f>IFERROR(VLOOKUP($A25,'AFGRØDE DATA'!$A:$AA,12,FALSE)/7+F25,"")</f>
        <v>31.428571428571431</v>
      </c>
      <c r="H25">
        <v>50</v>
      </c>
      <c r="I25" s="11" t="str">
        <f>IFERROR(VLOOKUP($A25,'AFGRØDE DATA'!$A:$AA,2,FALSE),"")</f>
        <v>PP15</v>
      </c>
      <c r="J25" s="7">
        <f>IFERROR(H25/25*VLOOKUP($A25,'AFGRØDE DATA'!$A:$AA,4,FALSE),"")</f>
        <v>4</v>
      </c>
      <c r="K25" s="6">
        <f>IFERROR(VLOOKUP($A25,'AFGRØDE DATA'!$A:$AA,5,FALSE),"")</f>
        <v>0.5</v>
      </c>
      <c r="L25" s="6">
        <f>IFERROR(VLOOKUP($A25,'AFGRØDE DATA'!$A:$AA,3,FALSE)*J25*K25,"")</f>
        <v>528</v>
      </c>
    </row>
    <row r="26" spans="1:12" x14ac:dyDescent="0.2">
      <c r="A26" t="s">
        <v>263</v>
      </c>
      <c r="B26">
        <v>4</v>
      </c>
      <c r="C26" t="str">
        <f t="shared" si="0"/>
        <v>Blomkål PP 4</v>
      </c>
      <c r="E26" s="6">
        <f>IFERROR($F26-VLOOKUP($A26,'AFGRØDE DATA'!A:AA,11,FALSE)/7,"")</f>
        <v>19.714285714285715</v>
      </c>
      <c r="F26">
        <v>24</v>
      </c>
      <c r="G26" s="11">
        <f>IFERROR(VLOOKUP($A26,'AFGRØDE DATA'!$A:$AA,12,FALSE)/7+F26,"")</f>
        <v>35.428571428571431</v>
      </c>
      <c r="H26">
        <v>50</v>
      </c>
      <c r="I26" s="11" t="str">
        <f>IFERROR(VLOOKUP($A26,'AFGRØDE DATA'!$A:$AA,2,FALSE),"")</f>
        <v>PP15</v>
      </c>
      <c r="J26" s="7">
        <f>IFERROR(H26/25*VLOOKUP($A26,'AFGRØDE DATA'!$A:$AA,4,FALSE),"")</f>
        <v>4</v>
      </c>
      <c r="K26" s="6">
        <f>IFERROR(VLOOKUP($A26,'AFGRØDE DATA'!$A:$AA,5,FALSE),"")</f>
        <v>0.5</v>
      </c>
      <c r="L26" s="6">
        <f>IFERROR(VLOOKUP($A26,'AFGRØDE DATA'!$A:$AA,3,FALSE)*J26*K26,"")</f>
        <v>528</v>
      </c>
    </row>
    <row r="27" spans="1:12" x14ac:dyDescent="0.2">
      <c r="A27" s="18" t="s">
        <v>56</v>
      </c>
      <c r="B27">
        <v>1</v>
      </c>
      <c r="C27" t="str">
        <f t="shared" si="0"/>
        <v>Brocoli 77 1</v>
      </c>
      <c r="E27" s="6">
        <f>IFERROR($F27-VLOOKUP($A27,'AFGRØDE DATA'!A:AA,11,FALSE)/7,"")</f>
        <v>7.7142857142857144</v>
      </c>
      <c r="F27">
        <v>12</v>
      </c>
      <c r="G27" s="11">
        <f>IFERROR(VLOOKUP($A27,'AFGRØDE DATA'!$A:$AA,12,FALSE)/7+F27,"")</f>
        <v>21.285714285714285</v>
      </c>
      <c r="H27">
        <v>50</v>
      </c>
      <c r="I27" s="11">
        <f>IFERROR(VLOOKUP($A27,'AFGRØDE DATA'!$A:$AA,2,FALSE),"")</f>
        <v>77</v>
      </c>
      <c r="J27" s="7">
        <f>IFERROR(H27/25*VLOOKUP($A27,'AFGRØDE DATA'!$A:$AA,4,FALSE),"")</f>
        <v>8</v>
      </c>
      <c r="K27" s="6">
        <f>IFERROR(VLOOKUP($A27,'AFGRØDE DATA'!$A:$AA,5,FALSE),"")</f>
        <v>1</v>
      </c>
      <c r="L27" s="6">
        <f>IFERROR(VLOOKUP($A27,'AFGRØDE DATA'!$A:$AA,3,FALSE)*J27*K27,"")</f>
        <v>616</v>
      </c>
    </row>
    <row r="28" spans="1:12" x14ac:dyDescent="0.2">
      <c r="A28" s="18" t="s">
        <v>55</v>
      </c>
      <c r="B28">
        <v>2</v>
      </c>
      <c r="C28" t="str">
        <f t="shared" si="0"/>
        <v>Brocoli PP 2</v>
      </c>
      <c r="E28" s="6">
        <f>IFERROR($F28-VLOOKUP($A28,'AFGRØDE DATA'!A:AA,11,FALSE)/7,"")</f>
        <v>11.714285714285715</v>
      </c>
      <c r="F28">
        <v>16</v>
      </c>
      <c r="G28" s="11">
        <f>IFERROR(VLOOKUP($A28,'AFGRØDE DATA'!$A:$AA,12,FALSE)/7+F28,"")</f>
        <v>25.285714285714285</v>
      </c>
      <c r="H28">
        <v>50</v>
      </c>
      <c r="I28" s="11" t="str">
        <f>IFERROR(VLOOKUP($A28,'AFGRØDE DATA'!$A:$AA,2,FALSE),"")</f>
        <v>PP15</v>
      </c>
      <c r="J28" s="7">
        <f>IFERROR(H28/25*VLOOKUP($A28,'AFGRØDE DATA'!$A:$AA,4,FALSE),"")</f>
        <v>4</v>
      </c>
      <c r="K28" s="6">
        <f>IFERROR(VLOOKUP($A28,'AFGRØDE DATA'!$A:$AA,5,FALSE),"")</f>
        <v>0.5</v>
      </c>
      <c r="L28" s="6">
        <f>IFERROR(VLOOKUP($A28,'AFGRØDE DATA'!$A:$AA,3,FALSE)*J28*K28,"")</f>
        <v>528</v>
      </c>
    </row>
    <row r="29" spans="1:12" x14ac:dyDescent="0.2">
      <c r="A29" s="18" t="s">
        <v>55</v>
      </c>
      <c r="B29">
        <v>3</v>
      </c>
      <c r="C29" t="str">
        <f t="shared" si="0"/>
        <v>Brocoli PP 3</v>
      </c>
      <c r="E29" s="6">
        <f>IFERROR($F29-VLOOKUP($A29,'AFGRØDE DATA'!A:AA,11,FALSE)/7,"")</f>
        <v>15.714285714285715</v>
      </c>
      <c r="F29">
        <v>20</v>
      </c>
      <c r="G29" s="11">
        <f>IFERROR(VLOOKUP($A29,'AFGRØDE DATA'!$A:$AA,12,FALSE)/7+F29,"")</f>
        <v>29.285714285714285</v>
      </c>
      <c r="H29">
        <v>50</v>
      </c>
      <c r="I29" s="11" t="str">
        <f>IFERROR(VLOOKUP($A29,'AFGRØDE DATA'!$A:$AA,2,FALSE),"")</f>
        <v>PP15</v>
      </c>
      <c r="J29" s="7">
        <f>IFERROR(H29/25*VLOOKUP($A29,'AFGRØDE DATA'!$A:$AA,4,FALSE),"")</f>
        <v>4</v>
      </c>
      <c r="K29" s="6">
        <f>IFERROR(VLOOKUP($A29,'AFGRØDE DATA'!$A:$AA,5,FALSE),"")</f>
        <v>0.5</v>
      </c>
      <c r="L29" s="6">
        <f>IFERROR(VLOOKUP($A29,'AFGRØDE DATA'!$A:$AA,3,FALSE)*J29*K29,"")</f>
        <v>528</v>
      </c>
    </row>
    <row r="30" spans="1:12" x14ac:dyDescent="0.2">
      <c r="A30" s="18" t="s">
        <v>55</v>
      </c>
      <c r="B30">
        <v>4</v>
      </c>
      <c r="C30" t="str">
        <f t="shared" si="0"/>
        <v>Brocoli PP 4</v>
      </c>
      <c r="E30" s="6">
        <f>IFERROR($F30-VLOOKUP($A30,'AFGRØDE DATA'!A:AA,11,FALSE)/7,"")</f>
        <v>21.714285714285715</v>
      </c>
      <c r="F30">
        <v>26</v>
      </c>
      <c r="G30" s="11">
        <f>IFERROR(VLOOKUP($A30,'AFGRØDE DATA'!$A:$AA,12,FALSE)/7+F30,"")</f>
        <v>35.285714285714285</v>
      </c>
      <c r="H30">
        <v>50</v>
      </c>
      <c r="I30" s="11" t="str">
        <f>IFERROR(VLOOKUP($A30,'AFGRØDE DATA'!$A:$AA,2,FALSE),"")</f>
        <v>PP15</v>
      </c>
      <c r="J30" s="7">
        <f>IFERROR(H30/25*VLOOKUP($A30,'AFGRØDE DATA'!$A:$AA,4,FALSE),"")</f>
        <v>4</v>
      </c>
      <c r="K30" s="6">
        <f>IFERROR(VLOOKUP($A30,'AFGRØDE DATA'!$A:$AA,5,FALSE),"")</f>
        <v>0.5</v>
      </c>
      <c r="L30" s="6">
        <f>IFERROR(VLOOKUP($A30,'AFGRØDE DATA'!$A:$AA,3,FALSE)*J30*K30,"")</f>
        <v>528</v>
      </c>
    </row>
    <row r="31" spans="1:12" x14ac:dyDescent="0.2">
      <c r="A31" s="26" t="s">
        <v>73</v>
      </c>
      <c r="B31">
        <v>1</v>
      </c>
      <c r="C31" t="str">
        <f t="shared" si="0"/>
        <v>Rødbeder PP 1</v>
      </c>
      <c r="E31" s="6">
        <f>IFERROR($F31-VLOOKUP($A31,'AFGRØDE DATA'!A:AA,11,FALSE)/7,"")</f>
        <v>8.4285714285714288</v>
      </c>
      <c r="F31">
        <v>12</v>
      </c>
      <c r="G31" s="11">
        <f>IFERROR(VLOOKUP($A31,'AFGRØDE DATA'!$A:$AA,12,FALSE)/7+F31,"")</f>
        <v>22</v>
      </c>
      <c r="H31">
        <v>100</v>
      </c>
      <c r="I31" s="11" t="str">
        <f>IFERROR(VLOOKUP($A31,'AFGRØDE DATA'!$A:$AA,2,FALSE),"")</f>
        <v>PP10</v>
      </c>
      <c r="J31" s="7">
        <f>IFERROR(H31/25*VLOOKUP($A31,'AFGRØDE DATA'!$A:$AA,4,FALSE),"")</f>
        <v>12</v>
      </c>
      <c r="K31" s="6">
        <f>IFERROR(VLOOKUP($A31,'AFGRØDE DATA'!$A:$AA,5,FALSE),"")</f>
        <v>1</v>
      </c>
      <c r="L31" s="6">
        <f>IFERROR(VLOOKUP($A31,'AFGRØDE DATA'!$A:$AA,3,FALSE)*J31*K31,"")</f>
        <v>3168</v>
      </c>
    </row>
    <row r="32" spans="1:12" x14ac:dyDescent="0.2">
      <c r="A32" s="26" t="s">
        <v>73</v>
      </c>
      <c r="B32">
        <v>2</v>
      </c>
      <c r="C32" t="str">
        <f t="shared" si="0"/>
        <v>Rødbeder PP 2</v>
      </c>
      <c r="E32" s="6">
        <f>IFERROR($F32-VLOOKUP($A32,'AFGRØDE DATA'!A:AA,11,FALSE)/7,"")</f>
        <v>12.428571428571429</v>
      </c>
      <c r="F32">
        <v>16</v>
      </c>
      <c r="G32" s="11">
        <f>IFERROR(VLOOKUP($A32,'AFGRØDE DATA'!$A:$AA,12,FALSE)/7+F32,"")</f>
        <v>26</v>
      </c>
      <c r="H32">
        <v>100</v>
      </c>
      <c r="I32" s="11" t="str">
        <f>IFERROR(VLOOKUP($A32,'AFGRØDE DATA'!$A:$AA,2,FALSE),"")</f>
        <v>PP10</v>
      </c>
      <c r="J32" s="7">
        <f>IFERROR(H32/25*VLOOKUP($A32,'AFGRØDE DATA'!$A:$AA,4,FALSE),"")</f>
        <v>12</v>
      </c>
      <c r="K32" s="6">
        <f>IFERROR(VLOOKUP($A32,'AFGRØDE DATA'!$A:$AA,5,FALSE),"")</f>
        <v>1</v>
      </c>
      <c r="L32" s="6">
        <f>IFERROR(VLOOKUP($A32,'AFGRØDE DATA'!$A:$AA,3,FALSE)*J32*K32,"")</f>
        <v>3168</v>
      </c>
    </row>
    <row r="33" spans="1:13" x14ac:dyDescent="0.2">
      <c r="A33" s="26" t="s">
        <v>73</v>
      </c>
      <c r="B33">
        <v>3</v>
      </c>
      <c r="C33" t="str">
        <f t="shared" si="0"/>
        <v>Rødbeder PP 3</v>
      </c>
      <c r="E33" s="6">
        <f>IFERROR($F33-VLOOKUP($A33,'AFGRØDE DATA'!A:AA,11,FALSE)/7,"")</f>
        <v>16.428571428571427</v>
      </c>
      <c r="F33">
        <v>20</v>
      </c>
      <c r="G33" s="11">
        <f>IFERROR(VLOOKUP($A33,'AFGRØDE DATA'!$A:$AA,12,FALSE)/7+F33,"")</f>
        <v>30</v>
      </c>
      <c r="H33">
        <v>100</v>
      </c>
      <c r="I33" s="11" t="str">
        <f>IFERROR(VLOOKUP($A33,'AFGRØDE DATA'!$A:$AA,2,FALSE),"")</f>
        <v>PP10</v>
      </c>
      <c r="J33" s="7">
        <f>IFERROR(H33/25*VLOOKUP($A33,'AFGRØDE DATA'!$A:$AA,4,FALSE),"")</f>
        <v>12</v>
      </c>
      <c r="K33" s="6">
        <f>IFERROR(VLOOKUP($A33,'AFGRØDE DATA'!$A:$AA,5,FALSE),"")</f>
        <v>1</v>
      </c>
      <c r="L33" s="6">
        <f>IFERROR(VLOOKUP($A33,'AFGRØDE DATA'!$A:$AA,3,FALSE)*J33*K33,"")</f>
        <v>3168</v>
      </c>
    </row>
    <row r="34" spans="1:13" x14ac:dyDescent="0.2">
      <c r="A34" s="26" t="s">
        <v>73</v>
      </c>
      <c r="B34">
        <v>4</v>
      </c>
      <c r="C34" t="str">
        <f t="shared" si="0"/>
        <v>Rødbeder PP 4</v>
      </c>
      <c r="E34" s="6">
        <f>IFERROR($F34-VLOOKUP($A34,'AFGRØDE DATA'!A:AA,11,FALSE)/7,"")</f>
        <v>20.428571428571427</v>
      </c>
      <c r="F34">
        <v>24</v>
      </c>
      <c r="G34" s="11">
        <f>IFERROR(VLOOKUP($A34,'AFGRØDE DATA'!$A:$AA,12,FALSE)/7+F34,"")</f>
        <v>34</v>
      </c>
      <c r="H34">
        <v>100</v>
      </c>
      <c r="I34" s="11" t="str">
        <f>IFERROR(VLOOKUP($A34,'AFGRØDE DATA'!$A:$AA,2,FALSE),"")</f>
        <v>PP10</v>
      </c>
      <c r="J34" s="7">
        <f>IFERROR(H34/25*VLOOKUP($A34,'AFGRØDE DATA'!$A:$AA,4,FALSE),"")</f>
        <v>12</v>
      </c>
      <c r="K34" s="6">
        <f>IFERROR(VLOOKUP($A34,'AFGRØDE DATA'!$A:$AA,5,FALSE),"")</f>
        <v>1</v>
      </c>
      <c r="L34" s="6">
        <f>IFERROR(VLOOKUP($A34,'AFGRØDE DATA'!$A:$AA,3,FALSE)*J34*K34,"")</f>
        <v>3168</v>
      </c>
    </row>
    <row r="35" spans="1:13" x14ac:dyDescent="0.2">
      <c r="A35" s="26" t="s">
        <v>31</v>
      </c>
      <c r="B35">
        <v>1</v>
      </c>
      <c r="C35" t="str">
        <f t="shared" si="0"/>
        <v>Spidskål 1</v>
      </c>
      <c r="E35" s="6">
        <f>IFERROR($F35-VLOOKUP($A35,'AFGRØDE DATA'!A:AA,11,FALSE)/7,"")</f>
        <v>7.7142857142857144</v>
      </c>
      <c r="F35">
        <v>12</v>
      </c>
      <c r="G35" s="11">
        <f>IFERROR(VLOOKUP($A35,'AFGRØDE DATA'!$A:$AA,12,FALSE)/7+F35,"")</f>
        <v>19.142857142857142</v>
      </c>
      <c r="H35">
        <v>50</v>
      </c>
      <c r="I35" s="11">
        <f>IFERROR(VLOOKUP($A35,'AFGRØDE DATA'!$A:$AA,2,FALSE),"")</f>
        <v>77</v>
      </c>
      <c r="J35" s="7">
        <f>IFERROR(H35/25*VLOOKUP($A35,'AFGRØDE DATA'!$A:$AA,4,FALSE),"")</f>
        <v>8</v>
      </c>
      <c r="K35" s="6">
        <f>IFERROR(VLOOKUP($A35,'AFGRØDE DATA'!$A:$AA,5,FALSE),"")</f>
        <v>1</v>
      </c>
      <c r="L35" s="6">
        <f>IFERROR(VLOOKUP($A35,'AFGRØDE DATA'!$A:$AA,3,FALSE)*J35*K35,"")</f>
        <v>616</v>
      </c>
    </row>
    <row r="36" spans="1:13" x14ac:dyDescent="0.2">
      <c r="A36" s="26" t="s">
        <v>31</v>
      </c>
      <c r="B36">
        <v>2</v>
      </c>
      <c r="C36" t="str">
        <f t="shared" si="0"/>
        <v>Spidskål 2</v>
      </c>
      <c r="E36" s="6">
        <f>IFERROR($F36-VLOOKUP($A36,'AFGRØDE DATA'!A:AA,11,FALSE)/7,"")</f>
        <v>11.714285714285715</v>
      </c>
      <c r="F36">
        <v>16</v>
      </c>
      <c r="G36" s="11">
        <f>IFERROR(VLOOKUP($A36,'AFGRØDE DATA'!$A:$AA,12,FALSE)/7+F36,"")</f>
        <v>23.142857142857142</v>
      </c>
      <c r="H36">
        <v>50</v>
      </c>
      <c r="I36" s="11">
        <f>IFERROR(VLOOKUP($A36,'AFGRØDE DATA'!$A:$AA,2,FALSE),"")</f>
        <v>77</v>
      </c>
      <c r="J36" s="7">
        <f>IFERROR(H36/25*VLOOKUP($A36,'AFGRØDE DATA'!$A:$AA,4,FALSE),"")</f>
        <v>8</v>
      </c>
      <c r="K36" s="6">
        <f>IFERROR(VLOOKUP($A36,'AFGRØDE DATA'!$A:$AA,5,FALSE),"")</f>
        <v>1</v>
      </c>
      <c r="L36" s="6">
        <f>IFERROR(VLOOKUP($A36,'AFGRØDE DATA'!$A:$AA,3,FALSE)*J36*K36,"")</f>
        <v>616</v>
      </c>
    </row>
    <row r="37" spans="1:13" x14ac:dyDescent="0.2">
      <c r="A37" s="26" t="s">
        <v>31</v>
      </c>
      <c r="B37">
        <v>3</v>
      </c>
      <c r="C37" t="str">
        <f t="shared" si="0"/>
        <v>Spidskål 3</v>
      </c>
      <c r="E37" s="6">
        <f>IFERROR($F37-VLOOKUP($A37,'AFGRØDE DATA'!A:AA,11,FALSE)/7,"")</f>
        <v>15.714285714285715</v>
      </c>
      <c r="F37">
        <v>20</v>
      </c>
      <c r="G37" s="11">
        <f>IFERROR(VLOOKUP($A37,'AFGRØDE DATA'!$A:$AA,12,FALSE)/7+F37,"")</f>
        <v>27.142857142857142</v>
      </c>
      <c r="H37">
        <v>50</v>
      </c>
      <c r="I37" s="11">
        <f>IFERROR(VLOOKUP($A37,'AFGRØDE DATA'!$A:$AA,2,FALSE),"")</f>
        <v>77</v>
      </c>
      <c r="J37" s="7">
        <f>IFERROR(H37/25*VLOOKUP($A37,'AFGRØDE DATA'!$A:$AA,4,FALSE),"")</f>
        <v>8</v>
      </c>
      <c r="K37" s="6">
        <f>IFERROR(VLOOKUP($A37,'AFGRØDE DATA'!$A:$AA,5,FALSE),"")</f>
        <v>1</v>
      </c>
      <c r="L37" s="6">
        <f>IFERROR(VLOOKUP($A37,'AFGRØDE DATA'!$A:$AA,3,FALSE)*J37*K37,"")</f>
        <v>616</v>
      </c>
    </row>
    <row r="38" spans="1:13" x14ac:dyDescent="0.2">
      <c r="A38" s="26" t="s">
        <v>31</v>
      </c>
      <c r="B38">
        <v>4</v>
      </c>
      <c r="C38" t="str">
        <f t="shared" si="0"/>
        <v>Spidskål 4</v>
      </c>
      <c r="E38" s="6">
        <f>IFERROR($F38-VLOOKUP($A38,'AFGRØDE DATA'!A:AA,11,FALSE)/7,"")</f>
        <v>19.714285714285715</v>
      </c>
      <c r="F38">
        <v>24</v>
      </c>
      <c r="G38" s="11">
        <f>IFERROR(VLOOKUP($A38,'AFGRØDE DATA'!$A:$AA,12,FALSE)/7+F38,"")</f>
        <v>31.142857142857142</v>
      </c>
      <c r="H38">
        <v>50</v>
      </c>
      <c r="I38" s="11">
        <f>IFERROR(VLOOKUP($A38,'AFGRØDE DATA'!$A:$AA,2,FALSE),"")</f>
        <v>77</v>
      </c>
      <c r="J38" s="7">
        <f>IFERROR(H38/25*VLOOKUP($A38,'AFGRØDE DATA'!$A:$AA,4,FALSE),"")</f>
        <v>8</v>
      </c>
      <c r="K38" s="6">
        <f>IFERROR(VLOOKUP($A38,'AFGRØDE DATA'!$A:$AA,5,FALSE),"")</f>
        <v>1</v>
      </c>
      <c r="L38" s="6">
        <f>IFERROR(VLOOKUP($A38,'AFGRØDE DATA'!$A:$AA,3,FALSE)*J38*K38,"")</f>
        <v>616</v>
      </c>
    </row>
    <row r="39" spans="1:13" x14ac:dyDescent="0.2">
      <c r="A39" t="s">
        <v>66</v>
      </c>
      <c r="B39">
        <v>1</v>
      </c>
      <c r="C39" t="str">
        <f t="shared" si="0"/>
        <v>MIX SALAT 77 1</v>
      </c>
      <c r="E39" s="6">
        <f>IFERROR($F39-VLOOKUP($A39,'AFGRØDE DATA'!A:AA,11,FALSE)/7,"")</f>
        <v>5.7142857142857144</v>
      </c>
      <c r="F39">
        <v>10</v>
      </c>
      <c r="G39" s="11">
        <f>IFERROR(VLOOKUP($A39,'AFGRØDE DATA'!$A:$AA,12,FALSE)/7+F39,"")</f>
        <v>17.142857142857142</v>
      </c>
      <c r="H39">
        <v>50</v>
      </c>
      <c r="I39" s="11">
        <f>IFERROR(VLOOKUP($A39,'AFGRØDE DATA'!$A:$AA,2,FALSE),"")</f>
        <v>77</v>
      </c>
      <c r="J39" s="7">
        <f>IFERROR(H39/25*VLOOKUP($A39,'AFGRØDE DATA'!$A:$AA,4,FALSE),"")</f>
        <v>18</v>
      </c>
      <c r="K39" s="6">
        <f>IFERROR(VLOOKUP($A39,'AFGRØDE DATA'!$A:$AA,5,FALSE),"")</f>
        <v>1</v>
      </c>
      <c r="L39" s="6">
        <f>IFERROR(VLOOKUP($A39,'AFGRØDE DATA'!$A:$AA,3,FALSE)*J39*K39,"")</f>
        <v>1386</v>
      </c>
      <c r="M39" t="s">
        <v>98</v>
      </c>
    </row>
    <row r="40" spans="1:13" x14ac:dyDescent="0.2">
      <c r="A40" t="s">
        <v>66</v>
      </c>
      <c r="B40">
        <v>2</v>
      </c>
      <c r="C40" t="str">
        <f t="shared" si="0"/>
        <v>MIX SALAT 77 2</v>
      </c>
      <c r="E40" s="6">
        <f>IFERROR($F40-VLOOKUP($A40,'AFGRØDE DATA'!A:AA,11,FALSE)/7,"")</f>
        <v>7.7142857142857144</v>
      </c>
      <c r="F40">
        <v>12</v>
      </c>
      <c r="G40" s="11">
        <f>IFERROR(VLOOKUP($A40,'AFGRØDE DATA'!$A:$AA,12,FALSE)/7+F40,"")</f>
        <v>19.142857142857142</v>
      </c>
      <c r="H40">
        <v>50</v>
      </c>
      <c r="I40" s="11">
        <f>IFERROR(VLOOKUP($A40,'AFGRØDE DATA'!$A:$AA,2,FALSE),"")</f>
        <v>77</v>
      </c>
      <c r="J40" s="7">
        <f>IFERROR(H40/25*VLOOKUP($A40,'AFGRØDE DATA'!$A:$AA,4,FALSE),"")</f>
        <v>18</v>
      </c>
      <c r="K40" s="6">
        <f>IFERROR(VLOOKUP($A40,'AFGRØDE DATA'!$A:$AA,5,FALSE),"")</f>
        <v>1</v>
      </c>
      <c r="L40" s="6">
        <f>IFERROR(VLOOKUP($A40,'AFGRØDE DATA'!$A:$AA,3,FALSE)*J40*K40,"")</f>
        <v>1386</v>
      </c>
      <c r="M40" t="s">
        <v>99</v>
      </c>
    </row>
    <row r="41" spans="1:13" x14ac:dyDescent="0.2">
      <c r="A41" t="s">
        <v>65</v>
      </c>
      <c r="B41">
        <v>3</v>
      </c>
      <c r="C41" t="str">
        <f t="shared" si="0"/>
        <v>MIX SALAT PP 3</v>
      </c>
      <c r="E41" s="6">
        <f>IFERROR($F41-VLOOKUP($A41,'AFGRØDE DATA'!A:AA,11,FALSE)/7,"")</f>
        <v>7.7142857142857144</v>
      </c>
      <c r="F41">
        <v>12</v>
      </c>
      <c r="G41" s="11">
        <f>IFERROR(VLOOKUP($A41,'AFGRØDE DATA'!$A:$AA,12,FALSE)/7+F41,"")</f>
        <v>19.142857142857142</v>
      </c>
      <c r="H41">
        <v>50</v>
      </c>
      <c r="I41" s="11" t="str">
        <f>IFERROR(VLOOKUP($A41,'AFGRØDE DATA'!$A:$AA,2,FALSE),"")</f>
        <v>PP15</v>
      </c>
      <c r="J41" s="7">
        <f>IFERROR(H41/25*VLOOKUP($A41,'AFGRØDE DATA'!$A:$AA,4,FALSE),"")</f>
        <v>6</v>
      </c>
      <c r="K41" s="6">
        <f>IFERROR(VLOOKUP($A41,'AFGRØDE DATA'!$A:$AA,5,FALSE),"")</f>
        <v>1</v>
      </c>
      <c r="L41" s="6">
        <f>IFERROR(VLOOKUP($A41,'AFGRØDE DATA'!$A:$AA,3,FALSE)*J41*K41,"")</f>
        <v>1584</v>
      </c>
      <c r="M41" t="s">
        <v>98</v>
      </c>
    </row>
    <row r="42" spans="1:13" x14ac:dyDescent="0.2">
      <c r="A42" t="s">
        <v>65</v>
      </c>
      <c r="B42">
        <v>4</v>
      </c>
      <c r="C42" t="str">
        <f t="shared" si="0"/>
        <v>MIX SALAT PP 4</v>
      </c>
      <c r="E42" s="6">
        <f>IFERROR($F42-VLOOKUP($A42,'AFGRØDE DATA'!A:AA,11,FALSE)/7,"")</f>
        <v>11.714285714285715</v>
      </c>
      <c r="F42">
        <v>16</v>
      </c>
      <c r="G42" s="11">
        <f>IFERROR(VLOOKUP($A42,'AFGRØDE DATA'!$A:$AA,12,FALSE)/7+F42,"")</f>
        <v>23.142857142857142</v>
      </c>
      <c r="H42">
        <v>50</v>
      </c>
      <c r="I42" s="11" t="str">
        <f>IFERROR(VLOOKUP($A42,'AFGRØDE DATA'!$A:$AA,2,FALSE),"")</f>
        <v>PP15</v>
      </c>
      <c r="J42" s="7">
        <f>IFERROR(H42/25*VLOOKUP($A42,'AFGRØDE DATA'!$A:$AA,4,FALSE),"")</f>
        <v>6</v>
      </c>
      <c r="K42" s="6">
        <f>IFERROR(VLOOKUP($A42,'AFGRØDE DATA'!$A:$AA,5,FALSE),"")</f>
        <v>1</v>
      </c>
      <c r="L42" s="6">
        <f>IFERROR(VLOOKUP($A42,'AFGRØDE DATA'!$A:$AA,3,FALSE)*J42*K42,"")</f>
        <v>1584</v>
      </c>
    </row>
    <row r="43" spans="1:13" x14ac:dyDescent="0.2">
      <c r="A43" t="s">
        <v>65</v>
      </c>
      <c r="B43">
        <v>5</v>
      </c>
      <c r="C43" t="str">
        <f t="shared" si="0"/>
        <v>MIX SALAT PP 5</v>
      </c>
      <c r="E43" s="6">
        <f>IFERROR($F43-VLOOKUP($A43,'AFGRØDE DATA'!A:AA,11,FALSE)/7,"")</f>
        <v>11.714285714285715</v>
      </c>
      <c r="F43">
        <v>16</v>
      </c>
      <c r="G43" s="11">
        <f>IFERROR(VLOOKUP($A43,'AFGRØDE DATA'!$A:$AA,12,FALSE)/7+F43,"")</f>
        <v>23.142857142857142</v>
      </c>
      <c r="H43">
        <v>50</v>
      </c>
      <c r="I43" s="11" t="str">
        <f>IFERROR(VLOOKUP($A43,'AFGRØDE DATA'!$A:$AA,2,FALSE),"")</f>
        <v>PP15</v>
      </c>
      <c r="J43" s="7">
        <f>IFERROR(H43/25*VLOOKUP($A43,'AFGRØDE DATA'!$A:$AA,4,FALSE),"")</f>
        <v>6</v>
      </c>
      <c r="K43" s="6">
        <f>IFERROR(VLOOKUP($A43,'AFGRØDE DATA'!$A:$AA,5,FALSE),"")</f>
        <v>1</v>
      </c>
      <c r="L43" s="6">
        <f>IFERROR(VLOOKUP($A43,'AFGRØDE DATA'!$A:$AA,3,FALSE)*J43*K43,"")</f>
        <v>1584</v>
      </c>
    </row>
    <row r="44" spans="1:13" x14ac:dyDescent="0.2">
      <c r="A44" t="s">
        <v>65</v>
      </c>
      <c r="B44">
        <v>6</v>
      </c>
      <c r="C44" t="str">
        <f t="shared" si="0"/>
        <v>MIX SALAT PP 6</v>
      </c>
      <c r="E44" s="6">
        <f>IFERROR($F44-VLOOKUP($A44,'AFGRØDE DATA'!A:AA,11,FALSE)/7,"")</f>
        <v>13.714285714285715</v>
      </c>
      <c r="F44">
        <v>18</v>
      </c>
      <c r="G44" s="11">
        <f>IFERROR(VLOOKUP($A44,'AFGRØDE DATA'!$A:$AA,12,FALSE)/7+F44,"")</f>
        <v>25.142857142857142</v>
      </c>
      <c r="H44">
        <v>50</v>
      </c>
      <c r="I44" s="11" t="str">
        <f>IFERROR(VLOOKUP($A44,'AFGRØDE DATA'!$A:$AA,2,FALSE),"")</f>
        <v>PP15</v>
      </c>
      <c r="J44" s="7">
        <f>IFERROR(H44/25*VLOOKUP($A44,'AFGRØDE DATA'!$A:$AA,4,FALSE),"")</f>
        <v>6</v>
      </c>
      <c r="K44" s="6">
        <f>IFERROR(VLOOKUP($A44,'AFGRØDE DATA'!$A:$AA,5,FALSE),"")</f>
        <v>1</v>
      </c>
      <c r="L44" s="6">
        <f>IFERROR(VLOOKUP($A44,'AFGRØDE DATA'!$A:$AA,3,FALSE)*J44*K44,"")</f>
        <v>1584</v>
      </c>
    </row>
    <row r="45" spans="1:13" x14ac:dyDescent="0.2">
      <c r="A45" t="s">
        <v>65</v>
      </c>
      <c r="B45">
        <v>7</v>
      </c>
      <c r="C45" t="str">
        <f t="shared" si="0"/>
        <v>MIX SALAT PP 7</v>
      </c>
      <c r="E45" s="6">
        <f>IFERROR($F45-VLOOKUP($A45,'AFGRØDE DATA'!A:AA,11,FALSE)/7,"")</f>
        <v>15.714285714285715</v>
      </c>
      <c r="F45">
        <v>20</v>
      </c>
      <c r="G45" s="11">
        <f>IFERROR(VLOOKUP($A45,'AFGRØDE DATA'!$A:$AA,12,FALSE)/7+F45,"")</f>
        <v>27.142857142857142</v>
      </c>
      <c r="H45">
        <v>50</v>
      </c>
      <c r="I45" s="11" t="str">
        <f>IFERROR(VLOOKUP($A45,'AFGRØDE DATA'!$A:$AA,2,FALSE),"")</f>
        <v>PP15</v>
      </c>
      <c r="J45" s="7">
        <f>IFERROR(H45/25*VLOOKUP($A45,'AFGRØDE DATA'!$A:$AA,4,FALSE),"")</f>
        <v>6</v>
      </c>
      <c r="K45" s="6">
        <f>IFERROR(VLOOKUP($A45,'AFGRØDE DATA'!$A:$AA,5,FALSE),"")</f>
        <v>1</v>
      </c>
      <c r="L45" s="6">
        <f>IFERROR(VLOOKUP($A45,'AFGRØDE DATA'!$A:$AA,3,FALSE)*J45*K45,"")</f>
        <v>1584</v>
      </c>
    </row>
    <row r="46" spans="1:13" x14ac:dyDescent="0.2">
      <c r="A46" t="s">
        <v>65</v>
      </c>
      <c r="B46">
        <v>8</v>
      </c>
      <c r="C46" t="str">
        <f t="shared" si="0"/>
        <v>MIX SALAT PP 8</v>
      </c>
      <c r="E46" s="6">
        <f>IFERROR($F46-VLOOKUP($A46,'AFGRØDE DATA'!A:AA,11,FALSE)/7,"")</f>
        <v>17.714285714285715</v>
      </c>
      <c r="F46">
        <v>22</v>
      </c>
      <c r="G46" s="11">
        <f>IFERROR(VLOOKUP($A46,'AFGRØDE DATA'!$A:$AA,12,FALSE)/7+F46,"")</f>
        <v>29.142857142857142</v>
      </c>
      <c r="H46">
        <v>50</v>
      </c>
      <c r="I46" s="11" t="str">
        <f>IFERROR(VLOOKUP($A46,'AFGRØDE DATA'!$A:$AA,2,FALSE),"")</f>
        <v>PP15</v>
      </c>
      <c r="J46" s="7">
        <f>IFERROR(H46/25*VLOOKUP($A46,'AFGRØDE DATA'!$A:$AA,4,FALSE),"")</f>
        <v>6</v>
      </c>
      <c r="K46" s="6">
        <f>IFERROR(VLOOKUP($A46,'AFGRØDE DATA'!$A:$AA,5,FALSE),"")</f>
        <v>1</v>
      </c>
      <c r="L46" s="6">
        <f>IFERROR(VLOOKUP($A46,'AFGRØDE DATA'!$A:$AA,3,FALSE)*J46*K46,"")</f>
        <v>1584</v>
      </c>
    </row>
    <row r="47" spans="1:13" x14ac:dyDescent="0.2">
      <c r="A47" t="s">
        <v>65</v>
      </c>
      <c r="B47">
        <v>9</v>
      </c>
      <c r="C47" t="str">
        <f t="shared" si="0"/>
        <v>MIX SALAT PP 9</v>
      </c>
      <c r="E47" s="6">
        <f>IFERROR($F47-VLOOKUP($A47,'AFGRØDE DATA'!A:AA,11,FALSE)/7,"")</f>
        <v>19.714285714285715</v>
      </c>
      <c r="F47">
        <v>24</v>
      </c>
      <c r="G47" s="11">
        <f>IFERROR(VLOOKUP($A47,'AFGRØDE DATA'!$A:$AA,12,FALSE)/7+F47,"")</f>
        <v>31.142857142857142</v>
      </c>
      <c r="H47">
        <v>50</v>
      </c>
      <c r="I47" s="11" t="str">
        <f>IFERROR(VLOOKUP($A47,'AFGRØDE DATA'!$A:$AA,2,FALSE),"")</f>
        <v>PP15</v>
      </c>
      <c r="J47" s="7">
        <f>IFERROR(H47/25*VLOOKUP($A47,'AFGRØDE DATA'!$A:$AA,4,FALSE),"")</f>
        <v>6</v>
      </c>
      <c r="K47" s="6">
        <f>IFERROR(VLOOKUP($A47,'AFGRØDE DATA'!$A:$AA,5,FALSE),"")</f>
        <v>1</v>
      </c>
      <c r="L47" s="6">
        <f>IFERROR(VLOOKUP($A47,'AFGRØDE DATA'!$A:$AA,3,FALSE)*J47*K47,"")</f>
        <v>1584</v>
      </c>
    </row>
    <row r="48" spans="1:13" x14ac:dyDescent="0.2">
      <c r="A48" t="s">
        <v>65</v>
      </c>
      <c r="B48">
        <v>10</v>
      </c>
      <c r="C48" t="str">
        <f t="shared" si="0"/>
        <v>MIX SALAT PP 10</v>
      </c>
      <c r="E48" s="6">
        <f>IFERROR($F48-VLOOKUP($A48,'AFGRØDE DATA'!A:AA,11,FALSE)/7,"")</f>
        <v>21.714285714285715</v>
      </c>
      <c r="F48">
        <v>26</v>
      </c>
      <c r="G48" s="11">
        <f>IFERROR(VLOOKUP($A48,'AFGRØDE DATA'!$A:$AA,12,FALSE)/7+F48,"")</f>
        <v>33.142857142857146</v>
      </c>
      <c r="H48">
        <v>50</v>
      </c>
      <c r="I48" s="11" t="str">
        <f>IFERROR(VLOOKUP($A48,'AFGRØDE DATA'!$A:$AA,2,FALSE),"")</f>
        <v>PP15</v>
      </c>
      <c r="J48" s="7">
        <f>IFERROR(H48/25*VLOOKUP($A48,'AFGRØDE DATA'!$A:$AA,4,FALSE),"")</f>
        <v>6</v>
      </c>
      <c r="K48" s="6">
        <f>IFERROR(VLOOKUP($A48,'AFGRØDE DATA'!$A:$AA,5,FALSE),"")</f>
        <v>1</v>
      </c>
      <c r="L48" s="6">
        <f>IFERROR(VLOOKUP($A48,'AFGRØDE DATA'!$A:$AA,3,FALSE)*J48*K48,"")</f>
        <v>1584</v>
      </c>
    </row>
    <row r="49" spans="1:12" x14ac:dyDescent="0.2">
      <c r="A49" t="s">
        <v>15</v>
      </c>
      <c r="B49">
        <v>1</v>
      </c>
      <c r="C49" t="str">
        <f t="shared" si="0"/>
        <v>Bladselleri 1</v>
      </c>
      <c r="E49" s="6">
        <f>IFERROR($F49-VLOOKUP($A49,'AFGRØDE DATA'!A:AA,11,FALSE)/7,"")</f>
        <v>7.4285714285714288</v>
      </c>
      <c r="F49">
        <v>16</v>
      </c>
      <c r="G49" s="11">
        <f>IFERROR(VLOOKUP($A49,'AFGRØDE DATA'!$A:$AA,12,FALSE)/7+F49,"")</f>
        <v>37.428571428571431</v>
      </c>
      <c r="H49">
        <v>50</v>
      </c>
      <c r="I49" s="11">
        <f>IFERROR(VLOOKUP($A49,'AFGRØDE DATA'!$A:$AA,2,FALSE),"")</f>
        <v>77</v>
      </c>
      <c r="J49" s="7">
        <f>IFERROR(H49/25*VLOOKUP($A49,'AFGRØDE DATA'!$A:$AA,4,FALSE),"")</f>
        <v>14</v>
      </c>
      <c r="K49" s="6">
        <f>IFERROR(VLOOKUP($A49,'AFGRØDE DATA'!$A:$AA,5,FALSE),"")</f>
        <v>1</v>
      </c>
      <c r="L49" s="6">
        <f>IFERROR(VLOOKUP($A49,'AFGRØDE DATA'!$A:$AA,3,FALSE)*J49*K49,"")</f>
        <v>1078</v>
      </c>
    </row>
    <row r="50" spans="1:12" x14ac:dyDescent="0.2">
      <c r="A50" t="s">
        <v>15</v>
      </c>
      <c r="B50">
        <v>2</v>
      </c>
      <c r="C50" t="str">
        <f t="shared" si="0"/>
        <v>Bladselleri 2</v>
      </c>
      <c r="E50" s="6">
        <f>IFERROR($F50-VLOOKUP($A50,'AFGRØDE DATA'!A:AA,11,FALSE)/7,"")</f>
        <v>10.428571428571429</v>
      </c>
      <c r="F50">
        <v>19</v>
      </c>
      <c r="G50" s="11">
        <f>IFERROR(VLOOKUP($A50,'AFGRØDE DATA'!$A:$AA,12,FALSE)/7+F50,"")</f>
        <v>40.428571428571431</v>
      </c>
      <c r="H50">
        <v>50</v>
      </c>
      <c r="I50" s="11">
        <f>IFERROR(VLOOKUP($A50,'AFGRØDE DATA'!$A:$AA,2,FALSE),"")</f>
        <v>77</v>
      </c>
      <c r="J50" s="7">
        <f>IFERROR(H50/25*VLOOKUP($A50,'AFGRØDE DATA'!$A:$AA,4,FALSE),"")</f>
        <v>14</v>
      </c>
      <c r="K50" s="6">
        <f>IFERROR(VLOOKUP($A50,'AFGRØDE DATA'!$A:$AA,5,FALSE),"")</f>
        <v>1</v>
      </c>
      <c r="L50" s="6">
        <f>IFERROR(VLOOKUP($A50,'AFGRØDE DATA'!$A:$AA,3,FALSE)*J50*K50,"")</f>
        <v>1078</v>
      </c>
    </row>
    <row r="51" spans="1:12" x14ac:dyDescent="0.2">
      <c r="A51" t="s">
        <v>15</v>
      </c>
      <c r="B51">
        <v>3</v>
      </c>
      <c r="C51" t="str">
        <f t="shared" si="0"/>
        <v>Bladselleri 3</v>
      </c>
      <c r="E51" s="6">
        <f>IFERROR($F51-VLOOKUP($A51,'AFGRØDE DATA'!A:AA,11,FALSE)/7,"")</f>
        <v>13.428571428571429</v>
      </c>
      <c r="F51">
        <v>22</v>
      </c>
      <c r="G51" s="11">
        <f>IFERROR(VLOOKUP($A51,'AFGRØDE DATA'!$A:$AA,12,FALSE)/7+F51,"")</f>
        <v>43.428571428571431</v>
      </c>
      <c r="H51">
        <v>50</v>
      </c>
      <c r="I51" s="11">
        <f>IFERROR(VLOOKUP($A51,'AFGRØDE DATA'!$A:$AA,2,FALSE),"")</f>
        <v>77</v>
      </c>
      <c r="J51" s="7">
        <f>IFERROR(H51/25*VLOOKUP($A51,'AFGRØDE DATA'!$A:$AA,4,FALSE),"")</f>
        <v>14</v>
      </c>
      <c r="K51" s="6">
        <f>IFERROR(VLOOKUP($A51,'AFGRØDE DATA'!$A:$AA,5,FALSE),"")</f>
        <v>1</v>
      </c>
      <c r="L51" s="6">
        <f>IFERROR(VLOOKUP($A51,'AFGRØDE DATA'!$A:$AA,3,FALSE)*J51*K51,"")</f>
        <v>1078</v>
      </c>
    </row>
    <row r="52" spans="1:12" x14ac:dyDescent="0.2">
      <c r="A52" t="s">
        <v>15</v>
      </c>
      <c r="B52">
        <v>4</v>
      </c>
      <c r="C52" t="str">
        <f t="shared" si="0"/>
        <v>Bladselleri 4</v>
      </c>
      <c r="E52" s="6">
        <f>IFERROR($F52-VLOOKUP($A52,'AFGRØDE DATA'!A:AA,11,FALSE)/7,"")</f>
        <v>16.428571428571431</v>
      </c>
      <c r="F52">
        <v>25</v>
      </c>
      <c r="G52" s="11">
        <f>IFERROR(VLOOKUP($A52,'AFGRØDE DATA'!$A:$AA,12,FALSE)/7+F52,"")</f>
        <v>46.428571428571431</v>
      </c>
      <c r="H52">
        <v>50</v>
      </c>
      <c r="I52" s="11">
        <f>IFERROR(VLOOKUP($A52,'AFGRØDE DATA'!$A:$AA,2,FALSE),"")</f>
        <v>77</v>
      </c>
      <c r="J52" s="7">
        <f>IFERROR(H52/25*VLOOKUP($A52,'AFGRØDE DATA'!$A:$AA,4,FALSE),"")</f>
        <v>14</v>
      </c>
      <c r="K52" s="6">
        <f>IFERROR(VLOOKUP($A52,'AFGRØDE DATA'!$A:$AA,5,FALSE),"")</f>
        <v>1</v>
      </c>
      <c r="L52" s="6">
        <f>IFERROR(VLOOKUP($A52,'AFGRØDE DATA'!$A:$AA,3,FALSE)*J52*K52,"")</f>
        <v>1078</v>
      </c>
    </row>
    <row r="53" spans="1:12" x14ac:dyDescent="0.2">
      <c r="A53" t="s">
        <v>96</v>
      </c>
      <c r="B53">
        <v>1</v>
      </c>
      <c r="C53" t="str">
        <f t="shared" si="0"/>
        <v>Dild PP 1</v>
      </c>
      <c r="E53" s="6">
        <f>IFERROR($F53-VLOOKUP($A53,'AFGRØDE DATA'!A:AA,11,FALSE)/7,"")</f>
        <v>5.7142857142857144</v>
      </c>
      <c r="F53">
        <v>10</v>
      </c>
      <c r="G53" s="11">
        <f>IFERROR(VLOOKUP($A53,'AFGRØDE DATA'!$A:$AA,12,FALSE)/7+F53,"")</f>
        <v>18.571428571428569</v>
      </c>
      <c r="H53">
        <v>12.5</v>
      </c>
      <c r="I53" s="11" t="str">
        <f>IFERROR(VLOOKUP($A53,'AFGRØDE DATA'!$A:$AA,2,FALSE),"")</f>
        <v>PP5</v>
      </c>
      <c r="J53" s="7">
        <f>IFERROR(H53/25*VLOOKUP($A53,'AFGRØDE DATA'!$A:$AA,4,FALSE),"")</f>
        <v>3</v>
      </c>
      <c r="K53" s="6">
        <f>IFERROR(VLOOKUP($A53,'AFGRØDE DATA'!$A:$AA,5,FALSE),"")</f>
        <v>1</v>
      </c>
      <c r="L53" s="6">
        <f>IFERROR(VLOOKUP($A53,'AFGRØDE DATA'!$A:$AA,3,FALSE)*J53*K53,"")</f>
        <v>792</v>
      </c>
    </row>
    <row r="54" spans="1:12" x14ac:dyDescent="0.2">
      <c r="A54" t="s">
        <v>96</v>
      </c>
      <c r="B54">
        <v>2</v>
      </c>
      <c r="C54" t="str">
        <f t="shared" si="0"/>
        <v>Dild PP 2</v>
      </c>
      <c r="E54" s="6">
        <f>IFERROR($F54-VLOOKUP($A54,'AFGRØDE DATA'!A:AA,11,FALSE)/7,"")</f>
        <v>7.7142857142857144</v>
      </c>
      <c r="F54">
        <v>12</v>
      </c>
      <c r="G54" s="11">
        <f>IFERROR(VLOOKUP($A54,'AFGRØDE DATA'!$A:$AA,12,FALSE)/7+F54,"")</f>
        <v>20.571428571428569</v>
      </c>
      <c r="H54">
        <v>12.5</v>
      </c>
      <c r="I54" s="11" t="str">
        <f>IFERROR(VLOOKUP($A54,'AFGRØDE DATA'!$A:$AA,2,FALSE),"")</f>
        <v>PP5</v>
      </c>
      <c r="J54" s="7">
        <f>IFERROR(H54/25*VLOOKUP($A54,'AFGRØDE DATA'!$A:$AA,4,FALSE),"")</f>
        <v>3</v>
      </c>
      <c r="K54" s="6">
        <f>IFERROR(VLOOKUP($A54,'AFGRØDE DATA'!$A:$AA,5,FALSE),"")</f>
        <v>1</v>
      </c>
      <c r="L54" s="6">
        <f>IFERROR(VLOOKUP($A54,'AFGRØDE DATA'!$A:$AA,3,FALSE)*J54*K54,"")</f>
        <v>792</v>
      </c>
    </row>
    <row r="55" spans="1:12" x14ac:dyDescent="0.2">
      <c r="A55" t="s">
        <v>96</v>
      </c>
      <c r="B55">
        <v>3</v>
      </c>
      <c r="C55" t="str">
        <f t="shared" si="0"/>
        <v>Dild PP 3</v>
      </c>
      <c r="E55" s="6">
        <f>IFERROR($F55-VLOOKUP($A55,'AFGRØDE DATA'!A:AA,11,FALSE)/7,"")</f>
        <v>9.7142857142857153</v>
      </c>
      <c r="F55">
        <v>14</v>
      </c>
      <c r="G55" s="11">
        <f>IFERROR(VLOOKUP($A55,'AFGRØDE DATA'!$A:$AA,12,FALSE)/7+F55,"")</f>
        <v>22.571428571428569</v>
      </c>
      <c r="H55">
        <v>12.5</v>
      </c>
      <c r="I55" s="11" t="str">
        <f>IFERROR(VLOOKUP($A55,'AFGRØDE DATA'!$A:$AA,2,FALSE),"")</f>
        <v>PP5</v>
      </c>
      <c r="J55" s="7">
        <f>IFERROR(H55/25*VLOOKUP($A55,'AFGRØDE DATA'!$A:$AA,4,FALSE),"")</f>
        <v>3</v>
      </c>
      <c r="K55" s="6">
        <f>IFERROR(VLOOKUP($A55,'AFGRØDE DATA'!$A:$AA,5,FALSE),"")</f>
        <v>1</v>
      </c>
      <c r="L55" s="6">
        <f>IFERROR(VLOOKUP($A55,'AFGRØDE DATA'!$A:$AA,3,FALSE)*J55*K55,"")</f>
        <v>792</v>
      </c>
    </row>
    <row r="56" spans="1:12" x14ac:dyDescent="0.2">
      <c r="A56" t="s">
        <v>96</v>
      </c>
      <c r="B56">
        <v>4</v>
      </c>
      <c r="C56" t="str">
        <f t="shared" si="0"/>
        <v>Dild PP 4</v>
      </c>
      <c r="E56" s="6">
        <f>IFERROR($F56-VLOOKUP($A56,'AFGRØDE DATA'!A:AA,11,FALSE)/7,"")</f>
        <v>11.714285714285715</v>
      </c>
      <c r="F56">
        <v>16</v>
      </c>
      <c r="G56" s="11">
        <f>IFERROR(VLOOKUP($A56,'AFGRØDE DATA'!$A:$AA,12,FALSE)/7+F56,"")</f>
        <v>24.571428571428569</v>
      </c>
      <c r="H56">
        <v>12.5</v>
      </c>
      <c r="I56" s="11" t="str">
        <f>IFERROR(VLOOKUP($A56,'AFGRØDE DATA'!$A:$AA,2,FALSE),"")</f>
        <v>PP5</v>
      </c>
      <c r="J56" s="7">
        <f>IFERROR(H56/25*VLOOKUP($A56,'AFGRØDE DATA'!$A:$AA,4,FALSE),"")</f>
        <v>3</v>
      </c>
      <c r="K56" s="6">
        <f>IFERROR(VLOOKUP($A56,'AFGRØDE DATA'!$A:$AA,5,FALSE),"")</f>
        <v>1</v>
      </c>
      <c r="L56" s="6">
        <f>IFERROR(VLOOKUP($A56,'AFGRØDE DATA'!$A:$AA,3,FALSE)*J56*K56,"")</f>
        <v>792</v>
      </c>
    </row>
    <row r="57" spans="1:12" x14ac:dyDescent="0.2">
      <c r="A57" t="s">
        <v>96</v>
      </c>
      <c r="B57">
        <v>5</v>
      </c>
      <c r="C57" t="str">
        <f t="shared" si="0"/>
        <v>Dild PP 5</v>
      </c>
      <c r="E57" s="6">
        <f>IFERROR($F57-VLOOKUP($A57,'AFGRØDE DATA'!A:AA,11,FALSE)/7,"")</f>
        <v>15.714285714285715</v>
      </c>
      <c r="F57">
        <v>20</v>
      </c>
      <c r="G57" s="11">
        <f>IFERROR(VLOOKUP($A57,'AFGRØDE DATA'!$A:$AA,12,FALSE)/7+F57,"")</f>
        <v>28.571428571428569</v>
      </c>
      <c r="H57">
        <v>12.5</v>
      </c>
      <c r="I57" s="11" t="str">
        <f>IFERROR(VLOOKUP($A57,'AFGRØDE DATA'!$A:$AA,2,FALSE),"")</f>
        <v>PP5</v>
      </c>
      <c r="J57" s="7">
        <f>IFERROR(H57/25*VLOOKUP($A57,'AFGRØDE DATA'!$A:$AA,4,FALSE),"")</f>
        <v>3</v>
      </c>
      <c r="K57" s="6">
        <f>IFERROR(VLOOKUP($A57,'AFGRØDE DATA'!$A:$AA,5,FALSE),"")</f>
        <v>1</v>
      </c>
      <c r="L57" s="6">
        <f>IFERROR(VLOOKUP($A57,'AFGRØDE DATA'!$A:$AA,3,FALSE)*J57*K57,"")</f>
        <v>792</v>
      </c>
    </row>
    <row r="58" spans="1:12" x14ac:dyDescent="0.2">
      <c r="A58" t="s">
        <v>96</v>
      </c>
      <c r="B58">
        <v>6</v>
      </c>
      <c r="C58" t="str">
        <f t="shared" si="0"/>
        <v>Dild PP 6</v>
      </c>
      <c r="E58" s="6">
        <f>IFERROR($F58-VLOOKUP($A58,'AFGRØDE DATA'!A:AA,11,FALSE)/7,"")</f>
        <v>19.714285714285715</v>
      </c>
      <c r="F58">
        <v>24</v>
      </c>
      <c r="G58" s="11">
        <f>IFERROR(VLOOKUP($A58,'AFGRØDE DATA'!$A:$AA,12,FALSE)/7+F58,"")</f>
        <v>32.571428571428569</v>
      </c>
      <c r="H58">
        <v>12.5</v>
      </c>
      <c r="I58" s="11" t="str">
        <f>IFERROR(VLOOKUP($A58,'AFGRØDE DATA'!$A:$AA,2,FALSE),"")</f>
        <v>PP5</v>
      </c>
      <c r="J58" s="7">
        <f>IFERROR(H58/25*VLOOKUP($A58,'AFGRØDE DATA'!$A:$AA,4,FALSE),"")</f>
        <v>3</v>
      </c>
      <c r="K58" s="6">
        <f>IFERROR(VLOOKUP($A58,'AFGRØDE DATA'!$A:$AA,5,FALSE),"")</f>
        <v>1</v>
      </c>
      <c r="L58" s="6">
        <f>IFERROR(VLOOKUP($A58,'AFGRØDE DATA'!$A:$AA,3,FALSE)*J58*K58,"")</f>
        <v>792</v>
      </c>
    </row>
    <row r="59" spans="1:12" x14ac:dyDescent="0.2">
      <c r="A59" t="s">
        <v>96</v>
      </c>
      <c r="B59">
        <v>7</v>
      </c>
      <c r="C59" t="str">
        <f t="shared" si="0"/>
        <v>Dild PP 7</v>
      </c>
      <c r="E59" s="6">
        <f>IFERROR($F59-VLOOKUP($A59,'AFGRØDE DATA'!A:AA,11,FALSE)/7,"")</f>
        <v>23.714285714285715</v>
      </c>
      <c r="F59">
        <v>28</v>
      </c>
      <c r="G59" s="11">
        <f>IFERROR(VLOOKUP($A59,'AFGRØDE DATA'!$A:$AA,12,FALSE)/7+F59,"")</f>
        <v>36.571428571428569</v>
      </c>
      <c r="H59">
        <v>12.5</v>
      </c>
      <c r="I59" s="11" t="str">
        <f>IFERROR(VLOOKUP($A59,'AFGRØDE DATA'!$A:$AA,2,FALSE),"")</f>
        <v>PP5</v>
      </c>
      <c r="J59" s="7">
        <f>IFERROR(H59/25*VLOOKUP($A59,'AFGRØDE DATA'!$A:$AA,4,FALSE),"")</f>
        <v>3</v>
      </c>
      <c r="K59" s="6">
        <f>IFERROR(VLOOKUP($A59,'AFGRØDE DATA'!$A:$AA,5,FALSE),"")</f>
        <v>1</v>
      </c>
      <c r="L59" s="6">
        <f>IFERROR(VLOOKUP($A59,'AFGRØDE DATA'!$A:$AA,3,FALSE)*J59*K59,"")</f>
        <v>792</v>
      </c>
    </row>
    <row r="60" spans="1:12" x14ac:dyDescent="0.2">
      <c r="A60" t="s">
        <v>96</v>
      </c>
      <c r="B60">
        <v>8</v>
      </c>
      <c r="C60" t="str">
        <f t="shared" si="0"/>
        <v>Dild PP 8</v>
      </c>
      <c r="E60" s="6">
        <f>IFERROR($F60-VLOOKUP($A60,'AFGRØDE DATA'!A:AA,11,FALSE)/7,"")</f>
        <v>27.714285714285715</v>
      </c>
      <c r="F60">
        <v>32</v>
      </c>
      <c r="G60" s="11">
        <f>IFERROR(VLOOKUP($A60,'AFGRØDE DATA'!$A:$AA,12,FALSE)/7+F60,"")</f>
        <v>40.571428571428569</v>
      </c>
      <c r="H60">
        <v>12.5</v>
      </c>
      <c r="I60" s="11" t="str">
        <f>IFERROR(VLOOKUP($A60,'AFGRØDE DATA'!$A:$AA,2,FALSE),"")</f>
        <v>PP5</v>
      </c>
      <c r="J60" s="7">
        <f>IFERROR(H60/25*VLOOKUP($A60,'AFGRØDE DATA'!$A:$AA,4,FALSE),"")</f>
        <v>3</v>
      </c>
      <c r="K60" s="6">
        <f>IFERROR(VLOOKUP($A60,'AFGRØDE DATA'!$A:$AA,5,FALSE),"")</f>
        <v>1</v>
      </c>
      <c r="L60" s="6">
        <f>IFERROR(VLOOKUP($A60,'AFGRØDE DATA'!$A:$AA,3,FALSE)*J60*K60,"")</f>
        <v>792</v>
      </c>
    </row>
    <row r="61" spans="1:12" x14ac:dyDescent="0.2">
      <c r="A61" t="s">
        <v>58</v>
      </c>
      <c r="B61">
        <v>1</v>
      </c>
      <c r="C61" t="str">
        <f t="shared" si="0"/>
        <v>Fennikel 77 1</v>
      </c>
      <c r="E61" s="6">
        <f>IFERROR($F61-VLOOKUP($A61,'AFGRØDE DATA'!A:AA,11,FALSE)/7,"")</f>
        <v>11.714285714285715</v>
      </c>
      <c r="F61">
        <v>16</v>
      </c>
      <c r="G61" s="11">
        <f>IFERROR(VLOOKUP($A61,'AFGRØDE DATA'!$A:$AA,12,FALSE)/7+F61,"")</f>
        <v>30.285714285714285</v>
      </c>
      <c r="H61">
        <v>25</v>
      </c>
      <c r="I61" s="11">
        <f>IFERROR(VLOOKUP($A61,'AFGRØDE DATA'!$A:$AA,2,FALSE),"")</f>
        <v>77</v>
      </c>
      <c r="J61" s="7">
        <f>IFERROR(H61/25*VLOOKUP($A61,'AFGRØDE DATA'!$A:$AA,4,FALSE),"")</f>
        <v>5</v>
      </c>
      <c r="K61" s="6">
        <f>IFERROR(VLOOKUP($A61,'AFGRØDE DATA'!$A:$AA,5,FALSE),"")</f>
        <v>1</v>
      </c>
      <c r="L61" s="6">
        <f>IFERROR(VLOOKUP($A61,'AFGRØDE DATA'!$A:$AA,3,FALSE)*J61*K61,"")</f>
        <v>385</v>
      </c>
    </row>
    <row r="62" spans="1:12" x14ac:dyDescent="0.2">
      <c r="A62" t="s">
        <v>57</v>
      </c>
      <c r="B62">
        <v>2</v>
      </c>
      <c r="C62" t="str">
        <f t="shared" si="0"/>
        <v>Fennikel PP 2</v>
      </c>
      <c r="E62" s="6">
        <f>IFERROR($F62-VLOOKUP($A62,'AFGRØDE DATA'!A:AA,11,FALSE)/7,"")</f>
        <v>14.714285714285715</v>
      </c>
      <c r="F62">
        <v>19</v>
      </c>
      <c r="G62" s="11">
        <f>IFERROR(VLOOKUP($A62,'AFGRØDE DATA'!$A:$AA,12,FALSE)/7+F62,"")</f>
        <v>33.285714285714285</v>
      </c>
      <c r="H62">
        <v>25</v>
      </c>
      <c r="I62" s="11" t="str">
        <f>IFERROR(VLOOKUP($A62,'AFGRØDE DATA'!$A:$AA,2,FALSE),"")</f>
        <v>PP15</v>
      </c>
      <c r="J62" s="7">
        <f>IFERROR(H62/25*VLOOKUP($A62,'AFGRØDE DATA'!$A:$AA,4,FALSE),"")</f>
        <v>2</v>
      </c>
      <c r="K62" s="6">
        <f>IFERROR(VLOOKUP($A62,'AFGRØDE DATA'!$A:$AA,5,FALSE),"")</f>
        <v>1</v>
      </c>
      <c r="L62" s="6">
        <f>IFERROR(VLOOKUP($A62,'AFGRØDE DATA'!$A:$AA,3,FALSE)*J62*K62,"")</f>
        <v>528</v>
      </c>
    </row>
    <row r="63" spans="1:12" x14ac:dyDescent="0.2">
      <c r="A63" t="s">
        <v>57</v>
      </c>
      <c r="B63">
        <v>3</v>
      </c>
      <c r="C63" t="str">
        <f t="shared" si="0"/>
        <v>Fennikel PP 3</v>
      </c>
      <c r="E63" s="6">
        <f>IFERROR($F63-VLOOKUP($A63,'AFGRØDE DATA'!A:AA,11,FALSE)/7,"")</f>
        <v>17.714285714285715</v>
      </c>
      <c r="F63">
        <v>22</v>
      </c>
      <c r="G63" s="11">
        <f>IFERROR(VLOOKUP($A63,'AFGRØDE DATA'!$A:$AA,12,FALSE)/7+F63,"")</f>
        <v>36.285714285714285</v>
      </c>
      <c r="H63">
        <v>25</v>
      </c>
      <c r="I63" s="11" t="str">
        <f>IFERROR(VLOOKUP($A63,'AFGRØDE DATA'!$A:$AA,2,FALSE),"")</f>
        <v>PP15</v>
      </c>
      <c r="J63" s="7">
        <f>IFERROR(H63/25*VLOOKUP($A63,'AFGRØDE DATA'!$A:$AA,4,FALSE),"")</f>
        <v>2</v>
      </c>
      <c r="K63" s="6">
        <f>IFERROR(VLOOKUP($A63,'AFGRØDE DATA'!$A:$AA,5,FALSE),"")</f>
        <v>1</v>
      </c>
      <c r="L63" s="6">
        <f>IFERROR(VLOOKUP($A63,'AFGRØDE DATA'!$A:$AA,3,FALSE)*J63*K63,"")</f>
        <v>528</v>
      </c>
    </row>
    <row r="64" spans="1:12" x14ac:dyDescent="0.2">
      <c r="A64" t="s">
        <v>57</v>
      </c>
      <c r="B64">
        <v>4</v>
      </c>
      <c r="C64" t="str">
        <f t="shared" si="0"/>
        <v>Fennikel PP 4</v>
      </c>
      <c r="E64" s="6">
        <f>IFERROR($F64-VLOOKUP($A64,'AFGRØDE DATA'!A:AA,11,FALSE)/7,"")</f>
        <v>20.714285714285715</v>
      </c>
      <c r="F64">
        <v>25</v>
      </c>
      <c r="G64" s="11">
        <f>IFERROR(VLOOKUP($A64,'AFGRØDE DATA'!$A:$AA,12,FALSE)/7+F64,"")</f>
        <v>39.285714285714285</v>
      </c>
      <c r="H64">
        <v>25</v>
      </c>
      <c r="I64" s="11" t="str">
        <f>IFERROR(VLOOKUP($A64,'AFGRØDE DATA'!$A:$AA,2,FALSE),"")</f>
        <v>PP15</v>
      </c>
      <c r="J64" s="7">
        <f>IFERROR(H64/25*VLOOKUP($A64,'AFGRØDE DATA'!$A:$AA,4,FALSE),"")</f>
        <v>2</v>
      </c>
      <c r="K64" s="6">
        <f>IFERROR(VLOOKUP($A64,'AFGRØDE DATA'!$A:$AA,5,FALSE),"")</f>
        <v>1</v>
      </c>
      <c r="L64" s="6">
        <f>IFERROR(VLOOKUP($A64,'AFGRØDE DATA'!$A:$AA,3,FALSE)*J64*K64,"")</f>
        <v>528</v>
      </c>
    </row>
    <row r="65" spans="1:13" x14ac:dyDescent="0.2">
      <c r="A65" t="s">
        <v>61</v>
      </c>
      <c r="B65">
        <v>1</v>
      </c>
      <c r="C65" t="str">
        <f t="shared" si="0"/>
        <v>Glaskål 77 1</v>
      </c>
      <c r="E65" s="6">
        <f>IFERROR($F65-VLOOKUP($A65,'AFGRØDE DATA'!A:AA,11,FALSE)/7,"")</f>
        <v>9.7142857142857153</v>
      </c>
      <c r="F65">
        <v>14</v>
      </c>
      <c r="G65" s="11">
        <f>IFERROR(VLOOKUP($A65,'AFGRØDE DATA'!$A:$AA,12,FALSE)/7+F65,"")</f>
        <v>21.857142857142858</v>
      </c>
      <c r="H65">
        <v>25</v>
      </c>
      <c r="I65" s="11">
        <f>IFERROR(VLOOKUP($A65,'AFGRØDE DATA'!$A:$AA,2,FALSE),"")</f>
        <v>77</v>
      </c>
      <c r="J65" s="7">
        <f>IFERROR(H65/25*VLOOKUP($A65,'AFGRØDE DATA'!$A:$AA,4,FALSE),"")</f>
        <v>7</v>
      </c>
      <c r="K65" s="6">
        <f>IFERROR(VLOOKUP($A65,'AFGRØDE DATA'!$A:$AA,5,FALSE),"")</f>
        <v>1</v>
      </c>
      <c r="L65" s="6">
        <f>IFERROR(VLOOKUP($A65,'AFGRØDE DATA'!$A:$AA,3,FALSE)*J65*K65,"")</f>
        <v>539</v>
      </c>
    </row>
    <row r="66" spans="1:13" x14ac:dyDescent="0.2">
      <c r="A66" t="s">
        <v>60</v>
      </c>
      <c r="B66">
        <v>2</v>
      </c>
      <c r="C66" t="str">
        <f t="shared" si="0"/>
        <v>Glaskål PP 2</v>
      </c>
      <c r="E66" s="6">
        <f>IFERROR($F66-VLOOKUP($A66,'AFGRØDE DATA'!A:AA,11,FALSE)/7,"")</f>
        <v>13.714285714285715</v>
      </c>
      <c r="F66">
        <v>18</v>
      </c>
      <c r="G66" s="11">
        <f>IFERROR(VLOOKUP($A66,'AFGRØDE DATA'!$A:$AA,12,FALSE)/7+F66,"")</f>
        <v>25.857142857142858</v>
      </c>
      <c r="H66">
        <v>50</v>
      </c>
      <c r="I66" s="11" t="str">
        <f>IFERROR(VLOOKUP($A66,'AFGRØDE DATA'!$A:$AA,2,FALSE),"")</f>
        <v>PP15</v>
      </c>
      <c r="J66" s="7">
        <f>IFERROR(H66/25*VLOOKUP($A66,'AFGRØDE DATA'!$A:$AA,4,FALSE),"")</f>
        <v>6</v>
      </c>
      <c r="K66" s="6">
        <f>IFERROR(VLOOKUP($A66,'AFGRØDE DATA'!$A:$AA,5,FALSE),"")</f>
        <v>1</v>
      </c>
      <c r="L66" s="6">
        <f>IFERROR(VLOOKUP($A66,'AFGRØDE DATA'!$A:$AA,3,FALSE)*J66*K66,"")</f>
        <v>1584</v>
      </c>
    </row>
    <row r="67" spans="1:13" x14ac:dyDescent="0.2">
      <c r="A67" t="s">
        <v>60</v>
      </c>
      <c r="B67">
        <v>3</v>
      </c>
      <c r="C67" t="str">
        <f t="shared" ref="C67:C129" si="1">_xlfn.CONCAT(A67&amp;" "&amp;B67)</f>
        <v>Glaskål PP 3</v>
      </c>
      <c r="E67" s="6">
        <f>IFERROR($F67-VLOOKUP($A67,'AFGRØDE DATA'!A:AA,11,FALSE)/7,"")</f>
        <v>17.714285714285715</v>
      </c>
      <c r="F67">
        <v>22</v>
      </c>
      <c r="G67" s="11">
        <f>IFERROR(VLOOKUP($A67,'AFGRØDE DATA'!$A:$AA,12,FALSE)/7+F67,"")</f>
        <v>29.857142857142858</v>
      </c>
      <c r="H67">
        <v>50</v>
      </c>
      <c r="I67" s="11" t="str">
        <f>IFERROR(VLOOKUP($A67,'AFGRØDE DATA'!$A:$AA,2,FALSE),"")</f>
        <v>PP15</v>
      </c>
      <c r="J67" s="7">
        <f>IFERROR(H67/25*VLOOKUP($A67,'AFGRØDE DATA'!$A:$AA,4,FALSE),"")</f>
        <v>6</v>
      </c>
      <c r="K67" s="6">
        <f>IFERROR(VLOOKUP($A67,'AFGRØDE DATA'!$A:$AA,5,FALSE),"")</f>
        <v>1</v>
      </c>
      <c r="L67" s="6">
        <f>IFERROR(VLOOKUP($A67,'AFGRØDE DATA'!$A:$AA,3,FALSE)*J67*K67,"")</f>
        <v>1584</v>
      </c>
    </row>
    <row r="68" spans="1:13" x14ac:dyDescent="0.2">
      <c r="A68" t="s">
        <v>60</v>
      </c>
      <c r="B68">
        <v>4</v>
      </c>
      <c r="C68" t="str">
        <f t="shared" si="1"/>
        <v>Glaskål PP 4</v>
      </c>
      <c r="E68" s="6">
        <f>IFERROR($F68-VLOOKUP($A68,'AFGRØDE DATA'!A:AA,11,FALSE)/7,"")</f>
        <v>21.714285714285715</v>
      </c>
      <c r="F68">
        <v>26</v>
      </c>
      <c r="G68" s="11">
        <f>IFERROR(VLOOKUP($A68,'AFGRØDE DATA'!$A:$AA,12,FALSE)/7+F68,"")</f>
        <v>33.857142857142854</v>
      </c>
      <c r="H68">
        <v>50</v>
      </c>
      <c r="I68" s="11" t="str">
        <f>IFERROR(VLOOKUP($A68,'AFGRØDE DATA'!$A:$AA,2,FALSE),"")</f>
        <v>PP15</v>
      </c>
      <c r="J68" s="7">
        <f>IFERROR(H68/25*VLOOKUP($A68,'AFGRØDE DATA'!$A:$AA,4,FALSE),"")</f>
        <v>6</v>
      </c>
      <c r="K68" s="6">
        <f>IFERROR(VLOOKUP($A68,'AFGRØDE DATA'!$A:$AA,5,FALSE),"")</f>
        <v>1</v>
      </c>
      <c r="L68" s="6">
        <f>IFERROR(VLOOKUP($A68,'AFGRØDE DATA'!$A:$AA,3,FALSE)*J68*K68,"")</f>
        <v>1584</v>
      </c>
    </row>
    <row r="69" spans="1:13" x14ac:dyDescent="0.2">
      <c r="A69" t="s">
        <v>21</v>
      </c>
      <c r="B69">
        <v>1</v>
      </c>
      <c r="C69" t="str">
        <f t="shared" si="1"/>
        <v>Gulerødder 1</v>
      </c>
      <c r="E69" s="6">
        <f>IFERROR($F69-VLOOKUP($A69,'AFGRØDE DATA'!A:AA,11,FALSE)/7,"")</f>
        <v>10</v>
      </c>
      <c r="F69">
        <v>10</v>
      </c>
      <c r="G69" s="11">
        <f>IFERROR(VLOOKUP($A69,'AFGRØDE DATA'!$A:$AA,12,FALSE)/7+F69,"")</f>
        <v>22.142857142857142</v>
      </c>
      <c r="H69">
        <v>100</v>
      </c>
      <c r="I69" s="11" t="str">
        <f>IFERROR(VLOOKUP($A69,'AFGRØDE DATA'!$A:$AA,2,FALSE),"")</f>
        <v>DS</v>
      </c>
      <c r="J69" s="7" t="str">
        <f>IFERROR(H69/25*VLOOKUP($A69,'AFGRØDE DATA'!$A:$AA,4,FALSE),"")</f>
        <v/>
      </c>
      <c r="K69" s="6">
        <f>IFERROR(VLOOKUP($A69,'AFGRØDE DATA'!$A:$AA,5,FALSE),"")</f>
        <v>1</v>
      </c>
      <c r="L69" s="6" t="str">
        <f>IFERROR(VLOOKUP($A69,'AFGRØDE DATA'!$A:$AA,3,FALSE)*J69*K69,"")</f>
        <v/>
      </c>
      <c r="M69" t="s">
        <v>218</v>
      </c>
    </row>
    <row r="70" spans="1:13" x14ac:dyDescent="0.2">
      <c r="A70" t="s">
        <v>21</v>
      </c>
      <c r="B70">
        <v>2</v>
      </c>
      <c r="C70" t="str">
        <f t="shared" si="1"/>
        <v>Gulerødder 2</v>
      </c>
      <c r="E70" s="6">
        <f>IFERROR($F70-VLOOKUP($A70,'AFGRØDE DATA'!A:AA,11,FALSE)/7,"")</f>
        <v>12</v>
      </c>
      <c r="F70">
        <v>12</v>
      </c>
      <c r="G70" s="11">
        <f>IFERROR(VLOOKUP($A70,'AFGRØDE DATA'!$A:$AA,12,FALSE)/7+F70,"")</f>
        <v>24.142857142857142</v>
      </c>
      <c r="H70">
        <v>50</v>
      </c>
      <c r="I70" s="11" t="str">
        <f>IFERROR(VLOOKUP($A70,'AFGRØDE DATA'!$A:$AA,2,FALSE),"")</f>
        <v>DS</v>
      </c>
      <c r="J70" s="7" t="str">
        <f>IFERROR(H70/25*VLOOKUP($A70,'AFGRØDE DATA'!$A:$AA,4,FALSE),"")</f>
        <v/>
      </c>
      <c r="K70" s="6">
        <f>IFERROR(VLOOKUP($A70,'AFGRØDE DATA'!$A:$AA,5,FALSE),"")</f>
        <v>1</v>
      </c>
      <c r="L70" s="6" t="str">
        <f>IFERROR(VLOOKUP($A70,'AFGRØDE DATA'!$A:$AA,3,FALSE)*J70*K70,"")</f>
        <v/>
      </c>
    </row>
    <row r="71" spans="1:13" x14ac:dyDescent="0.2">
      <c r="A71" t="s">
        <v>21</v>
      </c>
      <c r="B71">
        <v>3</v>
      </c>
      <c r="C71" t="str">
        <f t="shared" si="1"/>
        <v>Gulerødder 3</v>
      </c>
      <c r="E71" s="6">
        <f>IFERROR($F71-VLOOKUP($A71,'AFGRØDE DATA'!A:AA,11,FALSE)/7,"")</f>
        <v>14</v>
      </c>
      <c r="F71">
        <v>14</v>
      </c>
      <c r="G71" s="11">
        <f>IFERROR(VLOOKUP($A71,'AFGRØDE DATA'!$A:$AA,12,FALSE)/7+F71,"")</f>
        <v>26.142857142857142</v>
      </c>
      <c r="H71">
        <v>50</v>
      </c>
      <c r="I71" s="11" t="str">
        <f>IFERROR(VLOOKUP($A71,'AFGRØDE DATA'!$A:$AA,2,FALSE),"")</f>
        <v>DS</v>
      </c>
      <c r="J71" s="7" t="str">
        <f>IFERROR(H71/25*VLOOKUP($A71,'AFGRØDE DATA'!$A:$AA,4,FALSE),"")</f>
        <v/>
      </c>
      <c r="K71" s="6">
        <f>IFERROR(VLOOKUP($A71,'AFGRØDE DATA'!$A:$AA,5,FALSE),"")</f>
        <v>1</v>
      </c>
      <c r="L71" s="6" t="str">
        <f>IFERROR(VLOOKUP($A71,'AFGRØDE DATA'!$A:$AA,3,FALSE)*J71*K71,"")</f>
        <v/>
      </c>
    </row>
    <row r="72" spans="1:13" x14ac:dyDescent="0.2">
      <c r="A72" t="s">
        <v>21</v>
      </c>
      <c r="B72">
        <v>4</v>
      </c>
      <c r="C72" t="str">
        <f t="shared" si="1"/>
        <v>Gulerødder 4</v>
      </c>
      <c r="E72" s="6">
        <f>IFERROR($F72-VLOOKUP($A72,'AFGRØDE DATA'!A:AA,11,FALSE)/7,"")</f>
        <v>16</v>
      </c>
      <c r="F72">
        <v>16</v>
      </c>
      <c r="G72" s="11">
        <f>IFERROR(VLOOKUP($A72,'AFGRØDE DATA'!$A:$AA,12,FALSE)/7+F72,"")</f>
        <v>28.142857142857142</v>
      </c>
      <c r="H72">
        <v>50</v>
      </c>
      <c r="I72" s="11" t="str">
        <f>IFERROR(VLOOKUP($A72,'AFGRØDE DATA'!$A:$AA,2,FALSE),"")</f>
        <v>DS</v>
      </c>
      <c r="J72" s="7" t="str">
        <f>IFERROR(H72/25*VLOOKUP($A72,'AFGRØDE DATA'!$A:$AA,4,FALSE),"")</f>
        <v/>
      </c>
      <c r="K72" s="6">
        <f>IFERROR(VLOOKUP($A72,'AFGRØDE DATA'!$A:$AA,5,FALSE),"")</f>
        <v>1</v>
      </c>
      <c r="L72" s="6" t="str">
        <f>IFERROR(VLOOKUP($A72,'AFGRØDE DATA'!$A:$AA,3,FALSE)*J72*K72,"")</f>
        <v/>
      </c>
    </row>
    <row r="73" spans="1:13" x14ac:dyDescent="0.2">
      <c r="A73" t="s">
        <v>21</v>
      </c>
      <c r="B73">
        <v>5</v>
      </c>
      <c r="C73" t="str">
        <f t="shared" si="1"/>
        <v>Gulerødder 5</v>
      </c>
      <c r="E73" s="6">
        <f>IFERROR($F73-VLOOKUP($A73,'AFGRØDE DATA'!A:AA,11,FALSE)/7,"")</f>
        <v>18</v>
      </c>
      <c r="F73">
        <v>18</v>
      </c>
      <c r="G73" s="11">
        <f>IFERROR(VLOOKUP($A73,'AFGRØDE DATA'!$A:$AA,12,FALSE)/7+F73,"")</f>
        <v>30.142857142857142</v>
      </c>
      <c r="H73">
        <v>50</v>
      </c>
      <c r="I73" s="11" t="str">
        <f>IFERROR(VLOOKUP($A73,'AFGRØDE DATA'!$A:$AA,2,FALSE),"")</f>
        <v>DS</v>
      </c>
      <c r="J73" s="7" t="str">
        <f>IFERROR(H73/25*VLOOKUP($A73,'AFGRØDE DATA'!$A:$AA,4,FALSE),"")</f>
        <v/>
      </c>
      <c r="K73" s="6">
        <f>IFERROR(VLOOKUP($A73,'AFGRØDE DATA'!$A:$AA,5,FALSE),"")</f>
        <v>1</v>
      </c>
      <c r="L73" s="6" t="str">
        <f>IFERROR(VLOOKUP($A73,'AFGRØDE DATA'!$A:$AA,3,FALSE)*J73*K73,"")</f>
        <v/>
      </c>
    </row>
    <row r="74" spans="1:13" x14ac:dyDescent="0.2">
      <c r="A74" t="s">
        <v>21</v>
      </c>
      <c r="B74">
        <v>6</v>
      </c>
      <c r="C74" t="str">
        <f t="shared" si="1"/>
        <v>Gulerødder 6</v>
      </c>
      <c r="E74" s="6">
        <f>IFERROR($F74-VLOOKUP($A74,'AFGRØDE DATA'!A:AA,11,FALSE)/7,"")</f>
        <v>20</v>
      </c>
      <c r="F74">
        <v>20</v>
      </c>
      <c r="G74" s="11">
        <f>IFERROR(VLOOKUP($A74,'AFGRØDE DATA'!$A:$AA,12,FALSE)/7+F74,"")</f>
        <v>32.142857142857139</v>
      </c>
      <c r="H74">
        <v>50</v>
      </c>
      <c r="I74" s="11" t="str">
        <f>IFERROR(VLOOKUP($A74,'AFGRØDE DATA'!$A:$AA,2,FALSE),"")</f>
        <v>DS</v>
      </c>
      <c r="J74" s="7" t="str">
        <f>IFERROR(H74/25*VLOOKUP($A74,'AFGRØDE DATA'!$A:$AA,4,FALSE),"")</f>
        <v/>
      </c>
      <c r="K74" s="6">
        <f>IFERROR(VLOOKUP($A74,'AFGRØDE DATA'!$A:$AA,5,FALSE),"")</f>
        <v>1</v>
      </c>
      <c r="L74" s="6" t="str">
        <f>IFERROR(VLOOKUP($A74,'AFGRØDE DATA'!$A:$AA,3,FALSE)*J74*K74,"")</f>
        <v/>
      </c>
    </row>
    <row r="75" spans="1:13" x14ac:dyDescent="0.2">
      <c r="A75" t="s">
        <v>21</v>
      </c>
      <c r="B75">
        <v>7</v>
      </c>
      <c r="C75" t="str">
        <f t="shared" si="1"/>
        <v>Gulerødder 7</v>
      </c>
      <c r="E75" s="6">
        <f>IFERROR($F75-VLOOKUP($A75,'AFGRØDE DATA'!A:AA,11,FALSE)/7,"")</f>
        <v>22</v>
      </c>
      <c r="F75">
        <v>22</v>
      </c>
      <c r="G75" s="11">
        <f>IFERROR(VLOOKUP($A75,'AFGRØDE DATA'!$A:$AA,12,FALSE)/7+F75,"")</f>
        <v>34.142857142857139</v>
      </c>
      <c r="H75">
        <v>50</v>
      </c>
      <c r="I75" s="11" t="str">
        <f>IFERROR(VLOOKUP($A75,'AFGRØDE DATA'!$A:$AA,2,FALSE),"")</f>
        <v>DS</v>
      </c>
      <c r="J75" s="7" t="str">
        <f>IFERROR(H75/25*VLOOKUP($A75,'AFGRØDE DATA'!$A:$AA,4,FALSE),"")</f>
        <v/>
      </c>
      <c r="K75" s="6">
        <f>IFERROR(VLOOKUP($A75,'AFGRØDE DATA'!$A:$AA,5,FALSE),"")</f>
        <v>1</v>
      </c>
      <c r="L75" s="6" t="str">
        <f>IFERROR(VLOOKUP($A75,'AFGRØDE DATA'!$A:$AA,3,FALSE)*J75*K75,"")</f>
        <v/>
      </c>
    </row>
    <row r="76" spans="1:13" x14ac:dyDescent="0.2">
      <c r="A76" t="s">
        <v>21</v>
      </c>
      <c r="B76">
        <v>8</v>
      </c>
      <c r="C76" t="str">
        <f t="shared" si="1"/>
        <v>Gulerødder 8</v>
      </c>
      <c r="E76" s="6">
        <f>IFERROR($F76-VLOOKUP($A76,'AFGRØDE DATA'!A:AA,11,FALSE)/7,"")</f>
        <v>24</v>
      </c>
      <c r="F76">
        <v>24</v>
      </c>
      <c r="G76" s="11">
        <f>IFERROR(VLOOKUP($A76,'AFGRØDE DATA'!$A:$AA,12,FALSE)/7+F76,"")</f>
        <v>36.142857142857139</v>
      </c>
      <c r="H76">
        <v>50</v>
      </c>
      <c r="I76" s="11" t="str">
        <f>IFERROR(VLOOKUP($A76,'AFGRØDE DATA'!$A:$AA,2,FALSE),"")</f>
        <v>DS</v>
      </c>
      <c r="J76" s="7" t="str">
        <f>IFERROR(H76/25*VLOOKUP($A76,'AFGRØDE DATA'!$A:$AA,4,FALSE),"")</f>
        <v/>
      </c>
      <c r="K76" s="6">
        <f>IFERROR(VLOOKUP($A76,'AFGRØDE DATA'!$A:$AA,5,FALSE),"")</f>
        <v>1</v>
      </c>
      <c r="L76" s="6" t="str">
        <f>IFERROR(VLOOKUP($A76,'AFGRØDE DATA'!$A:$AA,3,FALSE)*J76*K76,"")</f>
        <v/>
      </c>
    </row>
    <row r="77" spans="1:13" x14ac:dyDescent="0.2">
      <c r="A77" t="s">
        <v>62</v>
      </c>
      <c r="B77">
        <v>1</v>
      </c>
      <c r="C77" t="str">
        <f t="shared" si="1"/>
        <v>Majroe PP 1</v>
      </c>
      <c r="E77" s="6">
        <f>IFERROR($F77-VLOOKUP($A77,'AFGRØDE DATA'!A:AA,11,FALSE)/7,"")</f>
        <v>7.7142857142857144</v>
      </c>
      <c r="F77">
        <v>12</v>
      </c>
      <c r="G77" s="11">
        <f>IFERROR(VLOOKUP($A77,'AFGRØDE DATA'!$A:$AA,12,FALSE)/7+F77,"")</f>
        <v>19.857142857142858</v>
      </c>
      <c r="H77">
        <v>25</v>
      </c>
      <c r="I77" s="11" t="str">
        <f>IFERROR(VLOOKUP($A77,'AFGRØDE DATA'!$A:$AA,2,FALSE),"")</f>
        <v>PP15</v>
      </c>
      <c r="J77" s="7">
        <f>IFERROR(H77/25*VLOOKUP($A77,'AFGRØDE DATA'!$A:$AA,4,FALSE),"")</f>
        <v>3</v>
      </c>
      <c r="K77" s="6">
        <f>IFERROR(VLOOKUP($A77,'AFGRØDE DATA'!$A:$AA,5,FALSE),"")</f>
        <v>4</v>
      </c>
      <c r="L77" s="6">
        <f>IFERROR(VLOOKUP($A77,'AFGRØDE DATA'!$A:$AA,3,FALSE)*J77*K77,"")</f>
        <v>3168</v>
      </c>
    </row>
    <row r="78" spans="1:13" x14ac:dyDescent="0.2">
      <c r="A78" t="s">
        <v>62</v>
      </c>
      <c r="B78">
        <v>2</v>
      </c>
      <c r="C78" t="str">
        <f t="shared" si="1"/>
        <v>Majroe PP 2</v>
      </c>
      <c r="E78" s="6">
        <f>IFERROR($F78-VLOOKUP($A78,'AFGRØDE DATA'!A:AA,11,FALSE)/7,"")</f>
        <v>11.714285714285715</v>
      </c>
      <c r="F78">
        <v>16</v>
      </c>
      <c r="G78" s="11">
        <f>IFERROR(VLOOKUP($A78,'AFGRØDE DATA'!$A:$AA,12,FALSE)/7+F78,"")</f>
        <v>23.857142857142858</v>
      </c>
      <c r="H78">
        <v>25</v>
      </c>
      <c r="I78" s="11" t="str">
        <f>IFERROR(VLOOKUP($A78,'AFGRØDE DATA'!$A:$AA,2,FALSE),"")</f>
        <v>PP15</v>
      </c>
      <c r="J78" s="7">
        <f>IFERROR(H78/25*VLOOKUP($A78,'AFGRØDE DATA'!$A:$AA,4,FALSE),"")</f>
        <v>3</v>
      </c>
      <c r="K78" s="6">
        <f>IFERROR(VLOOKUP($A78,'AFGRØDE DATA'!$A:$AA,5,FALSE),"")</f>
        <v>4</v>
      </c>
      <c r="L78" s="6">
        <f>IFERROR(VLOOKUP($A78,'AFGRØDE DATA'!$A:$AA,3,FALSE)*J78*K78,"")</f>
        <v>3168</v>
      </c>
    </row>
    <row r="79" spans="1:13" x14ac:dyDescent="0.2">
      <c r="A79" t="s">
        <v>62</v>
      </c>
      <c r="B79">
        <v>3</v>
      </c>
      <c r="C79" t="str">
        <f t="shared" si="1"/>
        <v>Majroe PP 3</v>
      </c>
      <c r="E79" s="6">
        <f>IFERROR($F79-VLOOKUP($A79,'AFGRØDE DATA'!A:AA,11,FALSE)/7,"")</f>
        <v>15.714285714285715</v>
      </c>
      <c r="F79">
        <v>20</v>
      </c>
      <c r="G79" s="11">
        <f>IFERROR(VLOOKUP($A79,'AFGRØDE DATA'!$A:$AA,12,FALSE)/7+F79,"")</f>
        <v>27.857142857142858</v>
      </c>
      <c r="H79">
        <v>25</v>
      </c>
      <c r="I79" s="11" t="str">
        <f>IFERROR(VLOOKUP($A79,'AFGRØDE DATA'!$A:$AA,2,FALSE),"")</f>
        <v>PP15</v>
      </c>
      <c r="J79" s="7">
        <f>IFERROR(H79/25*VLOOKUP($A79,'AFGRØDE DATA'!$A:$AA,4,FALSE),"")</f>
        <v>3</v>
      </c>
      <c r="K79" s="6">
        <f>IFERROR(VLOOKUP($A79,'AFGRØDE DATA'!$A:$AA,5,FALSE),"")</f>
        <v>4</v>
      </c>
      <c r="L79" s="6">
        <f>IFERROR(VLOOKUP($A79,'AFGRØDE DATA'!$A:$AA,3,FALSE)*J79*K79,"")</f>
        <v>3168</v>
      </c>
    </row>
    <row r="80" spans="1:13" x14ac:dyDescent="0.2">
      <c r="A80" t="s">
        <v>62</v>
      </c>
      <c r="B80">
        <v>4</v>
      </c>
      <c r="C80" t="str">
        <f t="shared" si="1"/>
        <v>Majroe PP 4</v>
      </c>
      <c r="E80" s="6">
        <f>IFERROR($F80-VLOOKUP($A80,'AFGRØDE DATA'!A:AA,11,FALSE)/7,"")</f>
        <v>19.714285714285715</v>
      </c>
      <c r="F80">
        <v>24</v>
      </c>
      <c r="G80" s="11">
        <f>IFERROR(VLOOKUP($A80,'AFGRØDE DATA'!$A:$AA,12,FALSE)/7+F80,"")</f>
        <v>31.857142857142858</v>
      </c>
      <c r="H80">
        <v>25</v>
      </c>
      <c r="I80" s="11" t="str">
        <f>IFERROR(VLOOKUP($A80,'AFGRØDE DATA'!$A:$AA,2,FALSE),"")</f>
        <v>PP15</v>
      </c>
      <c r="J80" s="7">
        <f>IFERROR(H80/25*VLOOKUP($A80,'AFGRØDE DATA'!$A:$AA,4,FALSE),"")</f>
        <v>3</v>
      </c>
      <c r="K80" s="6">
        <f>IFERROR(VLOOKUP($A80,'AFGRØDE DATA'!$A:$AA,5,FALSE),"")</f>
        <v>4</v>
      </c>
      <c r="L80" s="6">
        <f>IFERROR(VLOOKUP($A80,'AFGRØDE DATA'!$A:$AA,3,FALSE)*J80*K80,"")</f>
        <v>3168</v>
      </c>
    </row>
    <row r="81" spans="1:14" x14ac:dyDescent="0.2">
      <c r="A81" t="s">
        <v>108</v>
      </c>
      <c r="B81">
        <v>1</v>
      </c>
      <c r="C81" t="str">
        <f t="shared" si="1"/>
        <v>Persille 77 1</v>
      </c>
      <c r="E81" s="6">
        <f>IFERROR($F81-VLOOKUP($A81,'AFGRØDE DATA'!A:AA,11,FALSE)/7,"")</f>
        <v>8.2857142857142847</v>
      </c>
      <c r="F81">
        <v>14</v>
      </c>
      <c r="G81" s="11">
        <f>IFERROR(VLOOKUP($A81,'AFGRØDE DATA'!$A:$AA,12,FALSE)/7+F81,"")</f>
        <v>35.428571428571431</v>
      </c>
      <c r="H81">
        <v>50</v>
      </c>
      <c r="I81" s="11">
        <f>IFERROR(VLOOKUP($A81,'AFGRØDE DATA'!$A:$AA,2,FALSE),"")</f>
        <v>77</v>
      </c>
      <c r="J81" s="7">
        <f>IFERROR(H81/25*VLOOKUP($A81,'AFGRØDE DATA'!$A:$AA,4,FALSE),"")</f>
        <v>18</v>
      </c>
      <c r="K81" s="6">
        <f>IFERROR(VLOOKUP($A81,'AFGRØDE DATA'!$A:$AA,5,FALSE),"")</f>
        <v>1</v>
      </c>
      <c r="L81" s="6">
        <f>IFERROR(VLOOKUP($A81,'AFGRØDE DATA'!$A:$AA,3,FALSE)*J81*K81,"")</f>
        <v>1386</v>
      </c>
      <c r="N81" t="s">
        <v>111</v>
      </c>
    </row>
    <row r="82" spans="1:14" x14ac:dyDescent="0.2">
      <c r="A82" t="s">
        <v>68</v>
      </c>
      <c r="B82">
        <v>2</v>
      </c>
      <c r="C82" t="str">
        <f t="shared" si="1"/>
        <v>Persille PP 2</v>
      </c>
      <c r="E82" s="6">
        <f>IFERROR($F82-VLOOKUP($A82,'AFGRØDE DATA'!A:AA,11,FALSE)/7,"")</f>
        <v>10.285714285714285</v>
      </c>
      <c r="F82">
        <v>16</v>
      </c>
      <c r="G82" s="11">
        <f>IFERROR(VLOOKUP($A82,'AFGRØDE DATA'!$A:$AA,12,FALSE)/7+F82,"")</f>
        <v>37.428571428571431</v>
      </c>
      <c r="H82">
        <v>50</v>
      </c>
      <c r="I82" s="11" t="str">
        <f>IFERROR(VLOOKUP($A82,'AFGRØDE DATA'!$A:$AA,2,FALSE),"")</f>
        <v>PP5</v>
      </c>
      <c r="J82" s="7">
        <f>IFERROR(H82/25*VLOOKUP($A82,'AFGRØDE DATA'!$A:$AA,4,FALSE),"")</f>
        <v>20</v>
      </c>
      <c r="K82" s="6">
        <f>IFERROR(VLOOKUP($A82,'AFGRØDE DATA'!$A:$AA,5,FALSE),"")</f>
        <v>1</v>
      </c>
      <c r="L82" s="6">
        <f>IFERROR(VLOOKUP($A82,'AFGRØDE DATA'!$A:$AA,3,FALSE)*J82*K82,"")</f>
        <v>5280</v>
      </c>
      <c r="N82" t="s">
        <v>111</v>
      </c>
    </row>
    <row r="83" spans="1:14" x14ac:dyDescent="0.2">
      <c r="A83" t="s">
        <v>68</v>
      </c>
      <c r="B83">
        <v>3</v>
      </c>
      <c r="C83" t="str">
        <f t="shared" si="1"/>
        <v>Persille PP 3</v>
      </c>
      <c r="E83" s="6">
        <f>IFERROR($F83-VLOOKUP($A83,'AFGRØDE DATA'!A:AA,11,FALSE)/7,"")</f>
        <v>14.285714285714285</v>
      </c>
      <c r="F83">
        <v>20</v>
      </c>
      <c r="G83" s="11">
        <f>IFERROR(VLOOKUP($A83,'AFGRØDE DATA'!$A:$AA,12,FALSE)/7+F83,"")</f>
        <v>41.428571428571431</v>
      </c>
      <c r="H83">
        <v>50</v>
      </c>
      <c r="I83" s="11" t="str">
        <f>IFERROR(VLOOKUP($A83,'AFGRØDE DATA'!$A:$AA,2,FALSE),"")</f>
        <v>PP5</v>
      </c>
      <c r="J83" s="7">
        <f>IFERROR(H83/25*VLOOKUP($A83,'AFGRØDE DATA'!$A:$AA,4,FALSE),"")</f>
        <v>20</v>
      </c>
      <c r="K83" s="6">
        <f>IFERROR(VLOOKUP($A83,'AFGRØDE DATA'!$A:$AA,5,FALSE),"")</f>
        <v>1</v>
      </c>
      <c r="L83" s="6">
        <f>IFERROR(VLOOKUP($A83,'AFGRØDE DATA'!$A:$AA,3,FALSE)*J83*K83,"")</f>
        <v>5280</v>
      </c>
      <c r="N83" t="s">
        <v>111</v>
      </c>
    </row>
    <row r="84" spans="1:14" x14ac:dyDescent="0.2">
      <c r="A84" t="s">
        <v>41</v>
      </c>
      <c r="B84">
        <v>1</v>
      </c>
      <c r="C84" t="str">
        <f t="shared" si="1"/>
        <v>Porre 1</v>
      </c>
      <c r="E84" s="6">
        <f>IFERROR($F84-VLOOKUP($A84,'AFGRØDE DATA'!A:AA,11,FALSE)/7,"")</f>
        <v>6.7142857142857135</v>
      </c>
      <c r="F84">
        <v>16</v>
      </c>
      <c r="G84" s="11">
        <f>IFERROR(VLOOKUP($A84,'AFGRØDE DATA'!$A:$AA,12,FALSE)/7+F84,"")</f>
        <v>37.428571428571431</v>
      </c>
      <c r="H84">
        <v>200</v>
      </c>
      <c r="I84" s="11">
        <f>IFERROR(VLOOKUP($A84,'AFGRØDE DATA'!$A:$AA,2,FALSE),"")</f>
        <v>500</v>
      </c>
      <c r="J84" s="7">
        <f>IFERROR(H84/25*VLOOKUP($A84,'AFGRØDE DATA'!$A:$AA,4,FALSE),"")</f>
        <v>8</v>
      </c>
      <c r="K84" s="6">
        <f>IFERROR(VLOOKUP($A84,'AFGRØDE DATA'!$A:$AA,5,FALSE),"")</f>
        <v>1</v>
      </c>
      <c r="L84" s="6">
        <f>IFERROR(VLOOKUP($A84,'AFGRØDE DATA'!$A:$AA,3,FALSE)*J84*K84,"")</f>
        <v>4000</v>
      </c>
    </row>
    <row r="85" spans="1:14" x14ac:dyDescent="0.2">
      <c r="A85" t="s">
        <v>70</v>
      </c>
      <c r="B85">
        <v>2</v>
      </c>
      <c r="C85" t="str">
        <f t="shared" si="1"/>
        <v>Porre PP 2</v>
      </c>
      <c r="E85" s="6">
        <f>IFERROR($F85-VLOOKUP($A85,'AFGRØDE DATA'!A:AA,11,FALSE)/7,"")</f>
        <v>6.7142857142857135</v>
      </c>
      <c r="F85">
        <v>16</v>
      </c>
      <c r="G85" s="11">
        <f>IFERROR(VLOOKUP($A85,'AFGRØDE DATA'!$A:$AA,12,FALSE)/7+F85,"")</f>
        <v>37.428571428571431</v>
      </c>
      <c r="H85">
        <v>200</v>
      </c>
      <c r="I85" s="11" t="str">
        <f>IFERROR(VLOOKUP($A85,'AFGRØDE DATA'!$A:$AA,2,FALSE),"")</f>
        <v>PP10</v>
      </c>
      <c r="J85" s="7">
        <f>IFERROR(H85/25*VLOOKUP($A85,'AFGRØDE DATA'!$A:$AA,4,FALSE),"")</f>
        <v>24</v>
      </c>
      <c r="K85" s="6">
        <f>IFERROR(VLOOKUP($A85,'AFGRØDE DATA'!$A:$AA,5,FALSE),"")</f>
        <v>1</v>
      </c>
      <c r="L85" s="6">
        <f>IFERROR(VLOOKUP($A85,'AFGRØDE DATA'!$A:$AA,3,FALSE)*J85*K85,"")</f>
        <v>6336</v>
      </c>
    </row>
    <row r="86" spans="1:14" x14ac:dyDescent="0.2">
      <c r="A86" t="s">
        <v>71</v>
      </c>
      <c r="B86">
        <v>1</v>
      </c>
      <c r="C86" t="str">
        <f t="shared" si="1"/>
        <v>Ræddike PP 1</v>
      </c>
      <c r="E86" s="6">
        <f>IFERROR($F86-VLOOKUP($A86,'AFGRØDE DATA'!A:AA,11,FALSE)/7,"")</f>
        <v>7.7142857142857144</v>
      </c>
      <c r="F86">
        <v>12</v>
      </c>
      <c r="G86" s="11">
        <f>IFERROR(VLOOKUP($A86,'AFGRØDE DATA'!$A:$AA,12,FALSE)/7+F86,"")</f>
        <v>19.857142857142858</v>
      </c>
      <c r="H86">
        <v>25</v>
      </c>
      <c r="I86" s="11" t="str">
        <f>IFERROR(VLOOKUP($A86,'AFGRØDE DATA'!$A:$AA,2,FALSE),"")</f>
        <v>PP15</v>
      </c>
      <c r="J86" s="7">
        <f>IFERROR(H86/25*VLOOKUP($A86,'AFGRØDE DATA'!$A:$AA,4,FALSE),"")</f>
        <v>3</v>
      </c>
      <c r="K86" s="6">
        <f>IFERROR(VLOOKUP($A86,'AFGRØDE DATA'!$A:$AA,5,FALSE),"")</f>
        <v>4</v>
      </c>
      <c r="L86" s="6">
        <f>IFERROR(VLOOKUP($A86,'AFGRØDE DATA'!$A:$AA,3,FALSE)*J86*K86,"")</f>
        <v>3168</v>
      </c>
    </row>
    <row r="87" spans="1:14" x14ac:dyDescent="0.2">
      <c r="A87" t="s">
        <v>71</v>
      </c>
      <c r="B87">
        <v>2</v>
      </c>
      <c r="C87" t="str">
        <f t="shared" si="1"/>
        <v>Ræddike PP 2</v>
      </c>
      <c r="E87" s="6">
        <f>IFERROR($F87-VLOOKUP($A87,'AFGRØDE DATA'!A:AA,11,FALSE)/7,"")</f>
        <v>11.714285714285715</v>
      </c>
      <c r="F87">
        <v>16</v>
      </c>
      <c r="G87" s="11">
        <f>IFERROR(VLOOKUP($A87,'AFGRØDE DATA'!$A:$AA,12,FALSE)/7+F87,"")</f>
        <v>23.857142857142858</v>
      </c>
      <c r="H87">
        <v>25</v>
      </c>
      <c r="I87" s="11" t="str">
        <f>IFERROR(VLOOKUP($A87,'AFGRØDE DATA'!$A:$AA,2,FALSE),"")</f>
        <v>PP15</v>
      </c>
      <c r="J87" s="7">
        <f>IFERROR(H87/25*VLOOKUP($A87,'AFGRØDE DATA'!$A:$AA,4,FALSE),"")</f>
        <v>3</v>
      </c>
      <c r="K87" s="6">
        <f>IFERROR(VLOOKUP($A87,'AFGRØDE DATA'!$A:$AA,5,FALSE),"")</f>
        <v>4</v>
      </c>
      <c r="L87" s="6">
        <f>IFERROR(VLOOKUP($A87,'AFGRØDE DATA'!$A:$AA,3,FALSE)*J87*K87,"")</f>
        <v>3168</v>
      </c>
    </row>
    <row r="88" spans="1:14" x14ac:dyDescent="0.2">
      <c r="A88" t="s">
        <v>71</v>
      </c>
      <c r="B88">
        <v>3</v>
      </c>
      <c r="C88" t="str">
        <f t="shared" si="1"/>
        <v>Ræddike PP 3</v>
      </c>
      <c r="E88" s="6">
        <f>IFERROR($F88-VLOOKUP($A88,'AFGRØDE DATA'!A:AA,11,FALSE)/7,"")</f>
        <v>15.714285714285715</v>
      </c>
      <c r="F88">
        <v>20</v>
      </c>
      <c r="G88" s="11">
        <f>IFERROR(VLOOKUP($A88,'AFGRØDE DATA'!$A:$AA,12,FALSE)/7+F88,"")</f>
        <v>27.857142857142858</v>
      </c>
      <c r="H88">
        <v>25</v>
      </c>
      <c r="I88" s="11" t="str">
        <f>IFERROR(VLOOKUP($A88,'AFGRØDE DATA'!$A:$AA,2,FALSE),"")</f>
        <v>PP15</v>
      </c>
      <c r="J88" s="7">
        <f>IFERROR(H88/25*VLOOKUP($A88,'AFGRØDE DATA'!$A:$AA,4,FALSE),"")</f>
        <v>3</v>
      </c>
      <c r="K88" s="6">
        <f>IFERROR(VLOOKUP($A88,'AFGRØDE DATA'!$A:$AA,5,FALSE),"")</f>
        <v>4</v>
      </c>
      <c r="L88" s="6">
        <f>IFERROR(VLOOKUP($A88,'AFGRØDE DATA'!$A:$AA,3,FALSE)*J88*K88,"")</f>
        <v>3168</v>
      </c>
    </row>
    <row r="89" spans="1:14" x14ac:dyDescent="0.2">
      <c r="A89" t="s">
        <v>71</v>
      </c>
      <c r="B89">
        <v>4</v>
      </c>
      <c r="C89" t="str">
        <f t="shared" si="1"/>
        <v>Ræddike PP 4</v>
      </c>
      <c r="E89" s="6">
        <f>IFERROR($F89-VLOOKUP($A89,'AFGRØDE DATA'!A:AA,11,FALSE)/7,"")</f>
        <v>19.714285714285715</v>
      </c>
      <c r="F89">
        <v>24</v>
      </c>
      <c r="G89" s="11">
        <f>IFERROR(VLOOKUP($A89,'AFGRØDE DATA'!$A:$AA,12,FALSE)/7+F89,"")</f>
        <v>31.857142857142858</v>
      </c>
      <c r="H89">
        <v>25</v>
      </c>
      <c r="I89" s="11" t="str">
        <f>IFERROR(VLOOKUP($A89,'AFGRØDE DATA'!$A:$AA,2,FALSE),"")</f>
        <v>PP15</v>
      </c>
      <c r="J89" s="7">
        <f>IFERROR(H89/25*VLOOKUP($A89,'AFGRØDE DATA'!$A:$AA,4,FALSE),"")</f>
        <v>3</v>
      </c>
      <c r="K89" s="6">
        <f>IFERROR(VLOOKUP($A89,'AFGRØDE DATA'!$A:$AA,5,FALSE),"")</f>
        <v>4</v>
      </c>
      <c r="L89" s="6">
        <f>IFERROR(VLOOKUP($A89,'AFGRØDE DATA'!$A:$AA,3,FALSE)*J89*K89,"")</f>
        <v>3168</v>
      </c>
    </row>
    <row r="90" spans="1:14" x14ac:dyDescent="0.2">
      <c r="A90" t="s">
        <v>31</v>
      </c>
      <c r="B90">
        <v>1</v>
      </c>
      <c r="C90" t="str">
        <f t="shared" si="1"/>
        <v>Spidskål 1</v>
      </c>
      <c r="E90" s="6">
        <f>IFERROR($F90-VLOOKUP($A90,'AFGRØDE DATA'!A:AA,11,FALSE)/7,"")</f>
        <v>7.7142857142857144</v>
      </c>
      <c r="F90">
        <v>12</v>
      </c>
      <c r="G90" s="11">
        <f>IFERROR(VLOOKUP($A90,'AFGRØDE DATA'!$A:$AA,12,FALSE)/7+F90,"")</f>
        <v>19.142857142857142</v>
      </c>
      <c r="H90">
        <v>50</v>
      </c>
      <c r="I90" s="11">
        <f>IFERROR(VLOOKUP($A90,'AFGRØDE DATA'!$A:$AA,2,FALSE),"")</f>
        <v>77</v>
      </c>
      <c r="J90" s="7">
        <f>IFERROR(H90/25*VLOOKUP($A90,'AFGRØDE DATA'!$A:$AA,4,FALSE),"")</f>
        <v>8</v>
      </c>
      <c r="K90" s="6">
        <f>IFERROR(VLOOKUP($A90,'AFGRØDE DATA'!$A:$AA,5,FALSE),"")</f>
        <v>1</v>
      </c>
      <c r="L90" s="6">
        <f>IFERROR(VLOOKUP($A90,'AFGRØDE DATA'!$A:$AA,3,FALSE)*J90*K90,"")</f>
        <v>616</v>
      </c>
    </row>
    <row r="91" spans="1:14" x14ac:dyDescent="0.2">
      <c r="A91" t="s">
        <v>31</v>
      </c>
      <c r="B91">
        <v>2</v>
      </c>
      <c r="C91" t="str">
        <f t="shared" si="1"/>
        <v>Spidskål 2</v>
      </c>
      <c r="E91" s="6">
        <f>IFERROR($F91-VLOOKUP($A91,'AFGRØDE DATA'!A:AA,11,FALSE)/7,"")</f>
        <v>11.714285714285715</v>
      </c>
      <c r="F91">
        <v>16</v>
      </c>
      <c r="G91" s="11">
        <f>IFERROR(VLOOKUP($A91,'AFGRØDE DATA'!$A:$AA,12,FALSE)/7+F91,"")</f>
        <v>23.142857142857142</v>
      </c>
      <c r="H91">
        <v>50</v>
      </c>
      <c r="I91" s="11">
        <f>IFERROR(VLOOKUP($A91,'AFGRØDE DATA'!$A:$AA,2,FALSE),"")</f>
        <v>77</v>
      </c>
      <c r="J91" s="7">
        <f>IFERROR(H91/25*VLOOKUP($A91,'AFGRØDE DATA'!$A:$AA,4,FALSE),"")</f>
        <v>8</v>
      </c>
      <c r="K91" s="6">
        <f>IFERROR(VLOOKUP($A91,'AFGRØDE DATA'!$A:$AA,5,FALSE),"")</f>
        <v>1</v>
      </c>
      <c r="L91" s="6">
        <f>IFERROR(VLOOKUP($A91,'AFGRØDE DATA'!$A:$AA,3,FALSE)*J91*K91,"")</f>
        <v>616</v>
      </c>
    </row>
    <row r="92" spans="1:14" x14ac:dyDescent="0.2">
      <c r="A92" t="s">
        <v>31</v>
      </c>
      <c r="B92">
        <v>3</v>
      </c>
      <c r="C92" t="str">
        <f t="shared" si="1"/>
        <v>Spidskål 3</v>
      </c>
      <c r="E92" s="6">
        <f>IFERROR($F92-VLOOKUP($A92,'AFGRØDE DATA'!A:AA,11,FALSE)/7,"")</f>
        <v>15.714285714285715</v>
      </c>
      <c r="F92">
        <v>20</v>
      </c>
      <c r="G92" s="11">
        <f>IFERROR(VLOOKUP($A92,'AFGRØDE DATA'!$A:$AA,12,FALSE)/7+F92,"")</f>
        <v>27.142857142857142</v>
      </c>
      <c r="H92">
        <v>50</v>
      </c>
      <c r="I92" s="11">
        <f>IFERROR(VLOOKUP($A92,'AFGRØDE DATA'!$A:$AA,2,FALSE),"")</f>
        <v>77</v>
      </c>
      <c r="J92" s="7">
        <f>IFERROR(H92/25*VLOOKUP($A92,'AFGRØDE DATA'!$A:$AA,4,FALSE),"")</f>
        <v>8</v>
      </c>
      <c r="K92" s="6">
        <f>IFERROR(VLOOKUP($A92,'AFGRØDE DATA'!$A:$AA,5,FALSE),"")</f>
        <v>1</v>
      </c>
      <c r="L92" s="6">
        <f>IFERROR(VLOOKUP($A92,'AFGRØDE DATA'!$A:$AA,3,FALSE)*J92*K92,"")</f>
        <v>616</v>
      </c>
    </row>
    <row r="93" spans="1:14" x14ac:dyDescent="0.2">
      <c r="A93" t="s">
        <v>31</v>
      </c>
      <c r="B93">
        <v>4</v>
      </c>
      <c r="C93" t="str">
        <f t="shared" si="1"/>
        <v>Spidskål 4</v>
      </c>
      <c r="E93" s="6">
        <f>IFERROR($F93-VLOOKUP($A93,'AFGRØDE DATA'!A:AA,11,FALSE)/7,"")</f>
        <v>19.714285714285715</v>
      </c>
      <c r="F93">
        <v>24</v>
      </c>
      <c r="G93" s="11">
        <f>IFERROR(VLOOKUP($A93,'AFGRØDE DATA'!$A:$AA,12,FALSE)/7+F93,"")</f>
        <v>31.142857142857142</v>
      </c>
      <c r="H93">
        <v>50</v>
      </c>
      <c r="I93" s="11">
        <f>IFERROR(VLOOKUP($A93,'AFGRØDE DATA'!$A:$AA,2,FALSE),"")</f>
        <v>77</v>
      </c>
      <c r="J93" s="7">
        <f>IFERROR(H93/25*VLOOKUP($A93,'AFGRØDE DATA'!$A:$AA,4,FALSE),"")</f>
        <v>8</v>
      </c>
      <c r="K93" s="6">
        <f>IFERROR(VLOOKUP($A93,'AFGRØDE DATA'!$A:$AA,5,FALSE),"")</f>
        <v>1</v>
      </c>
      <c r="L93" s="6">
        <f>IFERROR(VLOOKUP($A93,'AFGRØDE DATA'!$A:$AA,3,FALSE)*J93*K93,"")</f>
        <v>616</v>
      </c>
    </row>
    <row r="94" spans="1:14" x14ac:dyDescent="0.2">
      <c r="A94" t="s">
        <v>100</v>
      </c>
      <c r="B94">
        <v>1</v>
      </c>
      <c r="C94" t="str">
        <f t="shared" si="1"/>
        <v>Spinat PP 1</v>
      </c>
      <c r="E94" s="6">
        <f>IFERROR($F94-VLOOKUP($A94,'AFGRØDE DATA'!A:AA,11,FALSE)/7,"")</f>
        <v>7</v>
      </c>
      <c r="F94">
        <v>10</v>
      </c>
      <c r="G94" s="11">
        <f>IFERROR(VLOOKUP($A94,'AFGRØDE DATA'!$A:$AA,12,FALSE)/7+F94,"")</f>
        <v>17.142857142857142</v>
      </c>
      <c r="H94">
        <v>50</v>
      </c>
      <c r="I94" s="11" t="str">
        <f>IFERROR(VLOOKUP($A94,'AFGRØDE DATA'!$A:$AA,2,FALSE),"")</f>
        <v>PP5</v>
      </c>
      <c r="J94" s="7">
        <f>IFERROR(H94/25*VLOOKUP($A94,'AFGRØDE DATA'!$A:$AA,4,FALSE),"")</f>
        <v>16</v>
      </c>
      <c r="K94" s="6">
        <f>IFERROR(VLOOKUP($A94,'AFGRØDE DATA'!$A:$AA,5,FALSE),"")</f>
        <v>1</v>
      </c>
      <c r="L94" s="6">
        <f>IFERROR(VLOOKUP($A94,'AFGRØDE DATA'!$A:$AA,3,FALSE)*J94*K94,"")</f>
        <v>4224</v>
      </c>
    </row>
    <row r="95" spans="1:14" x14ac:dyDescent="0.2">
      <c r="A95" t="s">
        <v>100</v>
      </c>
      <c r="B95">
        <v>2</v>
      </c>
      <c r="C95" t="str">
        <f t="shared" si="1"/>
        <v>Spinat PP 2</v>
      </c>
      <c r="E95" s="6">
        <f>IFERROR($F95-VLOOKUP($A95,'AFGRØDE DATA'!A:AA,11,FALSE)/7,"")</f>
        <v>9</v>
      </c>
      <c r="F95">
        <v>12</v>
      </c>
      <c r="G95" s="11">
        <f>IFERROR(VLOOKUP($A95,'AFGRØDE DATA'!$A:$AA,12,FALSE)/7+F95,"")</f>
        <v>19.142857142857142</v>
      </c>
      <c r="H95">
        <v>75</v>
      </c>
      <c r="I95" s="11" t="str">
        <f>IFERROR(VLOOKUP($A95,'AFGRØDE DATA'!$A:$AA,2,FALSE),"")</f>
        <v>PP5</v>
      </c>
      <c r="J95" s="7">
        <f>IFERROR(H95/25*VLOOKUP($A95,'AFGRØDE DATA'!$A:$AA,4,FALSE),"")</f>
        <v>24</v>
      </c>
      <c r="K95" s="6">
        <f>IFERROR(VLOOKUP($A95,'AFGRØDE DATA'!$A:$AA,5,FALSE),"")</f>
        <v>1</v>
      </c>
      <c r="L95" s="6">
        <f>IFERROR(VLOOKUP($A95,'AFGRØDE DATA'!$A:$AA,3,FALSE)*J95*K95,"")</f>
        <v>6336</v>
      </c>
    </row>
    <row r="96" spans="1:14" x14ac:dyDescent="0.2">
      <c r="A96" t="s">
        <v>100</v>
      </c>
      <c r="B96">
        <v>3</v>
      </c>
      <c r="C96" t="str">
        <f t="shared" si="1"/>
        <v>Spinat PP 3</v>
      </c>
      <c r="E96" s="6">
        <f>IFERROR($F96-VLOOKUP($A96,'AFGRØDE DATA'!A:AA,11,FALSE)/7,"")</f>
        <v>9</v>
      </c>
      <c r="F96">
        <v>12</v>
      </c>
      <c r="G96" s="11">
        <f>IFERROR(VLOOKUP($A96,'AFGRØDE DATA'!$A:$AA,12,FALSE)/7+F96,"")</f>
        <v>19.142857142857142</v>
      </c>
      <c r="H96">
        <v>50</v>
      </c>
      <c r="I96" s="11" t="str">
        <f>IFERROR(VLOOKUP($A96,'AFGRØDE DATA'!$A:$AA,2,FALSE),"")</f>
        <v>PP5</v>
      </c>
      <c r="J96" s="7">
        <f>IFERROR(H96/25*VLOOKUP($A96,'AFGRØDE DATA'!$A:$AA,4,FALSE),"")</f>
        <v>16</v>
      </c>
      <c r="K96" s="6">
        <f>IFERROR(VLOOKUP($A96,'AFGRØDE DATA'!$A:$AA,5,FALSE),"")</f>
        <v>1</v>
      </c>
      <c r="L96" s="6">
        <f>IFERROR(VLOOKUP($A96,'AFGRØDE DATA'!$A:$AA,3,FALSE)*J96*K96,"")</f>
        <v>4224</v>
      </c>
    </row>
    <row r="97" spans="1:13" x14ac:dyDescent="0.2">
      <c r="A97" t="s">
        <v>100</v>
      </c>
      <c r="B97">
        <v>4</v>
      </c>
      <c r="C97" t="str">
        <f t="shared" si="1"/>
        <v>Spinat PP 4</v>
      </c>
      <c r="E97" s="6">
        <f>IFERROR($F97-VLOOKUP($A97,'AFGRØDE DATA'!A:AA,11,FALSE)/7,"")</f>
        <v>11</v>
      </c>
      <c r="F97">
        <v>14</v>
      </c>
      <c r="G97" s="11">
        <f>IFERROR(VLOOKUP($A97,'AFGRØDE DATA'!$A:$AA,12,FALSE)/7+F97,"")</f>
        <v>21.142857142857142</v>
      </c>
      <c r="H97">
        <v>50</v>
      </c>
      <c r="I97" s="11" t="str">
        <f>IFERROR(VLOOKUP($A97,'AFGRØDE DATA'!$A:$AA,2,FALSE),"")</f>
        <v>PP5</v>
      </c>
      <c r="J97" s="7">
        <f>IFERROR(H97/25*VLOOKUP($A97,'AFGRØDE DATA'!$A:$AA,4,FALSE),"")</f>
        <v>16</v>
      </c>
      <c r="K97" s="6">
        <f>IFERROR(VLOOKUP($A97,'AFGRØDE DATA'!$A:$AA,5,FALSE),"")</f>
        <v>1</v>
      </c>
      <c r="L97" s="6">
        <f>IFERROR(VLOOKUP($A97,'AFGRØDE DATA'!$A:$AA,3,FALSE)*J97*K97,"")</f>
        <v>4224</v>
      </c>
    </row>
    <row r="98" spans="1:13" x14ac:dyDescent="0.2">
      <c r="A98" t="s">
        <v>162</v>
      </c>
      <c r="B98" t="s">
        <v>164</v>
      </c>
      <c r="C98" t="str">
        <f t="shared" si="1"/>
        <v>Kartofler CAT</v>
      </c>
      <c r="E98" s="6">
        <f>IFERROR($F98-VLOOKUP($A98,'AFGRØDE DATA'!A:AA,11,FALSE)/7,"")</f>
        <v>7</v>
      </c>
      <c r="F98">
        <v>7</v>
      </c>
      <c r="G98" s="11">
        <f>IFERROR(VLOOKUP($A98,'AFGRØDE DATA'!$A:$AA,12,FALSE)/7+F98,"")</f>
        <v>19.857142857142858</v>
      </c>
      <c r="H98">
        <v>200</v>
      </c>
      <c r="I98" s="11">
        <f>IFERROR(VLOOKUP($A98,'AFGRØDE DATA'!$A:$AA,2,FALSE),"")</f>
        <v>0</v>
      </c>
      <c r="J98" s="7" t="str">
        <f>IFERROR(H98/25*VLOOKUP($A98,'AFGRØDE DATA'!$A:$AA,4,FALSE),"")</f>
        <v/>
      </c>
      <c r="K98" s="6">
        <f>IFERROR(VLOOKUP($A98,'AFGRØDE DATA'!$A:$AA,5,FALSE),"")</f>
        <v>0</v>
      </c>
      <c r="L98" s="6" t="str">
        <f>IFERROR(VLOOKUP($A98,'AFGRØDE DATA'!$A:$AA,3,FALSE)*J98*K98,"")</f>
        <v/>
      </c>
    </row>
    <row r="99" spans="1:13" x14ac:dyDescent="0.2">
      <c r="A99" t="s">
        <v>39</v>
      </c>
      <c r="B99">
        <v>1</v>
      </c>
      <c r="C99" t="str">
        <f t="shared" si="1"/>
        <v>Agurk NORMAL 1</v>
      </c>
      <c r="E99" s="6">
        <f>IFERROR($F99-VLOOKUP($A99,'AFGRØDE DATA'!A:AA,11,FALSE)/7,"")</f>
        <v>15.714285714285715</v>
      </c>
      <c r="F99">
        <v>20</v>
      </c>
      <c r="G99" s="11">
        <f>IFERROR(VLOOKUP($A99,'AFGRØDE DATA'!$A:$AA,12,FALSE)/7+F99,"")</f>
        <v>30.714285714285715</v>
      </c>
      <c r="H99">
        <v>50</v>
      </c>
      <c r="I99" s="11">
        <f>IFERROR(VLOOKUP($A99,'AFGRØDE DATA'!$A:$AA,2,FALSE),"")</f>
        <v>77</v>
      </c>
      <c r="J99" s="7">
        <f>IFERROR(H99/25*VLOOKUP($A99,'AFGRØDE DATA'!$A:$AA,4,FALSE),"")</f>
        <v>2.1645021645021645</v>
      </c>
      <c r="K99" s="6">
        <f>IFERROR(VLOOKUP($A99,'AFGRØDE DATA'!$A:$AA,5,FALSE),"")</f>
        <v>1</v>
      </c>
      <c r="L99" s="6">
        <f>IFERROR(VLOOKUP($A99,'AFGRØDE DATA'!$A:$AA,3,FALSE)*J99*K99,"")</f>
        <v>166.66666666666666</v>
      </c>
    </row>
    <row r="100" spans="1:13" x14ac:dyDescent="0.2">
      <c r="A100" t="s">
        <v>39</v>
      </c>
      <c r="B100">
        <v>2</v>
      </c>
      <c r="C100" t="str">
        <f t="shared" si="1"/>
        <v>Agurk NORMAL 2</v>
      </c>
      <c r="E100" s="6">
        <f>IFERROR($F100-VLOOKUP($A100,'AFGRØDE DATA'!A:AA,11,FALSE)/7,"")</f>
        <v>19.714285714285715</v>
      </c>
      <c r="F100">
        <v>24</v>
      </c>
      <c r="G100" s="11">
        <f>IFERROR(VLOOKUP($A100,'AFGRØDE DATA'!$A:$AA,12,FALSE)/7+F100,"")</f>
        <v>34.714285714285715</v>
      </c>
      <c r="H100">
        <v>50</v>
      </c>
      <c r="I100" s="11">
        <f>IFERROR(VLOOKUP($A100,'AFGRØDE DATA'!$A:$AA,2,FALSE),"")</f>
        <v>77</v>
      </c>
      <c r="J100" s="7">
        <f>IFERROR(H100/25*VLOOKUP($A100,'AFGRØDE DATA'!$A:$AA,4,FALSE),"")</f>
        <v>2.1645021645021645</v>
      </c>
      <c r="K100" s="6">
        <f>IFERROR(VLOOKUP($A100,'AFGRØDE DATA'!$A:$AA,5,FALSE),"")</f>
        <v>1</v>
      </c>
      <c r="L100" s="6">
        <f>IFERROR(VLOOKUP($A100,'AFGRØDE DATA'!$A:$AA,3,FALSE)*J100*K100,"")</f>
        <v>166.66666666666666</v>
      </c>
    </row>
    <row r="101" spans="1:13" x14ac:dyDescent="0.2">
      <c r="A101" t="s">
        <v>212</v>
      </c>
      <c r="C101" t="str">
        <f t="shared" si="1"/>
        <v xml:space="preserve">Tagetes </v>
      </c>
      <c r="E101" s="6">
        <f>IFERROR($F101-VLOOKUP($A101,'AFGRØDE DATA'!A:AA,11,FALSE)/7,"")</f>
        <v>0</v>
      </c>
      <c r="G101" s="11">
        <f>IFERROR(VLOOKUP($A101,'AFGRØDE DATA'!$A:$AA,12,FALSE)/7+F101,"")</f>
        <v>0</v>
      </c>
      <c r="H101">
        <v>25</v>
      </c>
      <c r="I101" s="11">
        <f>IFERROR(VLOOKUP($A101,'AFGRØDE DATA'!$A:$AA,2,FALSE),"")</f>
        <v>0</v>
      </c>
      <c r="J101" s="7" t="str">
        <f>IFERROR(H101/25*VLOOKUP($A101,'AFGRØDE DATA'!$A:$AA,4,FALSE),"")</f>
        <v/>
      </c>
      <c r="K101" s="6">
        <f>IFERROR(VLOOKUP($A101,'AFGRØDE DATA'!$A:$AA,5,FALSE),"")</f>
        <v>0</v>
      </c>
      <c r="L101" s="6" t="str">
        <f>IFERROR(VLOOKUP($A101,'AFGRØDE DATA'!$A:$AA,3,FALSE)*J101*K101,"")</f>
        <v/>
      </c>
    </row>
    <row r="102" spans="1:13" x14ac:dyDescent="0.2">
      <c r="A102" t="s">
        <v>33</v>
      </c>
      <c r="B102">
        <v>1</v>
      </c>
      <c r="C102" t="str">
        <f t="shared" si="1"/>
        <v>Tomat 1</v>
      </c>
      <c r="E102" s="6">
        <f>IFERROR($F102-VLOOKUP($A102,'AFGRØDE DATA'!A:AA,11,FALSE)/7,"")</f>
        <v>10.428571428571429</v>
      </c>
      <c r="F102">
        <v>19</v>
      </c>
      <c r="G102" s="11">
        <f>IFERROR(VLOOKUP($A102,'AFGRØDE DATA'!$A:$AA,12,FALSE)/7+F102,"")</f>
        <v>44.714285714285715</v>
      </c>
      <c r="H102">
        <v>180</v>
      </c>
      <c r="I102" s="11">
        <f>IFERROR(VLOOKUP($A102,'AFGRØDE DATA'!$A:$AA,2,FALSE),"")</f>
        <v>77</v>
      </c>
      <c r="J102" s="7">
        <f>IFERROR(H102/25*VLOOKUP($A102,'AFGRØDE DATA'!$A:$AA,4,FALSE),"")</f>
        <v>7.7922077922077921</v>
      </c>
      <c r="K102" s="6">
        <f>IFERROR(VLOOKUP($A102,'AFGRØDE DATA'!$A:$AA,5,FALSE),"")</f>
        <v>1</v>
      </c>
      <c r="L102" s="6">
        <f>IFERROR(VLOOKUP($A102,'AFGRØDE DATA'!$A:$AA,3,FALSE)*J102*K102,"")</f>
        <v>600</v>
      </c>
    </row>
    <row r="103" spans="1:13" x14ac:dyDescent="0.2">
      <c r="A103" t="s">
        <v>19</v>
      </c>
      <c r="B103">
        <v>1</v>
      </c>
      <c r="C103" t="str">
        <f t="shared" si="1"/>
        <v>Chili 1</v>
      </c>
      <c r="E103" s="6">
        <f>IFERROR($F103-VLOOKUP($A103,'AFGRØDE DATA'!A:AA,11,FALSE)/7,"")</f>
        <v>20</v>
      </c>
      <c r="F103">
        <v>20</v>
      </c>
      <c r="G103" s="11">
        <f>IFERROR(VLOOKUP($A103,'AFGRØDE DATA'!$A:$AA,12,FALSE)/7+F103,"")</f>
        <v>20</v>
      </c>
      <c r="H103">
        <v>25</v>
      </c>
      <c r="I103" s="11">
        <f>IFERROR(VLOOKUP($A103,'AFGRØDE DATA'!$A:$AA,2,FALSE),"")</f>
        <v>0</v>
      </c>
      <c r="J103" s="7" t="str">
        <f>IFERROR(H103/25*VLOOKUP($A103,'AFGRØDE DATA'!$A:$AA,4,FALSE),"")</f>
        <v/>
      </c>
      <c r="K103" s="6">
        <v>1</v>
      </c>
      <c r="L103" s="6" t="str">
        <f>IFERROR(VLOOKUP($A103,'AFGRØDE DATA'!$A:$AA,3,FALSE)*J103*K103,"")</f>
        <v/>
      </c>
    </row>
    <row r="104" spans="1:13" x14ac:dyDescent="0.2">
      <c r="A104" t="s">
        <v>221</v>
      </c>
      <c r="B104">
        <v>1</v>
      </c>
      <c r="C104" t="str">
        <f t="shared" si="1"/>
        <v>Aubergine 1</v>
      </c>
      <c r="E104" s="6">
        <f>IFERROR($F104-VLOOKUP($A104,'AFGRØDE DATA'!A:AA,11,FALSE)/7,"")</f>
        <v>20</v>
      </c>
      <c r="F104">
        <v>20</v>
      </c>
      <c r="G104" s="11">
        <f>IFERROR(VLOOKUP($A104,'AFGRØDE DATA'!$A:$AA,12,FALSE)/7+F104,"")</f>
        <v>20</v>
      </c>
      <c r="H104">
        <v>25</v>
      </c>
      <c r="I104" s="11">
        <f>IFERROR(VLOOKUP($A104,'AFGRØDE DATA'!$A:$AA,2,FALSE),"")</f>
        <v>0</v>
      </c>
      <c r="J104" s="7" t="str">
        <f>IFERROR(H104/25*VLOOKUP($A104,'AFGRØDE DATA'!$A:$AA,4,FALSE),"")</f>
        <v/>
      </c>
      <c r="K104" s="6">
        <f>IFERROR(VLOOKUP($A104,'AFGRØDE DATA'!$A:$AA,5,FALSE),"")</f>
        <v>0</v>
      </c>
      <c r="L104" s="6" t="str">
        <f>IFERROR(VLOOKUP($A104,'AFGRØDE DATA'!$A:$AA,3,FALSE)*J104*K104,"")</f>
        <v/>
      </c>
    </row>
    <row r="105" spans="1:13" x14ac:dyDescent="0.2">
      <c r="A105" t="s">
        <v>222</v>
      </c>
      <c r="B105">
        <v>1</v>
      </c>
      <c r="C105" t="str">
        <f t="shared" si="1"/>
        <v>Peberfrugt 1</v>
      </c>
      <c r="E105" s="6">
        <f>IFERROR($F105-VLOOKUP($A105,'AFGRØDE DATA'!A:AA,11,FALSE)/7,"")</f>
        <v>20</v>
      </c>
      <c r="F105">
        <v>20</v>
      </c>
      <c r="G105" s="11">
        <f>IFERROR(VLOOKUP($A105,'AFGRØDE DATA'!$A:$AA,12,FALSE)/7+F105,"")</f>
        <v>20</v>
      </c>
      <c r="H105">
        <v>25</v>
      </c>
      <c r="I105" s="11">
        <f>IFERROR(VLOOKUP($A105,'AFGRØDE DATA'!$A:$AA,2,FALSE),"")</f>
        <v>0</v>
      </c>
      <c r="J105" s="7" t="str">
        <f>IFERROR(H105/25*VLOOKUP($A105,'AFGRØDE DATA'!$A:$AA,4,FALSE),"")</f>
        <v/>
      </c>
      <c r="K105" s="6">
        <f>IFERROR(VLOOKUP($A105,'AFGRØDE DATA'!$A:$AA,5,FALSE),"")</f>
        <v>0</v>
      </c>
      <c r="L105" s="6" t="str">
        <f>IFERROR(VLOOKUP($A105,'AFGRØDE DATA'!$A:$AA,3,FALSE)*J105*K105,"")</f>
        <v/>
      </c>
    </row>
    <row r="106" spans="1:13" x14ac:dyDescent="0.2">
      <c r="A106" t="s">
        <v>226</v>
      </c>
      <c r="B106">
        <v>1</v>
      </c>
      <c r="C106" t="str">
        <f t="shared" si="1"/>
        <v>Ingefær 1</v>
      </c>
      <c r="E106" s="6">
        <f>IFERROR($F106-VLOOKUP($A106,'AFGRØDE DATA'!A:AA,11,FALSE)/7,"")</f>
        <v>20</v>
      </c>
      <c r="F106">
        <v>20</v>
      </c>
      <c r="G106" s="11">
        <f>IFERROR(VLOOKUP($A106,'AFGRØDE DATA'!$A:$AA,12,FALSE)/7+F106,"")</f>
        <v>20</v>
      </c>
      <c r="H106">
        <v>25</v>
      </c>
      <c r="I106" s="11">
        <f>IFERROR(VLOOKUP($A106,'AFGRØDE DATA'!$A:$AA,2,FALSE),"")</f>
        <v>0</v>
      </c>
      <c r="J106" s="7" t="str">
        <f>IFERROR(H106/25*VLOOKUP($A106,'AFGRØDE DATA'!$A:$AA,4,FALSE),"")</f>
        <v/>
      </c>
      <c r="K106" s="6">
        <f>IFERROR(VLOOKUP($A106,'AFGRØDE DATA'!$A:$AA,5,FALSE),"")</f>
        <v>0</v>
      </c>
      <c r="L106" s="6" t="str">
        <f>IFERROR(VLOOKUP($A106,'AFGRØDE DATA'!$A:$AA,3,FALSE)*J106*K106,"")</f>
        <v/>
      </c>
    </row>
    <row r="107" spans="1:13" x14ac:dyDescent="0.2">
      <c r="A107" t="s">
        <v>225</v>
      </c>
      <c r="B107">
        <v>1</v>
      </c>
      <c r="C107" t="str">
        <f t="shared" si="1"/>
        <v>Gurkemeje 1</v>
      </c>
      <c r="E107" s="6">
        <f>IFERROR($F107-VLOOKUP($A107,'AFGRØDE DATA'!A:AA,11,FALSE)/7,"")</f>
        <v>20</v>
      </c>
      <c r="F107">
        <v>20</v>
      </c>
      <c r="G107" s="11">
        <f>IFERROR(VLOOKUP($A107,'AFGRØDE DATA'!$A:$AA,12,FALSE)/7+F107,"")</f>
        <v>20</v>
      </c>
      <c r="H107">
        <v>25</v>
      </c>
      <c r="I107" s="11">
        <f>IFERROR(VLOOKUP($A107,'AFGRØDE DATA'!$A:$AA,2,FALSE),"")</f>
        <v>0</v>
      </c>
      <c r="J107" s="7" t="str">
        <f>IFERROR(H107/25*VLOOKUP($A107,'AFGRØDE DATA'!$A:$AA,4,FALSE),"")</f>
        <v/>
      </c>
      <c r="K107" s="6">
        <f>IFERROR(VLOOKUP($A107,'AFGRØDE DATA'!$A:$AA,5,FALSE),"")</f>
        <v>0</v>
      </c>
      <c r="L107" s="6" t="str">
        <f>IFERROR(VLOOKUP($A107,'AFGRØDE DATA'!$A:$AA,3,FALSE)*J107*K107,"")</f>
        <v/>
      </c>
    </row>
    <row r="108" spans="1:13" x14ac:dyDescent="0.2">
      <c r="A108" t="s">
        <v>94</v>
      </c>
      <c r="B108">
        <v>1</v>
      </c>
      <c r="C108" t="str">
        <f t="shared" si="1"/>
        <v>Basilikum PP 1</v>
      </c>
      <c r="E108" s="6">
        <f>IFERROR($F108-VLOOKUP($A108,'AFGRØDE DATA'!A:AA,11,FALSE)/7,"")</f>
        <v>16.428571428571427</v>
      </c>
      <c r="F108">
        <v>20</v>
      </c>
      <c r="G108" s="11">
        <f>IFERROR(VLOOKUP($A108,'AFGRØDE DATA'!$A:$AA,12,FALSE)/7+F108,"")</f>
        <v>37.142857142857139</v>
      </c>
      <c r="H108">
        <v>120</v>
      </c>
      <c r="I108" s="11" t="str">
        <f>IFERROR(VLOOKUP($A108,'AFGRØDE DATA'!$A:$AA,2,FALSE),"")</f>
        <v>PP10</v>
      </c>
      <c r="J108" s="7">
        <f>IFERROR(H108/25*VLOOKUP($A108,'AFGRØDE DATA'!$A:$AA,4,FALSE),"")</f>
        <v>14.399999999999999</v>
      </c>
      <c r="K108" s="6">
        <f>IFERROR(VLOOKUP($A108,'AFGRØDE DATA'!$A:$AA,5,FALSE),"")</f>
        <v>3</v>
      </c>
      <c r="L108" s="6">
        <f>IFERROR(VLOOKUP($A108,'AFGRØDE DATA'!$A:$AA,3,FALSE)*J108*K108,"")</f>
        <v>11404.8</v>
      </c>
      <c r="M108" t="s">
        <v>230</v>
      </c>
    </row>
    <row r="109" spans="1:13" x14ac:dyDescent="0.2">
      <c r="A109" t="s">
        <v>236</v>
      </c>
      <c r="B109">
        <v>1</v>
      </c>
      <c r="C109" t="str">
        <f t="shared" si="1"/>
        <v>Solsikke 1</v>
      </c>
      <c r="E109" s="6">
        <f>IFERROR($F109-VLOOKUP($A109,'AFGRØDE DATA'!A:AA,11,FALSE)/7,"")</f>
        <v>18.714285714285715</v>
      </c>
      <c r="F109">
        <v>23</v>
      </c>
      <c r="G109" s="11">
        <f>IFERROR(VLOOKUP($A109,'AFGRØDE DATA'!$A:$AA,12,FALSE)/7+F109,"")</f>
        <v>48.714285714285715</v>
      </c>
      <c r="H109">
        <v>75</v>
      </c>
      <c r="I109" s="11" t="str">
        <f>IFERROR(VLOOKUP($A109,'AFGRØDE DATA'!$A:$AA,2,FALSE),"")</f>
        <v>PP15</v>
      </c>
      <c r="J109" s="7">
        <f>IFERROR(H109/25*VLOOKUP($A109,'AFGRØDE DATA'!$A:$AA,4,FALSE),"")</f>
        <v>6</v>
      </c>
      <c r="K109" s="6">
        <f>IFERROR(VLOOKUP($A109,'AFGRØDE DATA'!$A:$AA,5,FALSE),"")</f>
        <v>0.5</v>
      </c>
      <c r="L109" s="6">
        <f>IFERROR(VLOOKUP($A109,'AFGRØDE DATA'!$A:$AA,3,FALSE)*J109*K109,"")</f>
        <v>792</v>
      </c>
      <c r="M109" t="s">
        <v>237</v>
      </c>
    </row>
    <row r="110" spans="1:13" x14ac:dyDescent="0.2">
      <c r="A110" t="s">
        <v>247</v>
      </c>
      <c r="B110">
        <v>1</v>
      </c>
      <c r="C110" t="str">
        <f t="shared" si="1"/>
        <v>BLADKÅL RED 77 1</v>
      </c>
      <c r="E110" s="6">
        <f>IFERROR($F110-VLOOKUP($A110,'AFGRØDE DATA'!A:AA,11,FALSE)/7,"")</f>
        <v>9.7142857142857153</v>
      </c>
      <c r="F110">
        <v>14</v>
      </c>
      <c r="G110" s="11">
        <f>IFERROR(VLOOKUP($A110,'AFGRØDE DATA'!$A:$AA,12,FALSE)/7+F110,"")</f>
        <v>26.857142857142858</v>
      </c>
      <c r="H110">
        <v>25</v>
      </c>
      <c r="I110" s="11">
        <f>IFERROR(VLOOKUP($A110,'AFGRØDE DATA'!$A:$AA,2,FALSE),"")</f>
        <v>77</v>
      </c>
      <c r="J110" s="7">
        <f>IFERROR(H110/25*VLOOKUP($A110,'AFGRØDE DATA'!$A:$AA,4,FALSE),"")</f>
        <v>3</v>
      </c>
      <c r="K110" s="6">
        <f>IFERROR(VLOOKUP($A110,'AFGRØDE DATA'!$A:$AA,5,FALSE),"")</f>
        <v>1</v>
      </c>
      <c r="L110" s="6">
        <f>IFERROR(VLOOKUP($A110,'AFGRØDE DATA'!$A:$AA,3,FALSE)*J110*K110,"")</f>
        <v>231</v>
      </c>
    </row>
    <row r="111" spans="1:13" x14ac:dyDescent="0.2">
      <c r="A111" t="s">
        <v>248</v>
      </c>
      <c r="B111">
        <v>2</v>
      </c>
      <c r="C111" t="str">
        <f t="shared" si="1"/>
        <v>BLADKÅL RED PP 2</v>
      </c>
      <c r="E111" s="6">
        <f>IFERROR($F111-VLOOKUP($A111,'AFGRØDE DATA'!A:AA,11,FALSE)/7,"")</f>
        <v>15.714285714285715</v>
      </c>
      <c r="F111">
        <v>20</v>
      </c>
      <c r="G111" s="11">
        <f>IFERROR(VLOOKUP($A111,'AFGRØDE DATA'!$A:$AA,12,FALSE)/7+F111,"")</f>
        <v>32.857142857142861</v>
      </c>
      <c r="H111">
        <v>25</v>
      </c>
      <c r="I111" s="11" t="str">
        <f>IFERROR(VLOOKUP($A111,'AFGRØDE DATA'!$A:$AA,2,FALSE),"")</f>
        <v>PP15</v>
      </c>
      <c r="J111" s="7">
        <f>IFERROR(H111/25*VLOOKUP($A111,'AFGRØDE DATA'!$A:$AA,4,FALSE),"")</f>
        <v>2</v>
      </c>
      <c r="K111" s="6">
        <f>IFERROR(VLOOKUP($A111,'AFGRØDE DATA'!$A:$AA,5,FALSE),"")</f>
        <v>0.5</v>
      </c>
      <c r="L111" s="6">
        <f>IFERROR(VLOOKUP($A111,'AFGRØDE DATA'!$A:$AA,3,FALSE)*J111*K111,"")</f>
        <v>264</v>
      </c>
    </row>
    <row r="112" spans="1:13" x14ac:dyDescent="0.2">
      <c r="C112" t="str">
        <f t="shared" si="1"/>
        <v xml:space="preserve"> </v>
      </c>
      <c r="E112" s="6" t="str">
        <f>IFERROR($F112-VLOOKUP($A112,'AFGRØDE DATA'!A:AA,11,FALSE)/7,"")</f>
        <v/>
      </c>
      <c r="G112" s="11" t="str">
        <f>IFERROR(VLOOKUP($A112,'AFGRØDE DATA'!$A:$AA,12,FALSE)/7+F112,"")</f>
        <v/>
      </c>
      <c r="I112" s="11" t="str">
        <f>IFERROR(VLOOKUP($A112,'AFGRØDE DATA'!$A:$AA,2,FALSE),"")</f>
        <v/>
      </c>
      <c r="J112" s="7" t="str">
        <f>IFERROR(H112/25*VLOOKUP($A112,'AFGRØDE DATA'!$A:$AA,4,FALSE),"")</f>
        <v/>
      </c>
      <c r="K112" s="6" t="str">
        <f>IFERROR(VLOOKUP($A112,'AFGRØDE DATA'!$A:$AA,5,FALSE),"")</f>
        <v/>
      </c>
      <c r="L112" s="6" t="str">
        <f>IFERROR(VLOOKUP($A112,'AFGRØDE DATA'!$A:$AA,3,FALSE)*J112*K112,"")</f>
        <v/>
      </c>
    </row>
    <row r="113" spans="3:12" x14ac:dyDescent="0.2">
      <c r="C113" t="str">
        <f t="shared" si="1"/>
        <v xml:space="preserve"> </v>
      </c>
      <c r="E113" s="6" t="str">
        <f>IFERROR($F113-VLOOKUP($A113,'AFGRØDE DATA'!A:AA,11,FALSE)/7,"")</f>
        <v/>
      </c>
      <c r="G113" s="11" t="str">
        <f>IFERROR(VLOOKUP($A113,'AFGRØDE DATA'!$A:$AA,12,FALSE)/7+F113,"")</f>
        <v/>
      </c>
      <c r="I113" s="11" t="str">
        <f>IFERROR(VLOOKUP($A113,'AFGRØDE DATA'!$A:$AA,2,FALSE),"")</f>
        <v/>
      </c>
      <c r="J113" s="7" t="str">
        <f>IFERROR(H113/25*VLOOKUP($A113,'AFGRØDE DATA'!$A:$AA,4,FALSE),"")</f>
        <v/>
      </c>
      <c r="K113" s="6" t="str">
        <f>IFERROR(VLOOKUP($A113,'AFGRØDE DATA'!$A:$AA,5,FALSE),"")</f>
        <v/>
      </c>
      <c r="L113" s="6" t="str">
        <f>IFERROR(VLOOKUP($A113,'AFGRØDE DATA'!$A:$AA,3,FALSE)*J113*K113,"")</f>
        <v/>
      </c>
    </row>
    <row r="114" spans="3:12" x14ac:dyDescent="0.2">
      <c r="C114" t="str">
        <f t="shared" si="1"/>
        <v xml:space="preserve"> </v>
      </c>
      <c r="E114" s="6" t="str">
        <f>IFERROR($F114-VLOOKUP($A114,'AFGRØDE DATA'!A:AA,11,FALSE)/7,"")</f>
        <v/>
      </c>
      <c r="G114" s="11" t="str">
        <f>IFERROR(VLOOKUP($A114,'AFGRØDE DATA'!$A:$AA,12,FALSE)/7+F114,"")</f>
        <v/>
      </c>
      <c r="I114" s="11" t="str">
        <f>IFERROR(VLOOKUP($A114,'AFGRØDE DATA'!$A:$AA,2,FALSE),"")</f>
        <v/>
      </c>
      <c r="J114" s="7" t="str">
        <f>IFERROR(H114/25*VLOOKUP($A114,'AFGRØDE DATA'!$A:$AA,4,FALSE),"")</f>
        <v/>
      </c>
      <c r="K114" s="6" t="str">
        <f>IFERROR(VLOOKUP($A114,'AFGRØDE DATA'!$A:$AA,5,FALSE),"")</f>
        <v/>
      </c>
      <c r="L114" s="6" t="str">
        <f>IFERROR(VLOOKUP($A114,'AFGRØDE DATA'!$A:$AA,3,FALSE)*J114*K114,"")</f>
        <v/>
      </c>
    </row>
    <row r="115" spans="3:12" x14ac:dyDescent="0.2">
      <c r="C115" t="str">
        <f t="shared" si="1"/>
        <v xml:space="preserve"> </v>
      </c>
      <c r="E115" s="6" t="str">
        <f>IFERROR($F115-VLOOKUP($A115,'AFGRØDE DATA'!A:AA,11,FALSE)/7,"")</f>
        <v/>
      </c>
      <c r="G115" s="11" t="str">
        <f>IFERROR(VLOOKUP($A115,'AFGRØDE DATA'!$A:$AA,12,FALSE)/7+F115,"")</f>
        <v/>
      </c>
      <c r="I115" s="11" t="str">
        <f>IFERROR(VLOOKUP($A115,'AFGRØDE DATA'!$A:$AA,2,FALSE),"")</f>
        <v/>
      </c>
      <c r="J115" s="7" t="str">
        <f>IFERROR(H115/25*VLOOKUP($A115,'AFGRØDE DATA'!$A:$AA,4,FALSE),"")</f>
        <v/>
      </c>
      <c r="K115" s="6" t="str">
        <f>IFERROR(VLOOKUP($A115,'AFGRØDE DATA'!$A:$AA,5,FALSE),"")</f>
        <v/>
      </c>
      <c r="L115" s="6" t="str">
        <f>IFERROR(VLOOKUP($A115,'AFGRØDE DATA'!$A:$AA,3,FALSE)*J115*K115,"")</f>
        <v/>
      </c>
    </row>
    <row r="116" spans="3:12" x14ac:dyDescent="0.2">
      <c r="C116" t="str">
        <f t="shared" si="1"/>
        <v xml:space="preserve"> </v>
      </c>
      <c r="E116" s="6" t="str">
        <f>IFERROR($F116-VLOOKUP($A116,'AFGRØDE DATA'!A:AA,11,FALSE)/7,"")</f>
        <v/>
      </c>
      <c r="G116" s="11" t="str">
        <f>IFERROR(VLOOKUP($A116,'AFGRØDE DATA'!$A:$AA,12,FALSE)/7+F116,"")</f>
        <v/>
      </c>
      <c r="I116" s="11" t="str">
        <f>IFERROR(VLOOKUP($A116,'AFGRØDE DATA'!$A:$AA,2,FALSE),"")</f>
        <v/>
      </c>
      <c r="J116" s="7" t="str">
        <f>IFERROR(H116/25*VLOOKUP($A116,'AFGRØDE DATA'!$A:$AA,4,FALSE),"")</f>
        <v/>
      </c>
      <c r="K116" s="6" t="str">
        <f>IFERROR(VLOOKUP($A116,'AFGRØDE DATA'!$A:$AA,5,FALSE),"")</f>
        <v/>
      </c>
      <c r="L116" s="6" t="str">
        <f>IFERROR(VLOOKUP($A116,'AFGRØDE DATA'!$A:$AA,3,FALSE)*J116*K116,"")</f>
        <v/>
      </c>
    </row>
    <row r="117" spans="3:12" x14ac:dyDescent="0.2">
      <c r="C117" t="str">
        <f t="shared" si="1"/>
        <v xml:space="preserve"> </v>
      </c>
      <c r="E117" s="6" t="str">
        <f>IFERROR($F117-VLOOKUP($A117,'AFGRØDE DATA'!A:AA,11,FALSE)/7,"")</f>
        <v/>
      </c>
      <c r="G117" s="11" t="str">
        <f>IFERROR(VLOOKUP($A117,'AFGRØDE DATA'!$A:$AA,12,FALSE)/7+F117,"")</f>
        <v/>
      </c>
      <c r="I117" s="11" t="str">
        <f>IFERROR(VLOOKUP($A117,'AFGRØDE DATA'!$A:$AA,2,FALSE),"")</f>
        <v/>
      </c>
      <c r="J117" s="7" t="str">
        <f>IFERROR(H117/25*VLOOKUP($A117,'AFGRØDE DATA'!$A:$AA,4,FALSE),"")</f>
        <v/>
      </c>
      <c r="K117" s="6" t="str">
        <f>IFERROR(VLOOKUP($A117,'AFGRØDE DATA'!$A:$AA,5,FALSE),"")</f>
        <v/>
      </c>
      <c r="L117" s="6" t="str">
        <f>IFERROR(VLOOKUP($A117,'AFGRØDE DATA'!$A:$AA,3,FALSE)*J117*K117,"")</f>
        <v/>
      </c>
    </row>
    <row r="118" spans="3:12" x14ac:dyDescent="0.2">
      <c r="C118" t="str">
        <f t="shared" si="1"/>
        <v xml:space="preserve"> </v>
      </c>
      <c r="E118" s="6" t="str">
        <f>IFERROR($F118-VLOOKUP($A118,'AFGRØDE DATA'!A:AA,11,FALSE)/7,"")</f>
        <v/>
      </c>
      <c r="G118" s="11" t="str">
        <f>IFERROR(VLOOKUP($A118,'AFGRØDE DATA'!$A:$AA,12,FALSE)/7+F118,"")</f>
        <v/>
      </c>
      <c r="I118" s="11" t="str">
        <f>IFERROR(VLOOKUP($A118,'AFGRØDE DATA'!$A:$AA,2,FALSE),"")</f>
        <v/>
      </c>
      <c r="J118" s="7" t="str">
        <f>IFERROR(H118/25*VLOOKUP($A118,'AFGRØDE DATA'!$A:$AA,4,FALSE),"")</f>
        <v/>
      </c>
      <c r="K118" s="6" t="str">
        <f>IFERROR(VLOOKUP($A118,'AFGRØDE DATA'!$A:$AA,5,FALSE),"")</f>
        <v/>
      </c>
      <c r="L118" s="6" t="str">
        <f>IFERROR(VLOOKUP($A118,'AFGRØDE DATA'!$A:$AA,3,FALSE)*J118*K118,"")</f>
        <v/>
      </c>
    </row>
    <row r="119" spans="3:12" x14ac:dyDescent="0.2">
      <c r="C119" t="str">
        <f t="shared" si="1"/>
        <v xml:space="preserve"> </v>
      </c>
      <c r="E119" s="6" t="str">
        <f>IFERROR($F119-VLOOKUP($A119,'AFGRØDE DATA'!A:AA,11,FALSE)/7,"")</f>
        <v/>
      </c>
      <c r="G119" s="11" t="str">
        <f>IFERROR(VLOOKUP($A119,'AFGRØDE DATA'!$A:$AA,12,FALSE)/7+F119,"")</f>
        <v/>
      </c>
      <c r="I119" s="11" t="str">
        <f>IFERROR(VLOOKUP($A119,'AFGRØDE DATA'!$A:$AA,2,FALSE),"")</f>
        <v/>
      </c>
      <c r="J119" s="7" t="str">
        <f>IFERROR(H119/25*VLOOKUP($A119,'AFGRØDE DATA'!$A:$AA,4,FALSE),"")</f>
        <v/>
      </c>
      <c r="K119" s="6" t="str">
        <f>IFERROR(VLOOKUP($A119,'AFGRØDE DATA'!$A:$AA,5,FALSE),"")</f>
        <v/>
      </c>
      <c r="L119" s="6" t="str">
        <f>IFERROR(VLOOKUP($A119,'AFGRØDE DATA'!$A:$AA,3,FALSE)*J119*K119,"")</f>
        <v/>
      </c>
    </row>
    <row r="120" spans="3:12" x14ac:dyDescent="0.2">
      <c r="C120" t="str">
        <f t="shared" si="1"/>
        <v xml:space="preserve"> </v>
      </c>
      <c r="E120" s="6" t="str">
        <f>IFERROR($F120-VLOOKUP($A120,'AFGRØDE DATA'!A:AA,11,FALSE)/7,"")</f>
        <v/>
      </c>
      <c r="G120" s="11" t="str">
        <f>IFERROR(VLOOKUP($A120,'AFGRØDE DATA'!$A:$AA,12,FALSE)/7+F120,"")</f>
        <v/>
      </c>
      <c r="I120" s="11" t="str">
        <f>IFERROR(VLOOKUP($A120,'AFGRØDE DATA'!$A:$AA,2,FALSE),"")</f>
        <v/>
      </c>
      <c r="J120" s="7" t="str">
        <f>IFERROR(H120/25*VLOOKUP($A120,'AFGRØDE DATA'!$A:$AA,4,FALSE),"")</f>
        <v/>
      </c>
      <c r="K120" s="6" t="str">
        <f>IFERROR(VLOOKUP($A120,'AFGRØDE DATA'!$A:$AA,5,FALSE),"")</f>
        <v/>
      </c>
      <c r="L120" s="6" t="str">
        <f>IFERROR(VLOOKUP($A120,'AFGRØDE DATA'!$A:$AA,3,FALSE)*J120*K120,"")</f>
        <v/>
      </c>
    </row>
    <row r="121" spans="3:12" x14ac:dyDescent="0.2">
      <c r="C121" t="str">
        <f t="shared" si="1"/>
        <v xml:space="preserve"> </v>
      </c>
      <c r="E121" s="6" t="str">
        <f>IFERROR($F121-VLOOKUP($A121,'AFGRØDE DATA'!A:AA,11,FALSE)/7,"")</f>
        <v/>
      </c>
      <c r="G121" s="11" t="str">
        <f>IFERROR(VLOOKUP($A121,'AFGRØDE DATA'!$A:$AA,12,FALSE)/7+F121,"")</f>
        <v/>
      </c>
      <c r="I121" s="11" t="str">
        <f>IFERROR(VLOOKUP($A121,'AFGRØDE DATA'!$A:$AA,2,FALSE),"")</f>
        <v/>
      </c>
      <c r="J121" s="7" t="str">
        <f>IFERROR(H121/25*VLOOKUP($A121,'AFGRØDE DATA'!$A:$AA,4,FALSE),"")</f>
        <v/>
      </c>
      <c r="K121" s="6" t="str">
        <f>IFERROR(VLOOKUP($A121,'AFGRØDE DATA'!$A:$AA,5,FALSE),"")</f>
        <v/>
      </c>
      <c r="L121" s="6" t="str">
        <f>IFERROR(VLOOKUP($A121,'AFGRØDE DATA'!$A:$AA,3,FALSE)*J121*K121,"")</f>
        <v/>
      </c>
    </row>
    <row r="122" spans="3:12" x14ac:dyDescent="0.2">
      <c r="C122" t="str">
        <f t="shared" si="1"/>
        <v xml:space="preserve"> </v>
      </c>
      <c r="E122" s="6" t="str">
        <f>IFERROR($F122-VLOOKUP($A122,'AFGRØDE DATA'!A:AA,11,FALSE)/7,"")</f>
        <v/>
      </c>
      <c r="G122" s="11" t="str">
        <f>IFERROR(VLOOKUP($A122,'AFGRØDE DATA'!$A:$AA,12,FALSE)/7+F122,"")</f>
        <v/>
      </c>
      <c r="I122" s="11" t="str">
        <f>IFERROR(VLOOKUP($A122,'AFGRØDE DATA'!$A:$AA,2,FALSE),"")</f>
        <v/>
      </c>
      <c r="J122" s="7" t="str">
        <f>IFERROR(H122/25*VLOOKUP($A122,'AFGRØDE DATA'!$A:$AA,4,FALSE),"")</f>
        <v/>
      </c>
      <c r="K122" s="6" t="str">
        <f>IFERROR(VLOOKUP($A122,'AFGRØDE DATA'!$A:$AA,5,FALSE),"")</f>
        <v/>
      </c>
      <c r="L122" s="6" t="str">
        <f>IFERROR(VLOOKUP($A122,'AFGRØDE DATA'!$A:$AA,3,FALSE)*J122*K122,"")</f>
        <v/>
      </c>
    </row>
    <row r="123" spans="3:12" x14ac:dyDescent="0.2">
      <c r="C123" t="str">
        <f t="shared" si="1"/>
        <v xml:space="preserve"> </v>
      </c>
      <c r="E123" s="6" t="str">
        <f>IFERROR($F123-VLOOKUP($A123,'AFGRØDE DATA'!A:AA,11,FALSE)/7,"")</f>
        <v/>
      </c>
      <c r="G123" s="11" t="str">
        <f>IFERROR(VLOOKUP($A123,'AFGRØDE DATA'!$A:$AA,12,FALSE)/7+F123,"")</f>
        <v/>
      </c>
      <c r="I123" s="11" t="str">
        <f>IFERROR(VLOOKUP($A123,'AFGRØDE DATA'!$A:$AA,2,FALSE),"")</f>
        <v/>
      </c>
      <c r="J123" s="7" t="str">
        <f>IFERROR(H123/25*VLOOKUP($A123,'AFGRØDE DATA'!$A:$AA,4,FALSE),"")</f>
        <v/>
      </c>
      <c r="K123" s="6" t="str">
        <f>IFERROR(VLOOKUP($A123,'AFGRØDE DATA'!$A:$AA,5,FALSE),"")</f>
        <v/>
      </c>
      <c r="L123" s="6" t="str">
        <f>IFERROR(VLOOKUP($A123,'AFGRØDE DATA'!$A:$AA,3,FALSE)*J123*K123,"")</f>
        <v/>
      </c>
    </row>
    <row r="124" spans="3:12" x14ac:dyDescent="0.2">
      <c r="C124" t="str">
        <f t="shared" si="1"/>
        <v xml:space="preserve"> </v>
      </c>
      <c r="E124" s="6" t="str">
        <f>IFERROR($F124-VLOOKUP($A124,'AFGRØDE DATA'!A:AA,11,FALSE)/7,"")</f>
        <v/>
      </c>
      <c r="G124" s="11" t="str">
        <f>IFERROR(VLOOKUP($A124,'AFGRØDE DATA'!$A:$AA,12,FALSE)/7+F124,"")</f>
        <v/>
      </c>
      <c r="I124" s="11" t="str">
        <f>IFERROR(VLOOKUP($A124,'AFGRØDE DATA'!$A:$AA,2,FALSE),"")</f>
        <v/>
      </c>
      <c r="J124" s="7" t="str">
        <f>IFERROR(H124/25*VLOOKUP($A124,'AFGRØDE DATA'!$A:$AA,4,FALSE),"")</f>
        <v/>
      </c>
      <c r="K124" s="6" t="str">
        <f>IFERROR(VLOOKUP($A124,'AFGRØDE DATA'!$A:$AA,5,FALSE),"")</f>
        <v/>
      </c>
      <c r="L124" s="6" t="str">
        <f>IFERROR(VLOOKUP($A124,'AFGRØDE DATA'!$A:$AA,3,FALSE)*J124*K124,"")</f>
        <v/>
      </c>
    </row>
    <row r="125" spans="3:12" x14ac:dyDescent="0.2">
      <c r="C125" t="str">
        <f t="shared" si="1"/>
        <v xml:space="preserve"> </v>
      </c>
      <c r="E125" s="6" t="str">
        <f>IFERROR($F125-VLOOKUP($A125,'AFGRØDE DATA'!A:AA,11,FALSE)/7,"")</f>
        <v/>
      </c>
      <c r="G125" s="11" t="str">
        <f>IFERROR(VLOOKUP($A125,'AFGRØDE DATA'!$A:$AA,12,FALSE)/7+F125,"")</f>
        <v/>
      </c>
      <c r="I125" s="11" t="str">
        <f>IFERROR(VLOOKUP($A125,'AFGRØDE DATA'!$A:$AA,2,FALSE),"")</f>
        <v/>
      </c>
      <c r="J125" s="7" t="str">
        <f>IFERROR(H125/25*VLOOKUP($A125,'AFGRØDE DATA'!$A:$AA,4,FALSE),"")</f>
        <v/>
      </c>
      <c r="K125" s="6" t="str">
        <f>IFERROR(VLOOKUP($A125,'AFGRØDE DATA'!$A:$AA,5,FALSE),"")</f>
        <v/>
      </c>
      <c r="L125" s="6" t="str">
        <f>IFERROR(VLOOKUP($A125,'AFGRØDE DATA'!$A:$AA,3,FALSE)*J125*K125,"")</f>
        <v/>
      </c>
    </row>
    <row r="126" spans="3:12" x14ac:dyDescent="0.2">
      <c r="C126" t="str">
        <f t="shared" si="1"/>
        <v xml:space="preserve"> </v>
      </c>
      <c r="E126" s="6" t="str">
        <f>IFERROR($F126-VLOOKUP($A126,'AFGRØDE DATA'!A:AA,11,FALSE)/7,"")</f>
        <v/>
      </c>
      <c r="G126" s="11" t="str">
        <f>IFERROR(VLOOKUP($A126,'AFGRØDE DATA'!$A:$AA,12,FALSE)/7+F126,"")</f>
        <v/>
      </c>
      <c r="I126" s="11" t="str">
        <f>IFERROR(VLOOKUP($A126,'AFGRØDE DATA'!$A:$AA,2,FALSE),"")</f>
        <v/>
      </c>
      <c r="J126" s="7" t="str">
        <f>IFERROR(H126/25*VLOOKUP($A126,'AFGRØDE DATA'!$A:$AA,4,FALSE),"")</f>
        <v/>
      </c>
      <c r="K126" s="6" t="str">
        <f>IFERROR(VLOOKUP($A126,'AFGRØDE DATA'!$A:$AA,5,FALSE),"")</f>
        <v/>
      </c>
      <c r="L126" s="6" t="str">
        <f>IFERROR(VLOOKUP($A126,'AFGRØDE DATA'!$A:$AA,3,FALSE)*J126*K126,"")</f>
        <v/>
      </c>
    </row>
    <row r="127" spans="3:12" x14ac:dyDescent="0.2">
      <c r="C127" t="str">
        <f t="shared" si="1"/>
        <v xml:space="preserve"> </v>
      </c>
      <c r="E127" s="6" t="str">
        <f>IFERROR($F127-VLOOKUP($A127,'AFGRØDE DATA'!A:AA,11,FALSE)/7,"")</f>
        <v/>
      </c>
      <c r="G127" s="11" t="str">
        <f>IFERROR(VLOOKUP($A127,'AFGRØDE DATA'!$A:$AA,12,FALSE)/7+F127,"")</f>
        <v/>
      </c>
      <c r="I127" s="11" t="str">
        <f>IFERROR(VLOOKUP($A127,'AFGRØDE DATA'!$A:$AA,2,FALSE),"")</f>
        <v/>
      </c>
      <c r="J127" s="7" t="str">
        <f>IFERROR(H127/25*VLOOKUP($A127,'AFGRØDE DATA'!$A:$AA,4,FALSE),"")</f>
        <v/>
      </c>
      <c r="K127" s="6" t="str">
        <f>IFERROR(VLOOKUP($A127,'AFGRØDE DATA'!$A:$AA,5,FALSE),"")</f>
        <v/>
      </c>
      <c r="L127" s="6" t="str">
        <f>IFERROR(VLOOKUP($A127,'AFGRØDE DATA'!$A:$AA,3,FALSE)*J127*K127,"")</f>
        <v/>
      </c>
    </row>
    <row r="128" spans="3:12" x14ac:dyDescent="0.2">
      <c r="C128" t="str">
        <f t="shared" si="1"/>
        <v xml:space="preserve"> </v>
      </c>
      <c r="E128" s="6" t="str">
        <f>IFERROR($F128-VLOOKUP($A128,'AFGRØDE DATA'!A:AA,11,FALSE)/7,"")</f>
        <v/>
      </c>
      <c r="G128" s="11" t="str">
        <f>IFERROR(VLOOKUP($A128,'AFGRØDE DATA'!$A:$AA,12,FALSE)/7+F128,"")</f>
        <v/>
      </c>
      <c r="I128" s="11" t="str">
        <f>IFERROR(VLOOKUP($A128,'AFGRØDE DATA'!$A:$AA,2,FALSE),"")</f>
        <v/>
      </c>
      <c r="J128" s="7" t="str">
        <f>IFERROR(H128/25*VLOOKUP($A128,'AFGRØDE DATA'!$A:$AA,4,FALSE),"")</f>
        <v/>
      </c>
      <c r="K128" s="6" t="str">
        <f>IFERROR(VLOOKUP($A128,'AFGRØDE DATA'!$A:$AA,5,FALSE),"")</f>
        <v/>
      </c>
      <c r="L128" s="6" t="str">
        <f>IFERROR(VLOOKUP($A128,'AFGRØDE DATA'!$A:$AA,3,FALSE)*J128*K128,"")</f>
        <v/>
      </c>
    </row>
    <row r="129" spans="3:12" x14ac:dyDescent="0.2">
      <c r="C129" t="str">
        <f t="shared" si="1"/>
        <v xml:space="preserve"> </v>
      </c>
      <c r="E129" s="6" t="str">
        <f>IFERROR($F129-VLOOKUP($A129,'AFGRØDE DATA'!A:AA,11,FALSE)/7,"")</f>
        <v/>
      </c>
      <c r="G129" s="11" t="str">
        <f>IFERROR(VLOOKUP($A129,'AFGRØDE DATA'!$A:$AA,12,FALSE)/7+F129,"")</f>
        <v/>
      </c>
      <c r="I129" s="11" t="str">
        <f>IFERROR(VLOOKUP($A129,'AFGRØDE DATA'!$A:$AA,2,FALSE),"")</f>
        <v/>
      </c>
      <c r="J129" s="7" t="str">
        <f>IFERROR(H129/25*VLOOKUP($A129,'AFGRØDE DATA'!$A:$AA,4,FALSE),"")</f>
        <v/>
      </c>
      <c r="K129" s="6" t="str">
        <f>IFERROR(VLOOKUP($A129,'AFGRØDE DATA'!$A:$AA,5,FALSE),"")</f>
        <v/>
      </c>
      <c r="L129" s="6" t="str">
        <f>IFERROR(VLOOKUP($A129,'AFGRØDE DATA'!$A:$AA,3,FALSE)*J129*K129,"")</f>
        <v/>
      </c>
    </row>
    <row r="130" spans="3:12" x14ac:dyDescent="0.2">
      <c r="C130" t="str">
        <f t="shared" ref="C130:C193" si="2">_xlfn.CONCAT(A130&amp;" "&amp;B130)</f>
        <v xml:space="preserve"> </v>
      </c>
      <c r="E130" s="6" t="str">
        <f>IFERROR($F130-VLOOKUP($A130,'AFGRØDE DATA'!A:AA,11,FALSE)/7,"")</f>
        <v/>
      </c>
      <c r="G130" s="11" t="str">
        <f>IFERROR(VLOOKUP($A130,'AFGRØDE DATA'!$A:$AA,12,FALSE)/7+F130,"")</f>
        <v/>
      </c>
      <c r="I130" s="11" t="str">
        <f>IFERROR(VLOOKUP($A130,'AFGRØDE DATA'!$A:$AA,2,FALSE),"")</f>
        <v/>
      </c>
      <c r="J130" s="7" t="str">
        <f>IFERROR(H130/25*VLOOKUP($A130,'AFGRØDE DATA'!$A:$AA,4,FALSE),"")</f>
        <v/>
      </c>
      <c r="K130" s="6" t="str">
        <f>IFERROR(VLOOKUP($A130,'AFGRØDE DATA'!$A:$AA,5,FALSE),"")</f>
        <v/>
      </c>
      <c r="L130" s="6" t="str">
        <f>IFERROR(VLOOKUP($A130,'AFGRØDE DATA'!$A:$AA,3,FALSE)*J130*K130,"")</f>
        <v/>
      </c>
    </row>
    <row r="131" spans="3:12" x14ac:dyDescent="0.2">
      <c r="C131" t="str">
        <f t="shared" si="2"/>
        <v xml:space="preserve"> </v>
      </c>
      <c r="E131" s="6" t="str">
        <f>IFERROR($F131-VLOOKUP($A131,'AFGRØDE DATA'!A:AA,11,FALSE)/7,"")</f>
        <v/>
      </c>
      <c r="G131" s="11" t="str">
        <f>IFERROR(VLOOKUP($A131,'AFGRØDE DATA'!$A:$AA,12,FALSE)/7+F131,"")</f>
        <v/>
      </c>
      <c r="I131" s="11" t="str">
        <f>IFERROR(VLOOKUP($A131,'AFGRØDE DATA'!$A:$AA,2,FALSE),"")</f>
        <v/>
      </c>
      <c r="J131" s="7" t="str">
        <f>IFERROR(H131/25*VLOOKUP($A131,'AFGRØDE DATA'!$A:$AA,4,FALSE),"")</f>
        <v/>
      </c>
      <c r="K131" s="6" t="str">
        <f>IFERROR(VLOOKUP($A131,'AFGRØDE DATA'!$A:$AA,5,FALSE),"")</f>
        <v/>
      </c>
      <c r="L131" s="6" t="str">
        <f>IFERROR(VLOOKUP($A131,'AFGRØDE DATA'!$A:$AA,3,FALSE)*J131*K131,"")</f>
        <v/>
      </c>
    </row>
    <row r="132" spans="3:12" x14ac:dyDescent="0.2">
      <c r="C132" t="str">
        <f t="shared" si="2"/>
        <v xml:space="preserve"> </v>
      </c>
      <c r="E132" s="6" t="str">
        <f>IFERROR($F132-VLOOKUP($A132,'AFGRØDE DATA'!A:AA,11,FALSE)/7,"")</f>
        <v/>
      </c>
      <c r="G132" s="11" t="str">
        <f>IFERROR(VLOOKUP($A132,'AFGRØDE DATA'!$A:$AA,12,FALSE)/7+F132,"")</f>
        <v/>
      </c>
      <c r="I132" s="11" t="str">
        <f>IFERROR(VLOOKUP($A132,'AFGRØDE DATA'!$A:$AA,2,FALSE),"")</f>
        <v/>
      </c>
      <c r="J132" s="7" t="str">
        <f>IFERROR(H132/25*VLOOKUP($A132,'AFGRØDE DATA'!$A:$AA,4,FALSE),"")</f>
        <v/>
      </c>
      <c r="K132" s="6" t="str">
        <f>IFERROR(VLOOKUP($A132,'AFGRØDE DATA'!$A:$AA,5,FALSE),"")</f>
        <v/>
      </c>
      <c r="L132" s="6" t="str">
        <f>IFERROR(VLOOKUP($A132,'AFGRØDE DATA'!$A:$AA,3,FALSE)*J132*K132,"")</f>
        <v/>
      </c>
    </row>
    <row r="133" spans="3:12" x14ac:dyDescent="0.2">
      <c r="C133" t="str">
        <f t="shared" si="2"/>
        <v xml:space="preserve"> </v>
      </c>
      <c r="E133" s="6" t="str">
        <f>IFERROR($F133-VLOOKUP($A133,'AFGRØDE DATA'!A:AA,11,FALSE)/7,"")</f>
        <v/>
      </c>
      <c r="G133" s="11" t="str">
        <f>IFERROR(VLOOKUP($A133,'AFGRØDE DATA'!$A:$AA,12,FALSE)/7+F133,"")</f>
        <v/>
      </c>
      <c r="I133" s="11" t="str">
        <f>IFERROR(VLOOKUP($A133,'AFGRØDE DATA'!$A:$AA,2,FALSE),"")</f>
        <v/>
      </c>
      <c r="J133" s="7" t="str">
        <f>IFERROR(H133/25*VLOOKUP($A133,'AFGRØDE DATA'!$A:$AA,4,FALSE),"")</f>
        <v/>
      </c>
      <c r="K133" s="6" t="str">
        <f>IFERROR(VLOOKUP($A133,'AFGRØDE DATA'!$A:$AA,5,FALSE),"")</f>
        <v/>
      </c>
      <c r="L133" s="6" t="str">
        <f>IFERROR(VLOOKUP($A133,'AFGRØDE DATA'!$A:$AA,3,FALSE)*J133*K133,"")</f>
        <v/>
      </c>
    </row>
    <row r="134" spans="3:12" x14ac:dyDescent="0.2">
      <c r="C134" t="str">
        <f t="shared" si="2"/>
        <v xml:space="preserve"> </v>
      </c>
      <c r="E134" s="6" t="str">
        <f>IFERROR($F134-VLOOKUP($A134,'AFGRØDE DATA'!A:AA,11,FALSE)/7,"")</f>
        <v/>
      </c>
      <c r="G134" s="11" t="str">
        <f>IFERROR(VLOOKUP($A134,'AFGRØDE DATA'!$A:$AA,12,FALSE)/7+F134,"")</f>
        <v/>
      </c>
      <c r="I134" s="11" t="str">
        <f>IFERROR(VLOOKUP($A134,'AFGRØDE DATA'!$A:$AA,2,FALSE),"")</f>
        <v/>
      </c>
      <c r="J134" s="7" t="str">
        <f>IFERROR(H134/25*VLOOKUP($A134,'AFGRØDE DATA'!$A:$AA,4,FALSE),"")</f>
        <v/>
      </c>
      <c r="K134" s="6" t="str">
        <f>IFERROR(VLOOKUP($A134,'AFGRØDE DATA'!$A:$AA,5,FALSE),"")</f>
        <v/>
      </c>
      <c r="L134" s="6" t="str">
        <f>IFERROR(VLOOKUP($A134,'AFGRØDE DATA'!$A:$AA,3,FALSE)*J134*K134,"")</f>
        <v/>
      </c>
    </row>
    <row r="135" spans="3:12" x14ac:dyDescent="0.2">
      <c r="C135" t="str">
        <f t="shared" si="2"/>
        <v xml:space="preserve"> </v>
      </c>
      <c r="E135" s="6" t="str">
        <f>IFERROR($F135-VLOOKUP($A135,'AFGRØDE DATA'!A:AA,11,FALSE)/7,"")</f>
        <v/>
      </c>
      <c r="G135" s="11" t="str">
        <f>IFERROR(VLOOKUP($A135,'AFGRØDE DATA'!$A:$AA,12,FALSE)/7+F135,"")</f>
        <v/>
      </c>
      <c r="I135" s="11" t="str">
        <f>IFERROR(VLOOKUP($A135,'AFGRØDE DATA'!$A:$AA,2,FALSE),"")</f>
        <v/>
      </c>
      <c r="J135" s="7" t="str">
        <f>IFERROR(H135/25*VLOOKUP($A135,'AFGRØDE DATA'!$A:$AA,4,FALSE),"")</f>
        <v/>
      </c>
      <c r="K135" s="6" t="str">
        <f>IFERROR(VLOOKUP($A135,'AFGRØDE DATA'!$A:$AA,5,FALSE),"")</f>
        <v/>
      </c>
      <c r="L135" s="6" t="str">
        <f>IFERROR(VLOOKUP($A135,'AFGRØDE DATA'!$A:$AA,3,FALSE)*J135*K135,"")</f>
        <v/>
      </c>
    </row>
    <row r="136" spans="3:12" x14ac:dyDescent="0.2">
      <c r="C136" t="str">
        <f t="shared" si="2"/>
        <v xml:space="preserve"> </v>
      </c>
      <c r="E136" s="6" t="str">
        <f>IFERROR($F136-VLOOKUP($A136,'AFGRØDE DATA'!A:AA,11,FALSE)/7,"")</f>
        <v/>
      </c>
      <c r="G136" s="11" t="str">
        <f>IFERROR(VLOOKUP($A136,'AFGRØDE DATA'!$A:$AA,12,FALSE)/7+F136,"")</f>
        <v/>
      </c>
      <c r="I136" s="11" t="str">
        <f>IFERROR(VLOOKUP($A136,'AFGRØDE DATA'!$A:$AA,2,FALSE),"")</f>
        <v/>
      </c>
      <c r="J136" s="7" t="str">
        <f>IFERROR(H136/25*VLOOKUP($A136,'AFGRØDE DATA'!$A:$AA,4,FALSE),"")</f>
        <v/>
      </c>
      <c r="K136" s="6" t="str">
        <f>IFERROR(VLOOKUP($A136,'AFGRØDE DATA'!$A:$AA,5,FALSE),"")</f>
        <v/>
      </c>
      <c r="L136" s="6" t="str">
        <f>IFERROR(VLOOKUP($A136,'AFGRØDE DATA'!$A:$AA,3,FALSE)*J136*K136,"")</f>
        <v/>
      </c>
    </row>
    <row r="137" spans="3:12" x14ac:dyDescent="0.2">
      <c r="C137" t="str">
        <f t="shared" si="2"/>
        <v xml:space="preserve"> </v>
      </c>
      <c r="E137" s="6" t="str">
        <f>IFERROR($F137-VLOOKUP($A137,'AFGRØDE DATA'!A:AA,11,FALSE)/7,"")</f>
        <v/>
      </c>
      <c r="G137" s="11" t="str">
        <f>IFERROR(VLOOKUP($A137,'AFGRØDE DATA'!$A:$AA,12,FALSE)/7+F137,"")</f>
        <v/>
      </c>
      <c r="I137" s="11" t="str">
        <f>IFERROR(VLOOKUP($A137,'AFGRØDE DATA'!$A:$AA,2,FALSE),"")</f>
        <v/>
      </c>
      <c r="J137" s="7" t="str">
        <f>IFERROR(H137/25*VLOOKUP($A137,'AFGRØDE DATA'!$A:$AA,4,FALSE),"")</f>
        <v/>
      </c>
      <c r="K137" s="6" t="str">
        <f>IFERROR(VLOOKUP($A137,'AFGRØDE DATA'!$A:$AA,5,FALSE),"")</f>
        <v/>
      </c>
      <c r="L137" s="6" t="str">
        <f>IFERROR(VLOOKUP($A137,'AFGRØDE DATA'!$A:$AA,3,FALSE)*J137*K137,"")</f>
        <v/>
      </c>
    </row>
    <row r="138" spans="3:12" x14ac:dyDescent="0.2">
      <c r="C138" t="str">
        <f t="shared" si="2"/>
        <v xml:space="preserve"> </v>
      </c>
      <c r="E138" s="6" t="str">
        <f>IFERROR($F138-VLOOKUP($A138,'AFGRØDE DATA'!A:AA,11,FALSE)/7,"")</f>
        <v/>
      </c>
      <c r="G138" s="11" t="str">
        <f>IFERROR(VLOOKUP($A138,'AFGRØDE DATA'!$A:$AA,12,FALSE)/7+F138,"")</f>
        <v/>
      </c>
      <c r="I138" s="11" t="str">
        <f>IFERROR(VLOOKUP($A138,'AFGRØDE DATA'!$A:$AA,2,FALSE),"")</f>
        <v/>
      </c>
      <c r="J138" s="7" t="str">
        <f>IFERROR(H138/25*VLOOKUP($A138,'AFGRØDE DATA'!$A:$AA,4,FALSE),"")</f>
        <v/>
      </c>
      <c r="K138" s="6" t="str">
        <f>IFERROR(VLOOKUP($A138,'AFGRØDE DATA'!$A:$AA,5,FALSE),"")</f>
        <v/>
      </c>
      <c r="L138" s="6" t="str">
        <f>IFERROR(VLOOKUP($A138,'AFGRØDE DATA'!$A:$AA,3,FALSE)*J138*K138,"")</f>
        <v/>
      </c>
    </row>
    <row r="139" spans="3:12" x14ac:dyDescent="0.2">
      <c r="C139" t="str">
        <f t="shared" si="2"/>
        <v xml:space="preserve"> </v>
      </c>
      <c r="E139" s="6" t="str">
        <f>IFERROR($F139-VLOOKUP($A139,'AFGRØDE DATA'!A:AA,11,FALSE)/7,"")</f>
        <v/>
      </c>
      <c r="G139" s="11" t="str">
        <f>IFERROR(VLOOKUP($A139,'AFGRØDE DATA'!$A:$AA,12,FALSE)/7+F139,"")</f>
        <v/>
      </c>
      <c r="I139" s="11" t="str">
        <f>IFERROR(VLOOKUP($A139,'AFGRØDE DATA'!$A:$AA,2,FALSE),"")</f>
        <v/>
      </c>
      <c r="J139" s="7" t="str">
        <f>IFERROR(H139/25*VLOOKUP($A139,'AFGRØDE DATA'!$A:$AA,4,FALSE),"")</f>
        <v/>
      </c>
      <c r="K139" s="6" t="str">
        <f>IFERROR(VLOOKUP($A139,'AFGRØDE DATA'!$A:$AA,5,FALSE),"")</f>
        <v/>
      </c>
      <c r="L139" s="6" t="str">
        <f>IFERROR(VLOOKUP($A139,'AFGRØDE DATA'!$A:$AA,3,FALSE)*J139*K139,"")</f>
        <v/>
      </c>
    </row>
    <row r="140" spans="3:12" x14ac:dyDescent="0.2">
      <c r="C140" t="str">
        <f t="shared" si="2"/>
        <v xml:space="preserve"> </v>
      </c>
      <c r="E140" s="6" t="str">
        <f>IFERROR($F140-VLOOKUP($A140,'AFGRØDE DATA'!A:AA,11,FALSE)/7,"")</f>
        <v/>
      </c>
      <c r="G140" s="11" t="str">
        <f>IFERROR(VLOOKUP($A140,'AFGRØDE DATA'!$A:$AA,12,FALSE)/7+F140,"")</f>
        <v/>
      </c>
      <c r="I140" s="11" t="str">
        <f>IFERROR(VLOOKUP($A140,'AFGRØDE DATA'!$A:$AA,2,FALSE),"")</f>
        <v/>
      </c>
      <c r="J140" s="7" t="str">
        <f>IFERROR(H140/25*VLOOKUP($A140,'AFGRØDE DATA'!$A:$AA,4,FALSE),"")</f>
        <v/>
      </c>
      <c r="K140" s="6" t="str">
        <f>IFERROR(VLOOKUP($A140,'AFGRØDE DATA'!$A:$AA,5,FALSE),"")</f>
        <v/>
      </c>
      <c r="L140" s="6" t="str">
        <f>IFERROR(VLOOKUP($A140,'AFGRØDE DATA'!$A:$AA,3,FALSE)*J140*K140,"")</f>
        <v/>
      </c>
    </row>
    <row r="141" spans="3:12" x14ac:dyDescent="0.2">
      <c r="C141" t="str">
        <f t="shared" si="2"/>
        <v xml:space="preserve"> </v>
      </c>
      <c r="E141" s="6" t="str">
        <f>IFERROR($F141-VLOOKUP($A141,'AFGRØDE DATA'!A:AA,11,FALSE)/7,"")</f>
        <v/>
      </c>
      <c r="G141" s="11" t="str">
        <f>IFERROR(VLOOKUP($A141,'AFGRØDE DATA'!$A:$AA,12,FALSE)/7+F141,"")</f>
        <v/>
      </c>
      <c r="I141" s="11" t="str">
        <f>IFERROR(VLOOKUP($A141,'AFGRØDE DATA'!$A:$AA,2,FALSE),"")</f>
        <v/>
      </c>
      <c r="J141" s="7" t="str">
        <f>IFERROR(H141/25*VLOOKUP($A141,'AFGRØDE DATA'!$A:$AA,4,FALSE),"")</f>
        <v/>
      </c>
      <c r="K141" s="6" t="str">
        <f>IFERROR(VLOOKUP($A141,'AFGRØDE DATA'!$A:$AA,5,FALSE),"")</f>
        <v/>
      </c>
      <c r="L141" s="6" t="str">
        <f>IFERROR(VLOOKUP($A141,'AFGRØDE DATA'!$A:$AA,3,FALSE)*J141*K141,"")</f>
        <v/>
      </c>
    </row>
    <row r="142" spans="3:12" x14ac:dyDescent="0.2">
      <c r="C142" t="str">
        <f t="shared" si="2"/>
        <v xml:space="preserve"> </v>
      </c>
      <c r="E142" s="6" t="str">
        <f>IFERROR($F142-VLOOKUP($A142,'AFGRØDE DATA'!A:AA,11,FALSE)/7,"")</f>
        <v/>
      </c>
      <c r="G142" s="11" t="str">
        <f>IFERROR(VLOOKUP($A142,'AFGRØDE DATA'!$A:$AA,12,FALSE)/7+F142,"")</f>
        <v/>
      </c>
      <c r="I142" s="11" t="str">
        <f>IFERROR(VLOOKUP($A142,'AFGRØDE DATA'!$A:$AA,2,FALSE),"")</f>
        <v/>
      </c>
      <c r="J142" s="7" t="str">
        <f>IFERROR(H142/25*VLOOKUP($A142,'AFGRØDE DATA'!$A:$AA,4,FALSE),"")</f>
        <v/>
      </c>
      <c r="K142" s="6" t="str">
        <f>IFERROR(VLOOKUP($A142,'AFGRØDE DATA'!$A:$AA,5,FALSE),"")</f>
        <v/>
      </c>
      <c r="L142" s="6" t="str">
        <f>IFERROR(VLOOKUP($A142,'AFGRØDE DATA'!$A:$AA,3,FALSE)*J142*K142,"")</f>
        <v/>
      </c>
    </row>
    <row r="143" spans="3:12" x14ac:dyDescent="0.2">
      <c r="C143" t="str">
        <f t="shared" si="2"/>
        <v xml:space="preserve"> </v>
      </c>
      <c r="E143" s="6" t="str">
        <f>IFERROR($F143-VLOOKUP($A143,'AFGRØDE DATA'!A:AA,11,FALSE)/7,"")</f>
        <v/>
      </c>
      <c r="G143" s="11" t="str">
        <f>IFERROR(VLOOKUP($A143,'AFGRØDE DATA'!$A:$AA,12,FALSE)/7+F143,"")</f>
        <v/>
      </c>
      <c r="I143" s="11" t="str">
        <f>IFERROR(VLOOKUP($A143,'AFGRØDE DATA'!$A:$AA,2,FALSE),"")</f>
        <v/>
      </c>
      <c r="J143" s="7" t="str">
        <f>IFERROR(H143/25*VLOOKUP($A143,'AFGRØDE DATA'!$A:$AA,4,FALSE),"")</f>
        <v/>
      </c>
      <c r="K143" s="6" t="str">
        <f>IFERROR(VLOOKUP($A143,'AFGRØDE DATA'!$A:$AA,5,FALSE),"")</f>
        <v/>
      </c>
      <c r="L143" s="6" t="str">
        <f>IFERROR(VLOOKUP($A143,'AFGRØDE DATA'!$A:$AA,3,FALSE)*J143*K143,"")</f>
        <v/>
      </c>
    </row>
    <row r="144" spans="3:12" x14ac:dyDescent="0.2">
      <c r="C144" t="str">
        <f t="shared" si="2"/>
        <v xml:space="preserve"> </v>
      </c>
      <c r="E144" s="6" t="str">
        <f>IFERROR($F144-VLOOKUP($A144,'AFGRØDE DATA'!A:AA,11,FALSE)/7,"")</f>
        <v/>
      </c>
      <c r="G144" s="11" t="str">
        <f>IFERROR(VLOOKUP($A144,'AFGRØDE DATA'!$A:$AA,12,FALSE)/7+F144,"")</f>
        <v/>
      </c>
      <c r="I144" s="11" t="str">
        <f>IFERROR(VLOOKUP($A144,'AFGRØDE DATA'!$A:$AA,2,FALSE),"")</f>
        <v/>
      </c>
      <c r="J144" s="7" t="str">
        <f>IFERROR(H144/25*VLOOKUP($A144,'AFGRØDE DATA'!$A:$AA,4,FALSE),"")</f>
        <v/>
      </c>
      <c r="K144" s="6" t="str">
        <f>IFERROR(VLOOKUP($A144,'AFGRØDE DATA'!$A:$AA,5,FALSE),"")</f>
        <v/>
      </c>
      <c r="L144" s="6" t="str">
        <f>IFERROR(VLOOKUP($A144,'AFGRØDE DATA'!$A:$AA,3,FALSE)*J144*K144,"")</f>
        <v/>
      </c>
    </row>
    <row r="145" spans="3:12" x14ac:dyDescent="0.2">
      <c r="C145" t="str">
        <f t="shared" si="2"/>
        <v xml:space="preserve"> </v>
      </c>
      <c r="E145" s="6" t="str">
        <f>IFERROR($F145-VLOOKUP($A145,'AFGRØDE DATA'!A:AA,11,FALSE)/7,"")</f>
        <v/>
      </c>
      <c r="G145" s="11" t="str">
        <f>IFERROR(VLOOKUP($A145,'AFGRØDE DATA'!$A:$AA,12,FALSE)/7+F145,"")</f>
        <v/>
      </c>
      <c r="I145" s="11" t="str">
        <f>IFERROR(VLOOKUP($A145,'AFGRØDE DATA'!$A:$AA,2,FALSE),"")</f>
        <v/>
      </c>
      <c r="J145" s="7" t="str">
        <f>IFERROR(H145/25*VLOOKUP($A145,'AFGRØDE DATA'!$A:$AA,4,FALSE),"")</f>
        <v/>
      </c>
      <c r="K145" s="6" t="str">
        <f>IFERROR(VLOOKUP($A145,'AFGRØDE DATA'!$A:$AA,5,FALSE),"")</f>
        <v/>
      </c>
      <c r="L145" s="6" t="str">
        <f>IFERROR(VLOOKUP($A145,'AFGRØDE DATA'!$A:$AA,3,FALSE)*J145*K145,"")</f>
        <v/>
      </c>
    </row>
    <row r="146" spans="3:12" x14ac:dyDescent="0.2">
      <c r="C146" t="str">
        <f t="shared" si="2"/>
        <v xml:space="preserve"> </v>
      </c>
      <c r="E146" s="6" t="str">
        <f>IFERROR($F146-VLOOKUP($A146,'AFGRØDE DATA'!A:AA,11,FALSE)/7,"")</f>
        <v/>
      </c>
      <c r="G146" s="11" t="str">
        <f>IFERROR(VLOOKUP($A146,'AFGRØDE DATA'!$A:$AA,12,FALSE)/7+F146,"")</f>
        <v/>
      </c>
      <c r="I146" s="11" t="str">
        <f>IFERROR(VLOOKUP($A146,'AFGRØDE DATA'!$A:$AA,2,FALSE),"")</f>
        <v/>
      </c>
      <c r="J146" s="7" t="str">
        <f>IFERROR(H146/25*VLOOKUP($A146,'AFGRØDE DATA'!$A:$AA,4,FALSE),"")</f>
        <v/>
      </c>
      <c r="K146" s="6" t="str">
        <f>IFERROR(VLOOKUP($A146,'AFGRØDE DATA'!$A:$AA,5,FALSE),"")</f>
        <v/>
      </c>
      <c r="L146" s="6" t="str">
        <f>IFERROR(VLOOKUP($A146,'AFGRØDE DATA'!$A:$AA,3,FALSE)*J146*K146,"")</f>
        <v/>
      </c>
    </row>
    <row r="147" spans="3:12" x14ac:dyDescent="0.2">
      <c r="C147" t="str">
        <f t="shared" si="2"/>
        <v xml:space="preserve"> </v>
      </c>
      <c r="E147" s="6" t="str">
        <f>IFERROR($F147-VLOOKUP($A147,'AFGRØDE DATA'!A:AA,11,FALSE)/7,"")</f>
        <v/>
      </c>
      <c r="G147" s="11" t="str">
        <f>IFERROR(VLOOKUP($A147,'AFGRØDE DATA'!$A:$AA,12,FALSE)/7+F147,"")</f>
        <v/>
      </c>
      <c r="I147" s="11" t="str">
        <f>IFERROR(VLOOKUP($A147,'AFGRØDE DATA'!$A:$AA,2,FALSE),"")</f>
        <v/>
      </c>
      <c r="J147" s="7" t="str">
        <f>IFERROR(H147/25*VLOOKUP($A147,'AFGRØDE DATA'!$A:$AA,4,FALSE),"")</f>
        <v/>
      </c>
      <c r="K147" s="6" t="str">
        <f>IFERROR(VLOOKUP($A147,'AFGRØDE DATA'!$A:$AA,5,FALSE),"")</f>
        <v/>
      </c>
      <c r="L147" s="6" t="str">
        <f>IFERROR(VLOOKUP($A147,'AFGRØDE DATA'!$A:$AA,3,FALSE)*J147*K147,"")</f>
        <v/>
      </c>
    </row>
    <row r="148" spans="3:12" x14ac:dyDescent="0.2">
      <c r="C148" t="str">
        <f t="shared" si="2"/>
        <v xml:space="preserve"> </v>
      </c>
      <c r="E148" s="6" t="str">
        <f>IFERROR($F148-VLOOKUP($A148,'AFGRØDE DATA'!A:AA,11,FALSE)/7,"")</f>
        <v/>
      </c>
      <c r="G148" s="11" t="str">
        <f>IFERROR(VLOOKUP($A148,'AFGRØDE DATA'!$A:$AA,12,FALSE)/7+F148,"")</f>
        <v/>
      </c>
      <c r="I148" s="11" t="str">
        <f>IFERROR(VLOOKUP($A148,'AFGRØDE DATA'!$A:$AA,2,FALSE),"")</f>
        <v/>
      </c>
      <c r="J148" s="7" t="str">
        <f>IFERROR(H148/25*VLOOKUP($A148,'AFGRØDE DATA'!$A:$AA,4,FALSE),"")</f>
        <v/>
      </c>
      <c r="K148" s="6" t="str">
        <f>IFERROR(VLOOKUP($A148,'AFGRØDE DATA'!$A:$AA,5,FALSE),"")</f>
        <v/>
      </c>
      <c r="L148" s="6" t="str">
        <f>IFERROR(VLOOKUP($A148,'AFGRØDE DATA'!$A:$AA,3,FALSE)*J148*K148,"")</f>
        <v/>
      </c>
    </row>
    <row r="149" spans="3:12" x14ac:dyDescent="0.2">
      <c r="C149" t="str">
        <f t="shared" si="2"/>
        <v xml:space="preserve"> </v>
      </c>
      <c r="E149" s="6" t="str">
        <f>IFERROR($F149-VLOOKUP($A149,'AFGRØDE DATA'!A:AA,11,FALSE)/7,"")</f>
        <v/>
      </c>
      <c r="G149" s="11" t="str">
        <f>IFERROR(VLOOKUP($A149,'AFGRØDE DATA'!$A:$AA,12,FALSE)/7+F149,"")</f>
        <v/>
      </c>
      <c r="I149" s="11" t="str">
        <f>IFERROR(VLOOKUP($A149,'AFGRØDE DATA'!$A:$AA,2,FALSE),"")</f>
        <v/>
      </c>
      <c r="J149" s="7" t="str">
        <f>IFERROR(H149/25*VLOOKUP($A149,'AFGRØDE DATA'!$A:$AA,4,FALSE),"")</f>
        <v/>
      </c>
      <c r="K149" s="6" t="str">
        <f>IFERROR(VLOOKUP($A149,'AFGRØDE DATA'!$A:$AA,5,FALSE),"")</f>
        <v/>
      </c>
      <c r="L149" s="6" t="str">
        <f>IFERROR(VLOOKUP($A149,'AFGRØDE DATA'!$A:$AA,3,FALSE)*J149*K149,"")</f>
        <v/>
      </c>
    </row>
    <row r="150" spans="3:12" x14ac:dyDescent="0.2">
      <c r="C150" t="str">
        <f t="shared" si="2"/>
        <v xml:space="preserve"> </v>
      </c>
      <c r="E150" s="6" t="str">
        <f>IFERROR($F150-VLOOKUP($A150,'AFGRØDE DATA'!A:AA,11,FALSE)/7,"")</f>
        <v/>
      </c>
      <c r="G150" s="11" t="str">
        <f>IFERROR(VLOOKUP($A150,'AFGRØDE DATA'!$A:$AA,12,FALSE)/7+F150,"")</f>
        <v/>
      </c>
      <c r="I150" s="11" t="str">
        <f>IFERROR(VLOOKUP($A150,'AFGRØDE DATA'!$A:$AA,2,FALSE),"")</f>
        <v/>
      </c>
      <c r="J150" s="7" t="str">
        <f>IFERROR(H150/25*VLOOKUP($A150,'AFGRØDE DATA'!$A:$AA,4,FALSE),"")</f>
        <v/>
      </c>
      <c r="K150" s="6" t="str">
        <f>IFERROR(VLOOKUP($A150,'AFGRØDE DATA'!$A:$AA,5,FALSE),"")</f>
        <v/>
      </c>
      <c r="L150" s="6" t="str">
        <f>IFERROR(VLOOKUP($A150,'AFGRØDE DATA'!$A:$AA,3,FALSE)*J150*K150,"")</f>
        <v/>
      </c>
    </row>
    <row r="151" spans="3:12" x14ac:dyDescent="0.2">
      <c r="C151" t="str">
        <f t="shared" si="2"/>
        <v xml:space="preserve"> </v>
      </c>
      <c r="E151" s="6" t="str">
        <f>IFERROR($F151-VLOOKUP($A151,'AFGRØDE DATA'!A:AA,11,FALSE)/7,"")</f>
        <v/>
      </c>
      <c r="G151" s="11" t="str">
        <f>IFERROR(VLOOKUP($A151,'AFGRØDE DATA'!$A:$AA,12,FALSE)/7+F151,"")</f>
        <v/>
      </c>
      <c r="I151" s="11" t="str">
        <f>IFERROR(VLOOKUP($A151,'AFGRØDE DATA'!$A:$AA,2,FALSE),"")</f>
        <v/>
      </c>
      <c r="J151" s="7" t="str">
        <f>IFERROR(H151/25*VLOOKUP($A151,'AFGRØDE DATA'!$A:$AA,4,FALSE),"")</f>
        <v/>
      </c>
      <c r="K151" s="6" t="str">
        <f>IFERROR(VLOOKUP($A151,'AFGRØDE DATA'!$A:$AA,5,FALSE),"")</f>
        <v/>
      </c>
      <c r="L151" s="6" t="str">
        <f>IFERROR(VLOOKUP($A151,'AFGRØDE DATA'!$A:$AA,3,FALSE)*J151*K151,"")</f>
        <v/>
      </c>
    </row>
    <row r="152" spans="3:12" x14ac:dyDescent="0.2">
      <c r="C152" t="str">
        <f t="shared" si="2"/>
        <v xml:space="preserve"> </v>
      </c>
      <c r="E152" s="6" t="str">
        <f>IFERROR($F152-VLOOKUP($A152,'AFGRØDE DATA'!A:AA,11,FALSE)/7,"")</f>
        <v/>
      </c>
      <c r="G152" s="11" t="str">
        <f>IFERROR(VLOOKUP($A152,'AFGRØDE DATA'!$A:$AA,12,FALSE)/7+F152,"")</f>
        <v/>
      </c>
      <c r="I152" s="11" t="str">
        <f>IFERROR(VLOOKUP($A152,'AFGRØDE DATA'!$A:$AA,2,FALSE),"")</f>
        <v/>
      </c>
      <c r="J152" s="7" t="str">
        <f>IFERROR(H152/25*VLOOKUP($A152,'AFGRØDE DATA'!$A:$AA,4,FALSE),"")</f>
        <v/>
      </c>
      <c r="K152" s="6" t="str">
        <f>IFERROR(VLOOKUP($A152,'AFGRØDE DATA'!$A:$AA,5,FALSE),"")</f>
        <v/>
      </c>
      <c r="L152" s="6" t="str">
        <f>IFERROR(VLOOKUP($A152,'AFGRØDE DATA'!$A:$AA,3,FALSE)*J152*K152,"")</f>
        <v/>
      </c>
    </row>
    <row r="153" spans="3:12" x14ac:dyDescent="0.2">
      <c r="C153" t="str">
        <f t="shared" si="2"/>
        <v xml:space="preserve"> </v>
      </c>
      <c r="E153" s="6" t="str">
        <f>IFERROR($F153-VLOOKUP($A153,'AFGRØDE DATA'!A:AA,11,FALSE)/7,"")</f>
        <v/>
      </c>
      <c r="G153" s="11" t="str">
        <f>IFERROR(VLOOKUP($A153,'AFGRØDE DATA'!$A:$AA,12,FALSE)/7+F153,"")</f>
        <v/>
      </c>
      <c r="I153" s="11" t="str">
        <f>IFERROR(VLOOKUP($A153,'AFGRØDE DATA'!$A:$AA,2,FALSE),"")</f>
        <v/>
      </c>
      <c r="J153" s="7" t="str">
        <f>IFERROR(H153/25*VLOOKUP($A153,'AFGRØDE DATA'!$A:$AA,4,FALSE),"")</f>
        <v/>
      </c>
      <c r="K153" s="6" t="str">
        <f>IFERROR(VLOOKUP($A153,'AFGRØDE DATA'!$A:$AA,5,FALSE),"")</f>
        <v/>
      </c>
      <c r="L153" s="6" t="str">
        <f>IFERROR(VLOOKUP($A153,'AFGRØDE DATA'!$A:$AA,3,FALSE)*J153*K153,"")</f>
        <v/>
      </c>
    </row>
    <row r="154" spans="3:12" x14ac:dyDescent="0.2">
      <c r="C154" t="str">
        <f t="shared" si="2"/>
        <v xml:space="preserve"> </v>
      </c>
      <c r="E154" s="6" t="str">
        <f>IFERROR($F154-VLOOKUP($A154,'AFGRØDE DATA'!A:AA,11,FALSE)/7,"")</f>
        <v/>
      </c>
      <c r="G154" s="11" t="str">
        <f>IFERROR(VLOOKUP($A154,'AFGRØDE DATA'!$A:$AA,12,FALSE)/7+F154,"")</f>
        <v/>
      </c>
      <c r="I154" s="11" t="str">
        <f>IFERROR(VLOOKUP($A154,'AFGRØDE DATA'!$A:$AA,2,FALSE),"")</f>
        <v/>
      </c>
      <c r="J154" s="7" t="str">
        <f>IFERROR(H154/25*VLOOKUP($A154,'AFGRØDE DATA'!$A:$AA,4,FALSE),"")</f>
        <v/>
      </c>
      <c r="K154" s="6" t="str">
        <f>IFERROR(VLOOKUP($A154,'AFGRØDE DATA'!$A:$AA,5,FALSE),"")</f>
        <v/>
      </c>
      <c r="L154" s="6" t="str">
        <f>IFERROR(VLOOKUP($A154,'AFGRØDE DATA'!$A:$AA,3,FALSE)*J154*K154,"")</f>
        <v/>
      </c>
    </row>
    <row r="155" spans="3:12" x14ac:dyDescent="0.2">
      <c r="C155" t="str">
        <f t="shared" si="2"/>
        <v xml:space="preserve"> </v>
      </c>
      <c r="E155" s="6" t="str">
        <f>IFERROR($F155-VLOOKUP($A155,'AFGRØDE DATA'!A:AA,11,FALSE)/7,"")</f>
        <v/>
      </c>
      <c r="G155" s="11" t="str">
        <f>IFERROR(VLOOKUP($A155,'AFGRØDE DATA'!$A:$AA,12,FALSE)/7+F155,"")</f>
        <v/>
      </c>
      <c r="I155" s="11" t="str">
        <f>IFERROR(VLOOKUP($A155,'AFGRØDE DATA'!$A:$AA,2,FALSE),"")</f>
        <v/>
      </c>
      <c r="J155" s="7" t="str">
        <f>IFERROR(H155/25*VLOOKUP($A155,'AFGRØDE DATA'!$A:$AA,4,FALSE),"")</f>
        <v/>
      </c>
      <c r="K155" s="6" t="str">
        <f>IFERROR(VLOOKUP($A155,'AFGRØDE DATA'!$A:$AA,5,FALSE),"")</f>
        <v/>
      </c>
      <c r="L155" s="6" t="str">
        <f>IFERROR(VLOOKUP($A155,'AFGRØDE DATA'!$A:$AA,3,FALSE)*J155*K155,"")</f>
        <v/>
      </c>
    </row>
    <row r="156" spans="3:12" x14ac:dyDescent="0.2">
      <c r="C156" t="str">
        <f t="shared" si="2"/>
        <v xml:space="preserve"> </v>
      </c>
      <c r="E156" s="6" t="str">
        <f>IFERROR($F156-VLOOKUP($A156,'AFGRØDE DATA'!A:AA,11,FALSE)/7,"")</f>
        <v/>
      </c>
      <c r="G156" s="11" t="str">
        <f>IFERROR(VLOOKUP($A156,'AFGRØDE DATA'!$A:$AA,12,FALSE)/7+F156,"")</f>
        <v/>
      </c>
      <c r="I156" s="11" t="str">
        <f>IFERROR(VLOOKUP($A156,'AFGRØDE DATA'!$A:$AA,2,FALSE),"")</f>
        <v/>
      </c>
      <c r="J156" s="7" t="str">
        <f>IFERROR(H156/25*VLOOKUP($A156,'AFGRØDE DATA'!$A:$AA,4,FALSE),"")</f>
        <v/>
      </c>
      <c r="K156" s="6" t="str">
        <f>IFERROR(VLOOKUP($A156,'AFGRØDE DATA'!$A:$AA,5,FALSE),"")</f>
        <v/>
      </c>
      <c r="L156" s="6" t="str">
        <f>IFERROR(VLOOKUP($A156,'AFGRØDE DATA'!$A:$AA,3,FALSE)*J156*K156,"")</f>
        <v/>
      </c>
    </row>
    <row r="157" spans="3:12" x14ac:dyDescent="0.2">
      <c r="C157" t="str">
        <f t="shared" si="2"/>
        <v xml:space="preserve"> </v>
      </c>
      <c r="E157" s="6" t="str">
        <f>IFERROR($F157-VLOOKUP($A157,'AFGRØDE DATA'!A:AA,11,FALSE)/7,"")</f>
        <v/>
      </c>
      <c r="G157" s="11" t="str">
        <f>IFERROR(VLOOKUP($A157,'AFGRØDE DATA'!$A:$AA,12,FALSE)/7+F157,"")</f>
        <v/>
      </c>
      <c r="I157" s="11" t="str">
        <f>IFERROR(VLOOKUP($A157,'AFGRØDE DATA'!$A:$AA,2,FALSE),"")</f>
        <v/>
      </c>
      <c r="J157" s="7" t="str">
        <f>IFERROR(H157/25*VLOOKUP($A157,'AFGRØDE DATA'!$A:$AA,4,FALSE),"")</f>
        <v/>
      </c>
      <c r="K157" s="6" t="str">
        <f>IFERROR(VLOOKUP($A157,'AFGRØDE DATA'!$A:$AA,5,FALSE),"")</f>
        <v/>
      </c>
      <c r="L157" s="6" t="str">
        <f>IFERROR(VLOOKUP($A157,'AFGRØDE DATA'!$A:$AA,3,FALSE)*J157*K157,"")</f>
        <v/>
      </c>
    </row>
    <row r="158" spans="3:12" x14ac:dyDescent="0.2">
      <c r="C158" t="str">
        <f t="shared" si="2"/>
        <v xml:space="preserve"> </v>
      </c>
      <c r="E158" s="6" t="str">
        <f>IFERROR($F158-VLOOKUP($A158,'AFGRØDE DATA'!A:AA,11,FALSE)/7,"")</f>
        <v/>
      </c>
      <c r="G158" s="11" t="str">
        <f>IFERROR(VLOOKUP($A158,'AFGRØDE DATA'!$A:$AA,12,FALSE)/7+F158,"")</f>
        <v/>
      </c>
      <c r="I158" s="11" t="str">
        <f>IFERROR(VLOOKUP($A158,'AFGRØDE DATA'!$A:$AA,2,FALSE),"")</f>
        <v/>
      </c>
      <c r="J158" s="7" t="str">
        <f>IFERROR(H158/25*VLOOKUP($A158,'AFGRØDE DATA'!$A:$AA,4,FALSE),"")</f>
        <v/>
      </c>
      <c r="K158" s="6" t="str">
        <f>IFERROR(VLOOKUP($A158,'AFGRØDE DATA'!$A:$AA,5,FALSE),"")</f>
        <v/>
      </c>
      <c r="L158" s="6" t="str">
        <f>IFERROR(VLOOKUP($A158,'AFGRØDE DATA'!$A:$AA,3,FALSE)*J158*K158,"")</f>
        <v/>
      </c>
    </row>
    <row r="159" spans="3:12" x14ac:dyDescent="0.2">
      <c r="C159" t="str">
        <f t="shared" si="2"/>
        <v xml:space="preserve"> </v>
      </c>
      <c r="E159" s="6" t="str">
        <f>IFERROR($F159-VLOOKUP($A159,'AFGRØDE DATA'!A:AA,11,FALSE)/7,"")</f>
        <v/>
      </c>
      <c r="G159" s="11" t="str">
        <f>IFERROR(VLOOKUP($A159,'AFGRØDE DATA'!$A:$AA,12,FALSE)/7+F159,"")</f>
        <v/>
      </c>
      <c r="I159" s="11" t="str">
        <f>IFERROR(VLOOKUP($A159,'AFGRØDE DATA'!$A:$AA,2,FALSE),"")</f>
        <v/>
      </c>
      <c r="J159" s="7" t="str">
        <f>IFERROR(H159/25*VLOOKUP($A159,'AFGRØDE DATA'!$A:$AA,4,FALSE),"")</f>
        <v/>
      </c>
      <c r="K159" s="6" t="str">
        <f>IFERROR(VLOOKUP($A159,'AFGRØDE DATA'!$A:$AA,5,FALSE),"")</f>
        <v/>
      </c>
      <c r="L159" s="6" t="str">
        <f>IFERROR(VLOOKUP($A159,'AFGRØDE DATA'!$A:$AA,3,FALSE)*J159*K159,"")</f>
        <v/>
      </c>
    </row>
    <row r="160" spans="3:12" x14ac:dyDescent="0.2">
      <c r="C160" t="str">
        <f t="shared" si="2"/>
        <v xml:space="preserve"> </v>
      </c>
      <c r="E160" s="6" t="str">
        <f>IFERROR($F160-VLOOKUP($A160,'AFGRØDE DATA'!A:AA,11,FALSE)/7,"")</f>
        <v/>
      </c>
      <c r="G160" s="11" t="str">
        <f>IFERROR(VLOOKUP($A160,'AFGRØDE DATA'!$A:$AA,12,FALSE)/7+F160,"")</f>
        <v/>
      </c>
      <c r="I160" s="11" t="str">
        <f>IFERROR(VLOOKUP($A160,'AFGRØDE DATA'!$A:$AA,2,FALSE),"")</f>
        <v/>
      </c>
      <c r="J160" s="7" t="str">
        <f>IFERROR(H160/25*VLOOKUP($A160,'AFGRØDE DATA'!$A:$AA,4,FALSE),"")</f>
        <v/>
      </c>
      <c r="K160" s="6" t="str">
        <f>IFERROR(VLOOKUP($A160,'AFGRØDE DATA'!$A:$AA,5,FALSE),"")</f>
        <v/>
      </c>
      <c r="L160" s="6" t="str">
        <f>IFERROR(VLOOKUP($A160,'AFGRØDE DATA'!$A:$AA,3,FALSE)*J160*K160,"")</f>
        <v/>
      </c>
    </row>
    <row r="161" spans="3:12" x14ac:dyDescent="0.2">
      <c r="C161" t="str">
        <f t="shared" si="2"/>
        <v xml:space="preserve"> </v>
      </c>
      <c r="E161" s="6" t="str">
        <f>IFERROR($F161-VLOOKUP($A161,'AFGRØDE DATA'!A:AA,11,FALSE)/7,"")</f>
        <v/>
      </c>
      <c r="G161" s="11" t="str">
        <f>IFERROR(VLOOKUP($A161,'AFGRØDE DATA'!$A:$AA,12,FALSE)/7+F161,"")</f>
        <v/>
      </c>
      <c r="I161" s="11" t="str">
        <f>IFERROR(VLOOKUP($A161,'AFGRØDE DATA'!$A:$AA,2,FALSE),"")</f>
        <v/>
      </c>
      <c r="J161" s="7" t="str">
        <f>IFERROR(H161/25*VLOOKUP($A161,'AFGRØDE DATA'!$A:$AA,4,FALSE),"")</f>
        <v/>
      </c>
      <c r="K161" s="6" t="str">
        <f>IFERROR(VLOOKUP($A161,'AFGRØDE DATA'!$A:$AA,5,FALSE),"")</f>
        <v/>
      </c>
      <c r="L161" s="6" t="str">
        <f>IFERROR(VLOOKUP($A161,'AFGRØDE DATA'!$A:$AA,3,FALSE)*J161*K161,"")</f>
        <v/>
      </c>
    </row>
    <row r="162" spans="3:12" x14ac:dyDescent="0.2">
      <c r="C162" t="str">
        <f t="shared" si="2"/>
        <v xml:space="preserve"> </v>
      </c>
      <c r="E162" s="6" t="str">
        <f>IFERROR($F162-VLOOKUP($A162,'AFGRØDE DATA'!A:AA,11,FALSE)/7,"")</f>
        <v/>
      </c>
      <c r="G162" s="11" t="str">
        <f>IFERROR(VLOOKUP($A162,'AFGRØDE DATA'!$A:$AA,12,FALSE)/7+F162,"")</f>
        <v/>
      </c>
      <c r="I162" s="11" t="str">
        <f>IFERROR(VLOOKUP($A162,'AFGRØDE DATA'!$A:$AA,2,FALSE),"")</f>
        <v/>
      </c>
      <c r="J162" s="7" t="str">
        <f>IFERROR(H162/25*VLOOKUP($A162,'AFGRØDE DATA'!$A:$AA,4,FALSE),"")</f>
        <v/>
      </c>
      <c r="K162" s="6" t="str">
        <f>IFERROR(VLOOKUP($A162,'AFGRØDE DATA'!$A:$AA,5,FALSE),"")</f>
        <v/>
      </c>
      <c r="L162" s="6" t="str">
        <f>IFERROR(VLOOKUP($A162,'AFGRØDE DATA'!$A:$AA,3,FALSE)*J162*K162,"")</f>
        <v/>
      </c>
    </row>
    <row r="163" spans="3:12" x14ac:dyDescent="0.2">
      <c r="C163" t="str">
        <f t="shared" si="2"/>
        <v xml:space="preserve"> </v>
      </c>
      <c r="E163" s="6" t="str">
        <f>IFERROR($F163-VLOOKUP($A163,'AFGRØDE DATA'!A:AA,11,FALSE)/7,"")</f>
        <v/>
      </c>
      <c r="G163" s="11" t="str">
        <f>IFERROR(VLOOKUP($A163,'AFGRØDE DATA'!$A:$AA,12,FALSE)/7+F163,"")</f>
        <v/>
      </c>
      <c r="I163" s="11" t="str">
        <f>IFERROR(VLOOKUP($A163,'AFGRØDE DATA'!$A:$AA,2,FALSE),"")</f>
        <v/>
      </c>
      <c r="J163" s="7" t="str">
        <f>IFERROR(H163/25*VLOOKUP($A163,'AFGRØDE DATA'!$A:$AA,4,FALSE),"")</f>
        <v/>
      </c>
      <c r="K163" s="6" t="str">
        <f>IFERROR(VLOOKUP($A163,'AFGRØDE DATA'!$A:$AA,5,FALSE),"")</f>
        <v/>
      </c>
      <c r="L163" s="6" t="str">
        <f>IFERROR(VLOOKUP($A163,'AFGRØDE DATA'!$A:$AA,3,FALSE)*J163*K163,"")</f>
        <v/>
      </c>
    </row>
    <row r="164" spans="3:12" x14ac:dyDescent="0.2">
      <c r="C164" t="str">
        <f t="shared" si="2"/>
        <v xml:space="preserve"> </v>
      </c>
      <c r="E164" s="6" t="str">
        <f>IFERROR($F164-VLOOKUP($A164,'AFGRØDE DATA'!A:AA,11,FALSE)/7,"")</f>
        <v/>
      </c>
      <c r="G164" s="11" t="str">
        <f>IFERROR(VLOOKUP($A164,'AFGRØDE DATA'!$A:$AA,12,FALSE)/7+F164,"")</f>
        <v/>
      </c>
      <c r="I164" s="11" t="str">
        <f>IFERROR(VLOOKUP($A164,'AFGRØDE DATA'!$A:$AA,2,FALSE),"")</f>
        <v/>
      </c>
      <c r="J164" s="7" t="str">
        <f>IFERROR(H164/25*VLOOKUP($A164,'AFGRØDE DATA'!$A:$AA,4,FALSE),"")</f>
        <v/>
      </c>
      <c r="K164" s="6" t="str">
        <f>IFERROR(VLOOKUP($A164,'AFGRØDE DATA'!$A:$AA,5,FALSE),"")</f>
        <v/>
      </c>
      <c r="L164" s="6" t="str">
        <f>IFERROR(VLOOKUP($A164,'AFGRØDE DATA'!$A:$AA,3,FALSE)*J164*K164,"")</f>
        <v/>
      </c>
    </row>
    <row r="165" spans="3:12" x14ac:dyDescent="0.2">
      <c r="C165" t="str">
        <f t="shared" si="2"/>
        <v xml:space="preserve"> </v>
      </c>
      <c r="E165" s="6" t="str">
        <f>IFERROR($F165-VLOOKUP($A165,'AFGRØDE DATA'!A:AA,11,FALSE)/7,"")</f>
        <v/>
      </c>
      <c r="G165" s="11" t="str">
        <f>IFERROR(VLOOKUP($A165,'AFGRØDE DATA'!$A:$AA,12,FALSE)/7+F165,"")</f>
        <v/>
      </c>
      <c r="I165" s="11" t="str">
        <f>IFERROR(VLOOKUP($A165,'AFGRØDE DATA'!$A:$AA,2,FALSE),"")</f>
        <v/>
      </c>
      <c r="J165" s="7" t="str">
        <f>IFERROR(H165/25*VLOOKUP($A165,'AFGRØDE DATA'!$A:$AA,4,FALSE),"")</f>
        <v/>
      </c>
      <c r="K165" s="6" t="str">
        <f>IFERROR(VLOOKUP($A165,'AFGRØDE DATA'!$A:$AA,5,FALSE),"")</f>
        <v/>
      </c>
      <c r="L165" s="6" t="str">
        <f>IFERROR(VLOOKUP($A165,'AFGRØDE DATA'!$A:$AA,3,FALSE)*J165*K165,"")</f>
        <v/>
      </c>
    </row>
    <row r="166" spans="3:12" x14ac:dyDescent="0.2">
      <c r="C166" t="str">
        <f t="shared" si="2"/>
        <v xml:space="preserve"> </v>
      </c>
      <c r="E166" s="6" t="str">
        <f>IFERROR($F166-VLOOKUP($A166,'AFGRØDE DATA'!A:AA,11,FALSE)/7,"")</f>
        <v/>
      </c>
      <c r="G166" s="11" t="str">
        <f>IFERROR(VLOOKUP($A166,'AFGRØDE DATA'!$A:$AA,12,FALSE)/7+F166,"")</f>
        <v/>
      </c>
      <c r="I166" s="11" t="str">
        <f>IFERROR(VLOOKUP($A166,'AFGRØDE DATA'!$A:$AA,2,FALSE),"")</f>
        <v/>
      </c>
      <c r="J166" s="7" t="str">
        <f>IFERROR(H166/25*VLOOKUP($A166,'AFGRØDE DATA'!$A:$AA,4,FALSE),"")</f>
        <v/>
      </c>
      <c r="K166" s="6" t="str">
        <f>IFERROR(VLOOKUP($A166,'AFGRØDE DATA'!$A:$AA,5,FALSE),"")</f>
        <v/>
      </c>
      <c r="L166" s="6" t="str">
        <f>IFERROR(VLOOKUP($A166,'AFGRØDE DATA'!$A:$AA,3,FALSE)*J166*K166,"")</f>
        <v/>
      </c>
    </row>
    <row r="167" spans="3:12" x14ac:dyDescent="0.2">
      <c r="C167" t="str">
        <f t="shared" si="2"/>
        <v xml:space="preserve"> </v>
      </c>
      <c r="E167" s="6" t="str">
        <f>IFERROR($F167-VLOOKUP($A167,'AFGRØDE DATA'!A:AA,11,FALSE)/7,"")</f>
        <v/>
      </c>
      <c r="G167" s="11" t="str">
        <f>IFERROR(VLOOKUP($A167,'AFGRØDE DATA'!$A:$AA,12,FALSE)/7+F167,"")</f>
        <v/>
      </c>
      <c r="I167" s="11" t="str">
        <f>IFERROR(VLOOKUP($A167,'AFGRØDE DATA'!$A:$AA,2,FALSE),"")</f>
        <v/>
      </c>
      <c r="J167" s="7" t="str">
        <f>IFERROR(H167/25*VLOOKUP($A167,'AFGRØDE DATA'!$A:$AA,4,FALSE),"")</f>
        <v/>
      </c>
      <c r="K167" s="6" t="str">
        <f>IFERROR(VLOOKUP($A167,'AFGRØDE DATA'!$A:$AA,5,FALSE),"")</f>
        <v/>
      </c>
      <c r="L167" s="6" t="str">
        <f>IFERROR(VLOOKUP($A167,'AFGRØDE DATA'!$A:$AA,3,FALSE)*J167*K167,"")</f>
        <v/>
      </c>
    </row>
    <row r="168" spans="3:12" x14ac:dyDescent="0.2">
      <c r="C168" t="str">
        <f t="shared" si="2"/>
        <v xml:space="preserve"> </v>
      </c>
      <c r="E168" s="6" t="str">
        <f>IFERROR($F168-VLOOKUP($A168,'AFGRØDE DATA'!A:AA,11,FALSE)/7,"")</f>
        <v/>
      </c>
      <c r="G168" s="11" t="str">
        <f>IFERROR(VLOOKUP($A168,'AFGRØDE DATA'!$A:$AA,12,FALSE)/7+F168,"")</f>
        <v/>
      </c>
      <c r="I168" s="11" t="str">
        <f>IFERROR(VLOOKUP($A168,'AFGRØDE DATA'!$A:$AA,2,FALSE),"")</f>
        <v/>
      </c>
      <c r="J168" s="7" t="str">
        <f>IFERROR(H168/25*VLOOKUP($A168,'AFGRØDE DATA'!$A:$AA,4,FALSE),"")</f>
        <v/>
      </c>
      <c r="K168" s="6" t="str">
        <f>IFERROR(VLOOKUP($A168,'AFGRØDE DATA'!$A:$AA,5,FALSE),"")</f>
        <v/>
      </c>
      <c r="L168" s="6" t="str">
        <f>IFERROR(VLOOKUP($A168,'AFGRØDE DATA'!$A:$AA,3,FALSE)*J168*K168,"")</f>
        <v/>
      </c>
    </row>
    <row r="169" spans="3:12" x14ac:dyDescent="0.2">
      <c r="C169" t="str">
        <f t="shared" si="2"/>
        <v xml:space="preserve"> </v>
      </c>
      <c r="E169" s="6" t="str">
        <f>IFERROR($F169-VLOOKUP($A169,'AFGRØDE DATA'!A:AA,11,FALSE)/7,"")</f>
        <v/>
      </c>
      <c r="G169" s="11" t="str">
        <f>IFERROR(VLOOKUP($A169,'AFGRØDE DATA'!$A:$AA,12,FALSE)/7+F169,"")</f>
        <v/>
      </c>
      <c r="I169" s="11" t="str">
        <f>IFERROR(VLOOKUP($A169,'AFGRØDE DATA'!$A:$AA,2,FALSE),"")</f>
        <v/>
      </c>
      <c r="J169" s="7" t="str">
        <f>IFERROR(H169/25*VLOOKUP($A169,'AFGRØDE DATA'!$A:$AA,4,FALSE),"")</f>
        <v/>
      </c>
      <c r="K169" s="6" t="str">
        <f>IFERROR(VLOOKUP($A169,'AFGRØDE DATA'!$A:$AA,5,FALSE),"")</f>
        <v/>
      </c>
      <c r="L169" s="6" t="str">
        <f>IFERROR(VLOOKUP($A169,'AFGRØDE DATA'!$A:$AA,3,FALSE)*J169*K169,"")</f>
        <v/>
      </c>
    </row>
    <row r="170" spans="3:12" x14ac:dyDescent="0.2">
      <c r="C170" t="str">
        <f t="shared" si="2"/>
        <v xml:space="preserve"> </v>
      </c>
      <c r="E170" s="6" t="str">
        <f>IFERROR($F170-VLOOKUP($A170,'AFGRØDE DATA'!A:AA,11,FALSE)/7,"")</f>
        <v/>
      </c>
      <c r="G170" s="11" t="str">
        <f>IFERROR(VLOOKUP($A170,'AFGRØDE DATA'!$A:$AA,12,FALSE)/7+F170,"")</f>
        <v/>
      </c>
      <c r="I170" s="11" t="str">
        <f>IFERROR(VLOOKUP($A170,'AFGRØDE DATA'!$A:$AA,2,FALSE),"")</f>
        <v/>
      </c>
      <c r="J170" s="7" t="str">
        <f>IFERROR(H170/25*VLOOKUP($A170,'AFGRØDE DATA'!$A:$AA,4,FALSE),"")</f>
        <v/>
      </c>
      <c r="K170" s="6" t="str">
        <f>IFERROR(VLOOKUP($A170,'AFGRØDE DATA'!$A:$AA,5,FALSE),"")</f>
        <v/>
      </c>
      <c r="L170" s="6" t="str">
        <f>IFERROR(VLOOKUP($A170,'AFGRØDE DATA'!$A:$AA,3,FALSE)*J170*K170,"")</f>
        <v/>
      </c>
    </row>
    <row r="171" spans="3:12" x14ac:dyDescent="0.2">
      <c r="C171" t="str">
        <f t="shared" si="2"/>
        <v xml:space="preserve"> </v>
      </c>
      <c r="E171" s="6" t="str">
        <f>IFERROR($F171-VLOOKUP($A171,'AFGRØDE DATA'!A:AA,11,FALSE)/7,"")</f>
        <v/>
      </c>
      <c r="G171" s="11" t="str">
        <f>IFERROR(VLOOKUP($A171,'AFGRØDE DATA'!$A:$AA,12,FALSE)/7+F171,"")</f>
        <v/>
      </c>
      <c r="I171" s="11" t="str">
        <f>IFERROR(VLOOKUP($A171,'AFGRØDE DATA'!$A:$AA,2,FALSE),"")</f>
        <v/>
      </c>
      <c r="J171" s="7" t="str">
        <f>IFERROR(H171/25*VLOOKUP($A171,'AFGRØDE DATA'!$A:$AA,4,FALSE),"")</f>
        <v/>
      </c>
      <c r="K171" s="6" t="str">
        <f>IFERROR(VLOOKUP($A171,'AFGRØDE DATA'!$A:$AA,5,FALSE),"")</f>
        <v/>
      </c>
      <c r="L171" s="6" t="str">
        <f>IFERROR(VLOOKUP($A171,'AFGRØDE DATA'!$A:$AA,3,FALSE)*J171*K171,"")</f>
        <v/>
      </c>
    </row>
    <row r="172" spans="3:12" x14ac:dyDescent="0.2">
      <c r="C172" t="str">
        <f t="shared" si="2"/>
        <v xml:space="preserve"> </v>
      </c>
      <c r="E172" s="6" t="str">
        <f>IFERROR($F172-VLOOKUP($A172,'AFGRØDE DATA'!A:AA,11,FALSE)/7,"")</f>
        <v/>
      </c>
      <c r="G172" s="11" t="str">
        <f>IFERROR(VLOOKUP($A172,'AFGRØDE DATA'!$A:$AA,12,FALSE)/7+F172,"")</f>
        <v/>
      </c>
      <c r="I172" s="11" t="str">
        <f>IFERROR(VLOOKUP($A172,'AFGRØDE DATA'!$A:$AA,2,FALSE),"")</f>
        <v/>
      </c>
      <c r="J172" s="7" t="str">
        <f>IFERROR(H172/25*VLOOKUP($A172,'AFGRØDE DATA'!$A:$AA,4,FALSE),"")</f>
        <v/>
      </c>
      <c r="K172" s="6" t="str">
        <f>IFERROR(VLOOKUP($A172,'AFGRØDE DATA'!$A:$AA,5,FALSE),"")</f>
        <v/>
      </c>
      <c r="L172" s="6" t="str">
        <f>IFERROR(VLOOKUP($A172,'AFGRØDE DATA'!$A:$AA,3,FALSE)*J172*K172,"")</f>
        <v/>
      </c>
    </row>
    <row r="173" spans="3:12" x14ac:dyDescent="0.2">
      <c r="C173" t="str">
        <f t="shared" si="2"/>
        <v xml:space="preserve"> </v>
      </c>
      <c r="E173" s="6" t="str">
        <f>IFERROR($F173-VLOOKUP($A173,'AFGRØDE DATA'!A:AA,11,FALSE)/7,"")</f>
        <v/>
      </c>
      <c r="G173" s="11" t="str">
        <f>IFERROR(VLOOKUP($A173,'AFGRØDE DATA'!$A:$AA,12,FALSE)/7+F173,"")</f>
        <v/>
      </c>
      <c r="I173" s="11" t="str">
        <f>IFERROR(VLOOKUP($A173,'AFGRØDE DATA'!$A:$AA,2,FALSE),"")</f>
        <v/>
      </c>
      <c r="J173" s="7" t="str">
        <f>IFERROR(H173/25*VLOOKUP($A173,'AFGRØDE DATA'!$A:$AA,4,FALSE),"")</f>
        <v/>
      </c>
      <c r="K173" s="6" t="str">
        <f>IFERROR(VLOOKUP($A173,'AFGRØDE DATA'!$A:$AA,5,FALSE),"")</f>
        <v/>
      </c>
      <c r="L173" s="6" t="str">
        <f>IFERROR(VLOOKUP($A173,'AFGRØDE DATA'!$A:$AA,3,FALSE)*J173*K173,"")</f>
        <v/>
      </c>
    </row>
    <row r="174" spans="3:12" x14ac:dyDescent="0.2">
      <c r="C174" t="str">
        <f t="shared" si="2"/>
        <v xml:space="preserve"> </v>
      </c>
      <c r="E174" s="6" t="str">
        <f>IFERROR($F174-VLOOKUP($A174,'AFGRØDE DATA'!A:AA,11,FALSE)/7,"")</f>
        <v/>
      </c>
      <c r="G174" s="11" t="str">
        <f>IFERROR(VLOOKUP($A174,'AFGRØDE DATA'!$A:$AA,12,FALSE)/7+F174,"")</f>
        <v/>
      </c>
      <c r="I174" s="11" t="str">
        <f>IFERROR(VLOOKUP($A174,'AFGRØDE DATA'!$A:$AA,2,FALSE),"")</f>
        <v/>
      </c>
      <c r="J174" s="7" t="str">
        <f>IFERROR(H174/25*VLOOKUP($A174,'AFGRØDE DATA'!$A:$AA,4,FALSE),"")</f>
        <v/>
      </c>
      <c r="K174" s="6" t="str">
        <f>IFERROR(VLOOKUP($A174,'AFGRØDE DATA'!$A:$AA,5,FALSE),"")</f>
        <v/>
      </c>
      <c r="L174" s="6" t="str">
        <f>IFERROR(VLOOKUP($A174,'AFGRØDE DATA'!$A:$AA,3,FALSE)*J174*K174,"")</f>
        <v/>
      </c>
    </row>
    <row r="175" spans="3:12" x14ac:dyDescent="0.2">
      <c r="C175" t="str">
        <f t="shared" si="2"/>
        <v xml:space="preserve"> </v>
      </c>
      <c r="E175" s="6" t="str">
        <f>IFERROR($F175-VLOOKUP($A175,'AFGRØDE DATA'!A:AA,11,FALSE)/7,"")</f>
        <v/>
      </c>
      <c r="G175" s="11" t="str">
        <f>IFERROR(VLOOKUP($A175,'AFGRØDE DATA'!$A:$AA,12,FALSE)/7+F175,"")</f>
        <v/>
      </c>
      <c r="I175" s="11" t="str">
        <f>IFERROR(VLOOKUP($A175,'AFGRØDE DATA'!$A:$AA,2,FALSE),"")</f>
        <v/>
      </c>
      <c r="J175" s="7" t="str">
        <f>IFERROR(H175/25*VLOOKUP($A175,'AFGRØDE DATA'!$A:$AA,4,FALSE),"")</f>
        <v/>
      </c>
      <c r="K175" s="6" t="str">
        <f>IFERROR(VLOOKUP($A175,'AFGRØDE DATA'!$A:$AA,5,FALSE),"")</f>
        <v/>
      </c>
      <c r="L175" s="6" t="str">
        <f>IFERROR(VLOOKUP($A175,'AFGRØDE DATA'!$A:$AA,3,FALSE)*J175*K175,"")</f>
        <v/>
      </c>
    </row>
    <row r="176" spans="3:12" x14ac:dyDescent="0.2">
      <c r="C176" t="str">
        <f t="shared" si="2"/>
        <v xml:space="preserve"> </v>
      </c>
      <c r="E176" s="6" t="str">
        <f>IFERROR($F176-VLOOKUP($A176,'AFGRØDE DATA'!A:AA,11,FALSE)/7,"")</f>
        <v/>
      </c>
      <c r="G176" s="11" t="str">
        <f>IFERROR(VLOOKUP($A176,'AFGRØDE DATA'!$A:$AA,12,FALSE)/7+F176,"")</f>
        <v/>
      </c>
      <c r="I176" s="11" t="str">
        <f>IFERROR(VLOOKUP($A176,'AFGRØDE DATA'!$A:$AA,2,FALSE),"")</f>
        <v/>
      </c>
      <c r="J176" s="7" t="str">
        <f>IFERROR(H176/25*VLOOKUP($A176,'AFGRØDE DATA'!$A:$AA,4,FALSE),"")</f>
        <v/>
      </c>
      <c r="K176" s="6" t="str">
        <f>IFERROR(VLOOKUP($A176,'AFGRØDE DATA'!$A:$AA,5,FALSE),"")</f>
        <v/>
      </c>
      <c r="L176" s="6" t="str">
        <f>IFERROR(VLOOKUP($A176,'AFGRØDE DATA'!$A:$AA,3,FALSE)*J176*K176,"")</f>
        <v/>
      </c>
    </row>
    <row r="177" spans="3:12" x14ac:dyDescent="0.2">
      <c r="C177" t="str">
        <f t="shared" si="2"/>
        <v xml:space="preserve"> </v>
      </c>
      <c r="E177" s="6" t="str">
        <f>IFERROR($F177-VLOOKUP($A177,'AFGRØDE DATA'!A:AA,11,FALSE)/7,"")</f>
        <v/>
      </c>
      <c r="G177" s="11" t="str">
        <f>IFERROR(VLOOKUP($A177,'AFGRØDE DATA'!$A:$AA,12,FALSE)/7+F177,"")</f>
        <v/>
      </c>
      <c r="I177" s="11" t="str">
        <f>IFERROR(VLOOKUP($A177,'AFGRØDE DATA'!$A:$AA,2,FALSE),"")</f>
        <v/>
      </c>
      <c r="J177" s="7" t="str">
        <f>IFERROR(H177/25*VLOOKUP($A177,'AFGRØDE DATA'!$A:$AA,4,FALSE),"")</f>
        <v/>
      </c>
      <c r="K177" s="6" t="str">
        <f>IFERROR(VLOOKUP($A177,'AFGRØDE DATA'!$A:$AA,5,FALSE),"")</f>
        <v/>
      </c>
      <c r="L177" s="6" t="str">
        <f>IFERROR(VLOOKUP($A177,'AFGRØDE DATA'!$A:$AA,3,FALSE)*J177*K177,"")</f>
        <v/>
      </c>
    </row>
    <row r="178" spans="3:12" x14ac:dyDescent="0.2">
      <c r="C178" t="str">
        <f t="shared" si="2"/>
        <v xml:space="preserve"> </v>
      </c>
      <c r="E178" s="6" t="str">
        <f>IFERROR($F178-VLOOKUP($A178,'AFGRØDE DATA'!A:AA,11,FALSE)/7,"")</f>
        <v/>
      </c>
      <c r="G178" s="11" t="str">
        <f>IFERROR(VLOOKUP($A178,'AFGRØDE DATA'!$A:$AA,12,FALSE)/7+F178,"")</f>
        <v/>
      </c>
      <c r="I178" s="11" t="str">
        <f>IFERROR(VLOOKUP($A178,'AFGRØDE DATA'!$A:$AA,2,FALSE),"")</f>
        <v/>
      </c>
      <c r="J178" s="7" t="str">
        <f>IFERROR(H178/25*VLOOKUP($A178,'AFGRØDE DATA'!$A:$AA,4,FALSE),"")</f>
        <v/>
      </c>
      <c r="K178" s="6" t="str">
        <f>IFERROR(VLOOKUP($A178,'AFGRØDE DATA'!$A:$AA,5,FALSE),"")</f>
        <v/>
      </c>
      <c r="L178" s="6" t="str">
        <f>IFERROR(VLOOKUP($A178,'AFGRØDE DATA'!$A:$AA,3,FALSE)*J178*K178,"")</f>
        <v/>
      </c>
    </row>
    <row r="179" spans="3:12" x14ac:dyDescent="0.2">
      <c r="C179" t="str">
        <f t="shared" si="2"/>
        <v xml:space="preserve"> </v>
      </c>
      <c r="E179" s="6" t="str">
        <f>IFERROR($F179-VLOOKUP($A179,'AFGRØDE DATA'!A:AA,11,FALSE)/7,"")</f>
        <v/>
      </c>
      <c r="G179" s="11" t="str">
        <f>IFERROR(VLOOKUP($A179,'AFGRØDE DATA'!$A:$AA,12,FALSE)/7+F179,"")</f>
        <v/>
      </c>
      <c r="I179" s="11" t="str">
        <f>IFERROR(VLOOKUP($A179,'AFGRØDE DATA'!$A:$AA,2,FALSE),"")</f>
        <v/>
      </c>
      <c r="J179" s="7" t="str">
        <f>IFERROR(H179/25*VLOOKUP($A179,'AFGRØDE DATA'!$A:$AA,4,FALSE),"")</f>
        <v/>
      </c>
      <c r="K179" s="6" t="str">
        <f>IFERROR(VLOOKUP($A179,'AFGRØDE DATA'!$A:$AA,5,FALSE),"")</f>
        <v/>
      </c>
      <c r="L179" s="6" t="str">
        <f>IFERROR(VLOOKUP($A179,'AFGRØDE DATA'!$A:$AA,3,FALSE)*J179*K179,"")</f>
        <v/>
      </c>
    </row>
    <row r="180" spans="3:12" x14ac:dyDescent="0.2">
      <c r="C180" t="str">
        <f t="shared" si="2"/>
        <v xml:space="preserve"> </v>
      </c>
      <c r="E180" s="6" t="str">
        <f>IFERROR($F180-VLOOKUP($A180,'AFGRØDE DATA'!A:AA,11,FALSE)/7,"")</f>
        <v/>
      </c>
      <c r="G180" s="11" t="str">
        <f>IFERROR(VLOOKUP($A180,'AFGRØDE DATA'!$A:$AA,12,FALSE)/7+F180,"")</f>
        <v/>
      </c>
      <c r="I180" s="11" t="str">
        <f>IFERROR(VLOOKUP($A180,'AFGRØDE DATA'!$A:$AA,2,FALSE),"")</f>
        <v/>
      </c>
      <c r="J180" s="7" t="str">
        <f>IFERROR(H180/25*VLOOKUP($A180,'AFGRØDE DATA'!$A:$AA,4,FALSE),"")</f>
        <v/>
      </c>
      <c r="K180" s="6" t="str">
        <f>IFERROR(VLOOKUP($A180,'AFGRØDE DATA'!$A:$AA,5,FALSE),"")</f>
        <v/>
      </c>
      <c r="L180" s="6" t="str">
        <f>IFERROR(VLOOKUP($A180,'AFGRØDE DATA'!$A:$AA,3,FALSE)*J180*K180,"")</f>
        <v/>
      </c>
    </row>
    <row r="181" spans="3:12" x14ac:dyDescent="0.2">
      <c r="C181" t="str">
        <f t="shared" si="2"/>
        <v xml:space="preserve"> </v>
      </c>
      <c r="E181" s="6" t="str">
        <f>IFERROR($F181-VLOOKUP($A181,'AFGRØDE DATA'!A:AA,11,FALSE)/7,"")</f>
        <v/>
      </c>
      <c r="G181" s="11" t="str">
        <f>IFERROR(VLOOKUP($A181,'AFGRØDE DATA'!$A:$AA,12,FALSE)/7+F181,"")</f>
        <v/>
      </c>
      <c r="I181" s="11" t="str">
        <f>IFERROR(VLOOKUP($A181,'AFGRØDE DATA'!$A:$AA,2,FALSE),"")</f>
        <v/>
      </c>
      <c r="J181" s="7" t="str">
        <f>IFERROR(H181/25*VLOOKUP($A181,'AFGRØDE DATA'!$A:$AA,4,FALSE),"")</f>
        <v/>
      </c>
      <c r="K181" s="6" t="str">
        <f>IFERROR(VLOOKUP($A181,'AFGRØDE DATA'!$A:$AA,5,FALSE),"")</f>
        <v/>
      </c>
      <c r="L181" s="6" t="str">
        <f>IFERROR(VLOOKUP($A181,'AFGRØDE DATA'!$A:$AA,3,FALSE)*J181*K181,"")</f>
        <v/>
      </c>
    </row>
    <row r="182" spans="3:12" x14ac:dyDescent="0.2">
      <c r="C182" t="str">
        <f t="shared" si="2"/>
        <v xml:space="preserve"> </v>
      </c>
      <c r="E182" s="6" t="str">
        <f>IFERROR($F182-VLOOKUP($A182,'AFGRØDE DATA'!A:AA,11,FALSE)/7,"")</f>
        <v/>
      </c>
      <c r="G182" s="11" t="str">
        <f>IFERROR(VLOOKUP($A182,'AFGRØDE DATA'!$A:$AA,12,FALSE)/7+F182,"")</f>
        <v/>
      </c>
      <c r="I182" s="11" t="str">
        <f>IFERROR(VLOOKUP($A182,'AFGRØDE DATA'!$A:$AA,2,FALSE),"")</f>
        <v/>
      </c>
      <c r="J182" s="7" t="str">
        <f>IFERROR(H182/25*VLOOKUP($A182,'AFGRØDE DATA'!$A:$AA,4,FALSE),"")</f>
        <v/>
      </c>
      <c r="K182" s="6" t="str">
        <f>IFERROR(VLOOKUP($A182,'AFGRØDE DATA'!$A:$AA,5,FALSE),"")</f>
        <v/>
      </c>
      <c r="L182" s="6" t="str">
        <f>IFERROR(VLOOKUP($A182,'AFGRØDE DATA'!$A:$AA,3,FALSE)*J182*K182,"")</f>
        <v/>
      </c>
    </row>
    <row r="183" spans="3:12" x14ac:dyDescent="0.2">
      <c r="C183" t="str">
        <f t="shared" si="2"/>
        <v xml:space="preserve"> </v>
      </c>
      <c r="E183" s="6" t="str">
        <f>IFERROR($F183-VLOOKUP($A183,'AFGRØDE DATA'!A:AA,11,FALSE)/7,"")</f>
        <v/>
      </c>
      <c r="G183" s="11" t="str">
        <f>IFERROR(VLOOKUP($A183,'AFGRØDE DATA'!$A:$AA,12,FALSE)/7+F183,"")</f>
        <v/>
      </c>
      <c r="I183" s="11" t="str">
        <f>IFERROR(VLOOKUP($A183,'AFGRØDE DATA'!$A:$AA,2,FALSE),"")</f>
        <v/>
      </c>
      <c r="J183" s="7" t="str">
        <f>IFERROR(H183/25*VLOOKUP($A183,'AFGRØDE DATA'!$A:$AA,4,FALSE),"")</f>
        <v/>
      </c>
      <c r="K183" s="6" t="str">
        <f>IFERROR(VLOOKUP($A183,'AFGRØDE DATA'!$A:$AA,5,FALSE),"")</f>
        <v/>
      </c>
      <c r="L183" s="6" t="str">
        <f>IFERROR(VLOOKUP($A183,'AFGRØDE DATA'!$A:$AA,3,FALSE)*J183*K183,"")</f>
        <v/>
      </c>
    </row>
    <row r="184" spans="3:12" x14ac:dyDescent="0.2">
      <c r="C184" t="str">
        <f t="shared" si="2"/>
        <v xml:space="preserve"> </v>
      </c>
      <c r="E184" s="6" t="str">
        <f>IFERROR($F184-VLOOKUP($A184,'AFGRØDE DATA'!A:AA,11,FALSE)/7,"")</f>
        <v/>
      </c>
      <c r="G184" s="11" t="str">
        <f>IFERROR(VLOOKUP($A184,'AFGRØDE DATA'!$A:$AA,12,FALSE)/7+F184,"")</f>
        <v/>
      </c>
      <c r="I184" s="11" t="str">
        <f>IFERROR(VLOOKUP($A184,'AFGRØDE DATA'!$A:$AA,2,FALSE),"")</f>
        <v/>
      </c>
      <c r="J184" s="7" t="str">
        <f>IFERROR(H184/25*VLOOKUP($A184,'AFGRØDE DATA'!$A:$AA,4,FALSE),"")</f>
        <v/>
      </c>
      <c r="K184" s="6" t="str">
        <f>IFERROR(VLOOKUP($A184,'AFGRØDE DATA'!$A:$AA,5,FALSE),"")</f>
        <v/>
      </c>
      <c r="L184" s="6" t="str">
        <f>IFERROR(VLOOKUP($A184,'AFGRØDE DATA'!$A:$AA,3,FALSE)*J184*K184,"")</f>
        <v/>
      </c>
    </row>
    <row r="185" spans="3:12" x14ac:dyDescent="0.2">
      <c r="C185" t="str">
        <f t="shared" si="2"/>
        <v xml:space="preserve"> </v>
      </c>
      <c r="E185" s="6" t="str">
        <f>IFERROR($F185-VLOOKUP($A185,'AFGRØDE DATA'!A:AA,11,FALSE)/7,"")</f>
        <v/>
      </c>
      <c r="G185" s="11" t="str">
        <f>IFERROR(VLOOKUP($A185,'AFGRØDE DATA'!$A:$AA,12,FALSE)/7+F185,"")</f>
        <v/>
      </c>
      <c r="I185" s="11" t="str">
        <f>IFERROR(VLOOKUP($A185,'AFGRØDE DATA'!$A:$AA,2,FALSE),"")</f>
        <v/>
      </c>
      <c r="J185" s="7" t="str">
        <f>IFERROR(H185/25*VLOOKUP($A185,'AFGRØDE DATA'!$A:$AA,4,FALSE),"")</f>
        <v/>
      </c>
      <c r="K185" s="6" t="str">
        <f>IFERROR(VLOOKUP($A185,'AFGRØDE DATA'!$A:$AA,5,FALSE),"")</f>
        <v/>
      </c>
      <c r="L185" s="6" t="str">
        <f>IFERROR(VLOOKUP($A185,'AFGRØDE DATA'!$A:$AA,3,FALSE)*J185*K185,"")</f>
        <v/>
      </c>
    </row>
    <row r="186" spans="3:12" x14ac:dyDescent="0.2">
      <c r="C186" t="str">
        <f t="shared" si="2"/>
        <v xml:space="preserve"> </v>
      </c>
      <c r="E186" s="6" t="str">
        <f>IFERROR($F186-VLOOKUP($A186,'AFGRØDE DATA'!A:AA,11,FALSE)/7,"")</f>
        <v/>
      </c>
      <c r="G186" s="11" t="str">
        <f>IFERROR(VLOOKUP($A186,'AFGRØDE DATA'!$A:$AA,12,FALSE)/7+F186,"")</f>
        <v/>
      </c>
      <c r="I186" s="11" t="str">
        <f>IFERROR(VLOOKUP($A186,'AFGRØDE DATA'!$A:$AA,2,FALSE),"")</f>
        <v/>
      </c>
      <c r="J186" s="7" t="str">
        <f>IFERROR(H186/25*VLOOKUP($A186,'AFGRØDE DATA'!$A:$AA,4,FALSE),"")</f>
        <v/>
      </c>
      <c r="K186" s="6" t="str">
        <f>IFERROR(VLOOKUP($A186,'AFGRØDE DATA'!$A:$AA,5,FALSE),"")</f>
        <v/>
      </c>
      <c r="L186" s="6" t="str">
        <f>IFERROR(VLOOKUP($A186,'AFGRØDE DATA'!$A:$AA,3,FALSE)*J186*K186,"")</f>
        <v/>
      </c>
    </row>
    <row r="187" spans="3:12" x14ac:dyDescent="0.2">
      <c r="C187" t="str">
        <f t="shared" si="2"/>
        <v xml:space="preserve"> </v>
      </c>
      <c r="E187" s="6" t="str">
        <f>IFERROR($F187-VLOOKUP($A187,'AFGRØDE DATA'!A:AA,11,FALSE)/7,"")</f>
        <v/>
      </c>
      <c r="G187" s="11" t="str">
        <f>IFERROR(VLOOKUP($A187,'AFGRØDE DATA'!$A:$AA,12,FALSE)/7+F187,"")</f>
        <v/>
      </c>
      <c r="I187" s="11" t="str">
        <f>IFERROR(VLOOKUP($A187,'AFGRØDE DATA'!$A:$AA,2,FALSE),"")</f>
        <v/>
      </c>
      <c r="J187" s="7" t="str">
        <f>IFERROR(H187/25*VLOOKUP($A187,'AFGRØDE DATA'!$A:$AA,4,FALSE),"")</f>
        <v/>
      </c>
      <c r="K187" s="6" t="str">
        <f>IFERROR(VLOOKUP($A187,'AFGRØDE DATA'!$A:$AA,5,FALSE),"")</f>
        <v/>
      </c>
      <c r="L187" s="6" t="str">
        <f>IFERROR(VLOOKUP($A187,'AFGRØDE DATA'!$A:$AA,3,FALSE)*J187*K187,"")</f>
        <v/>
      </c>
    </row>
    <row r="188" spans="3:12" x14ac:dyDescent="0.2">
      <c r="C188" t="str">
        <f t="shared" si="2"/>
        <v xml:space="preserve"> </v>
      </c>
      <c r="E188" s="6" t="str">
        <f>IFERROR($F188-VLOOKUP($A188,'AFGRØDE DATA'!A:AA,11,FALSE)/7,"")</f>
        <v/>
      </c>
      <c r="G188" s="11" t="str">
        <f>IFERROR(VLOOKUP($A188,'AFGRØDE DATA'!$A:$AA,12,FALSE)/7+F188,"")</f>
        <v/>
      </c>
      <c r="I188" s="11" t="str">
        <f>IFERROR(VLOOKUP($A188,'AFGRØDE DATA'!$A:$AA,2,FALSE),"")</f>
        <v/>
      </c>
      <c r="J188" s="7" t="str">
        <f>IFERROR(H188/25*VLOOKUP($A188,'AFGRØDE DATA'!$A:$AA,4,FALSE),"")</f>
        <v/>
      </c>
      <c r="K188" s="6" t="str">
        <f>IFERROR(VLOOKUP($A188,'AFGRØDE DATA'!$A:$AA,5,FALSE),"")</f>
        <v/>
      </c>
      <c r="L188" s="6" t="str">
        <f>IFERROR(VLOOKUP($A188,'AFGRØDE DATA'!$A:$AA,3,FALSE)*J188*K188,"")</f>
        <v/>
      </c>
    </row>
    <row r="189" spans="3:12" x14ac:dyDescent="0.2">
      <c r="C189" t="str">
        <f t="shared" si="2"/>
        <v xml:space="preserve"> </v>
      </c>
      <c r="E189" s="6" t="str">
        <f>IFERROR($F189-VLOOKUP($A189,'AFGRØDE DATA'!A:AA,11,FALSE)/7,"")</f>
        <v/>
      </c>
      <c r="G189" s="11" t="str">
        <f>IFERROR(VLOOKUP($A189,'AFGRØDE DATA'!$A:$AA,12,FALSE)/7+F189,"")</f>
        <v/>
      </c>
      <c r="I189" s="11" t="str">
        <f>IFERROR(VLOOKUP($A189,'AFGRØDE DATA'!$A:$AA,2,FALSE),"")</f>
        <v/>
      </c>
      <c r="J189" s="7" t="str">
        <f>IFERROR(H189/25*VLOOKUP($A189,'AFGRØDE DATA'!$A:$AA,4,FALSE),"")</f>
        <v/>
      </c>
      <c r="K189" s="6" t="str">
        <f>IFERROR(VLOOKUP($A189,'AFGRØDE DATA'!$A:$AA,5,FALSE),"")</f>
        <v/>
      </c>
      <c r="L189" s="6" t="str">
        <f>IFERROR(VLOOKUP($A189,'AFGRØDE DATA'!$A:$AA,3,FALSE)*J189*K189,"")</f>
        <v/>
      </c>
    </row>
    <row r="190" spans="3:12" x14ac:dyDescent="0.2">
      <c r="C190" t="str">
        <f t="shared" si="2"/>
        <v xml:space="preserve"> </v>
      </c>
      <c r="E190" s="6" t="str">
        <f>IFERROR($F190-VLOOKUP($A190,'AFGRØDE DATA'!A:AA,11,FALSE)/7,"")</f>
        <v/>
      </c>
      <c r="G190" s="11" t="str">
        <f>IFERROR(VLOOKUP($A190,'AFGRØDE DATA'!$A:$AA,12,FALSE)/7+F190,"")</f>
        <v/>
      </c>
      <c r="I190" s="11" t="str">
        <f>IFERROR(VLOOKUP($A190,'AFGRØDE DATA'!$A:$AA,2,FALSE),"")</f>
        <v/>
      </c>
      <c r="J190" s="7" t="str">
        <f>IFERROR(H190/25*VLOOKUP($A190,'AFGRØDE DATA'!$A:$AA,4,FALSE),"")</f>
        <v/>
      </c>
      <c r="K190" s="6" t="str">
        <f>IFERROR(VLOOKUP($A190,'AFGRØDE DATA'!$A:$AA,5,FALSE),"")</f>
        <v/>
      </c>
      <c r="L190" s="6" t="str">
        <f>IFERROR(VLOOKUP($A190,'AFGRØDE DATA'!$A:$AA,3,FALSE)*J190*K190,"")</f>
        <v/>
      </c>
    </row>
    <row r="191" spans="3:12" x14ac:dyDescent="0.2">
      <c r="C191" t="str">
        <f t="shared" si="2"/>
        <v xml:space="preserve"> </v>
      </c>
      <c r="E191" s="6" t="str">
        <f>IFERROR($F191-VLOOKUP($A191,'AFGRØDE DATA'!A:AA,11,FALSE)/7,"")</f>
        <v/>
      </c>
      <c r="G191" s="11" t="str">
        <f>IFERROR(VLOOKUP($A191,'AFGRØDE DATA'!$A:$AA,12,FALSE)/7+F191,"")</f>
        <v/>
      </c>
      <c r="I191" s="11" t="str">
        <f>IFERROR(VLOOKUP($A191,'AFGRØDE DATA'!$A:$AA,2,FALSE),"")</f>
        <v/>
      </c>
      <c r="J191" s="7" t="str">
        <f>IFERROR(H191/25*VLOOKUP($A191,'AFGRØDE DATA'!$A:$AA,4,FALSE),"")</f>
        <v/>
      </c>
      <c r="K191" s="6" t="str">
        <f>IFERROR(VLOOKUP($A191,'AFGRØDE DATA'!$A:$AA,5,FALSE),"")</f>
        <v/>
      </c>
      <c r="L191" s="6" t="str">
        <f>IFERROR(VLOOKUP($A191,'AFGRØDE DATA'!$A:$AA,3,FALSE)*J191*K191,"")</f>
        <v/>
      </c>
    </row>
    <row r="192" spans="3:12" x14ac:dyDescent="0.2">
      <c r="C192" t="str">
        <f t="shared" si="2"/>
        <v xml:space="preserve"> </v>
      </c>
      <c r="E192" s="6" t="str">
        <f>IFERROR($F192-VLOOKUP($A192,'AFGRØDE DATA'!A:AA,11,FALSE)/7,"")</f>
        <v/>
      </c>
      <c r="G192" s="11" t="str">
        <f>IFERROR(VLOOKUP($A192,'AFGRØDE DATA'!$A:$AA,12,FALSE)/7+F192,"")</f>
        <v/>
      </c>
      <c r="I192" s="11" t="str">
        <f>IFERROR(VLOOKUP($A192,'AFGRØDE DATA'!$A:$AA,2,FALSE),"")</f>
        <v/>
      </c>
      <c r="J192" s="7" t="str">
        <f>IFERROR(H192/25*VLOOKUP($A192,'AFGRØDE DATA'!$A:$AA,4,FALSE),"")</f>
        <v/>
      </c>
      <c r="K192" s="6" t="str">
        <f>IFERROR(VLOOKUP($A192,'AFGRØDE DATA'!$A:$AA,5,FALSE),"")</f>
        <v/>
      </c>
      <c r="L192" s="6" t="str">
        <f>IFERROR(VLOOKUP($A192,'AFGRØDE DATA'!$A:$AA,3,FALSE)*J192*K192,"")</f>
        <v/>
      </c>
    </row>
    <row r="193" spans="3:12" x14ac:dyDescent="0.2">
      <c r="C193" t="str">
        <f t="shared" si="2"/>
        <v xml:space="preserve"> </v>
      </c>
      <c r="E193" s="6" t="str">
        <f>IFERROR($F193-VLOOKUP($A193,'AFGRØDE DATA'!A:AA,11,FALSE)/7,"")</f>
        <v/>
      </c>
      <c r="G193" s="11" t="str">
        <f>IFERROR(VLOOKUP($A193,'AFGRØDE DATA'!$A:$AA,12,FALSE)/7+F193,"")</f>
        <v/>
      </c>
      <c r="I193" s="11" t="str">
        <f>IFERROR(VLOOKUP($A193,'AFGRØDE DATA'!$A:$AA,2,FALSE),"")</f>
        <v/>
      </c>
      <c r="J193" s="7" t="str">
        <f>IFERROR(H193/25*VLOOKUP($A193,'AFGRØDE DATA'!$A:$AA,4,FALSE),"")</f>
        <v/>
      </c>
      <c r="K193" s="6" t="str">
        <f>IFERROR(VLOOKUP($A193,'AFGRØDE DATA'!$A:$AA,5,FALSE),"")</f>
        <v/>
      </c>
      <c r="L193" s="6" t="str">
        <f>IFERROR(VLOOKUP($A193,'AFGRØDE DATA'!$A:$AA,3,FALSE)*J193*K193,"")</f>
        <v/>
      </c>
    </row>
    <row r="194" spans="3:12" x14ac:dyDescent="0.2">
      <c r="C194" t="str">
        <f t="shared" ref="C194:C209" si="3">_xlfn.CONCAT(A194&amp;" "&amp;B194)</f>
        <v xml:space="preserve"> </v>
      </c>
      <c r="E194" s="6" t="str">
        <f>IFERROR($F194-VLOOKUP($A194,'AFGRØDE DATA'!A:AA,11,FALSE)/7,"")</f>
        <v/>
      </c>
      <c r="G194" s="11" t="str">
        <f>IFERROR(VLOOKUP($A194,'AFGRØDE DATA'!$A:$AA,12,FALSE)/7+F194,"")</f>
        <v/>
      </c>
      <c r="I194" s="11" t="str">
        <f>IFERROR(VLOOKUP($A194,'AFGRØDE DATA'!$A:$AA,2,FALSE),"")</f>
        <v/>
      </c>
      <c r="J194" s="7" t="str">
        <f>IFERROR(H194/25*VLOOKUP($A194,'AFGRØDE DATA'!$A:$AA,4,FALSE),"")</f>
        <v/>
      </c>
      <c r="K194" s="6" t="str">
        <f>IFERROR(VLOOKUP($A194,'AFGRØDE DATA'!$A:$AA,5,FALSE),"")</f>
        <v/>
      </c>
      <c r="L194" s="6" t="str">
        <f>IFERROR(VLOOKUP($A194,'AFGRØDE DATA'!$A:$AA,3,FALSE)*J194*K194,"")</f>
        <v/>
      </c>
    </row>
    <row r="195" spans="3:12" x14ac:dyDescent="0.2">
      <c r="C195" t="str">
        <f t="shared" si="3"/>
        <v xml:space="preserve"> </v>
      </c>
      <c r="E195" s="6" t="str">
        <f>IFERROR($F195-VLOOKUP($A195,'AFGRØDE DATA'!A:AA,11,FALSE)/7,"")</f>
        <v/>
      </c>
      <c r="G195" s="11" t="str">
        <f>IFERROR(VLOOKUP($A195,'AFGRØDE DATA'!$A:$AA,12,FALSE)/7+F195,"")</f>
        <v/>
      </c>
      <c r="I195" s="11" t="str">
        <f>IFERROR(VLOOKUP($A195,'AFGRØDE DATA'!$A:$AA,2,FALSE),"")</f>
        <v/>
      </c>
      <c r="J195" s="7" t="str">
        <f>IFERROR(H195/25*VLOOKUP($A195,'AFGRØDE DATA'!$A:$AA,4,FALSE),"")</f>
        <v/>
      </c>
      <c r="K195" s="6" t="str">
        <f>IFERROR(VLOOKUP($A195,'AFGRØDE DATA'!$A:$AA,5,FALSE),"")</f>
        <v/>
      </c>
      <c r="L195" s="6" t="str">
        <f>IFERROR(VLOOKUP($A195,'AFGRØDE DATA'!$A:$AA,3,FALSE)*J195*K195,"")</f>
        <v/>
      </c>
    </row>
    <row r="196" spans="3:12" x14ac:dyDescent="0.2">
      <c r="C196" t="str">
        <f t="shared" si="3"/>
        <v xml:space="preserve"> </v>
      </c>
      <c r="E196" s="6" t="str">
        <f>IFERROR($F196-VLOOKUP($A196,'AFGRØDE DATA'!A:AA,11,FALSE)/7,"")</f>
        <v/>
      </c>
      <c r="G196" s="11" t="str">
        <f>IFERROR(VLOOKUP($A196,'AFGRØDE DATA'!$A:$AA,12,FALSE)/7+F196,"")</f>
        <v/>
      </c>
      <c r="I196" s="11" t="str">
        <f>IFERROR(VLOOKUP($A196,'AFGRØDE DATA'!$A:$AA,2,FALSE),"")</f>
        <v/>
      </c>
      <c r="J196" s="7" t="str">
        <f>IFERROR(H196/25*VLOOKUP($A196,'AFGRØDE DATA'!$A:$AA,4,FALSE),"")</f>
        <v/>
      </c>
      <c r="K196" s="6" t="str">
        <f>IFERROR(VLOOKUP($A196,'AFGRØDE DATA'!$A:$AA,5,FALSE),"")</f>
        <v/>
      </c>
      <c r="L196" s="6" t="str">
        <f>IFERROR(VLOOKUP($A196,'AFGRØDE DATA'!$A:$AA,3,FALSE)*J196*K196,"")</f>
        <v/>
      </c>
    </row>
    <row r="197" spans="3:12" x14ac:dyDescent="0.2">
      <c r="C197" t="str">
        <f t="shared" si="3"/>
        <v xml:space="preserve"> </v>
      </c>
      <c r="E197" s="6" t="str">
        <f>IFERROR($F197-VLOOKUP($A197,'AFGRØDE DATA'!A:AA,11,FALSE)/7,"")</f>
        <v/>
      </c>
      <c r="G197" s="11" t="str">
        <f>IFERROR(VLOOKUP($A197,'AFGRØDE DATA'!$A:$AA,12,FALSE)/7+F197,"")</f>
        <v/>
      </c>
      <c r="I197" s="11" t="str">
        <f>IFERROR(VLOOKUP($A197,'AFGRØDE DATA'!$A:$AA,2,FALSE),"")</f>
        <v/>
      </c>
      <c r="J197" s="7" t="str">
        <f>IFERROR(H197/25*VLOOKUP($A197,'AFGRØDE DATA'!$A:$AA,4,FALSE),"")</f>
        <v/>
      </c>
      <c r="K197" s="6" t="str">
        <f>IFERROR(VLOOKUP($A197,'AFGRØDE DATA'!$A:$AA,5,FALSE),"")</f>
        <v/>
      </c>
      <c r="L197" s="6" t="str">
        <f>IFERROR(VLOOKUP($A197,'AFGRØDE DATA'!$A:$AA,3,FALSE)*J197,"")</f>
        <v/>
      </c>
    </row>
    <row r="198" spans="3:12" x14ac:dyDescent="0.2">
      <c r="C198" t="str">
        <f t="shared" si="3"/>
        <v xml:space="preserve"> </v>
      </c>
      <c r="E198" s="6" t="str">
        <f>IFERROR($F198-VLOOKUP($A198,'AFGRØDE DATA'!A:AA,11,FALSE)/7,"")</f>
        <v/>
      </c>
      <c r="G198" s="11" t="str">
        <f>IFERROR(VLOOKUP($A198,'AFGRØDE DATA'!$A:$AA,12,FALSE)/7+F198,"")</f>
        <v/>
      </c>
      <c r="I198" s="11" t="str">
        <f>IFERROR(VLOOKUP($A198,'AFGRØDE DATA'!$A:$AA,2,FALSE),"")</f>
        <v/>
      </c>
      <c r="J198" s="7" t="str">
        <f>IFERROR(H198/25*VLOOKUP($A198,'AFGRØDE DATA'!$A:$AA,4,FALSE),"")</f>
        <v/>
      </c>
      <c r="K198" s="6" t="str">
        <f>IFERROR(VLOOKUP($A198,'AFGRØDE DATA'!$A:$AA,5,FALSE),"")</f>
        <v/>
      </c>
      <c r="L198" s="6" t="str">
        <f>IFERROR(VLOOKUP($A198,'AFGRØDE DATA'!$A:$AA,3,FALSE)*J198,"")</f>
        <v/>
      </c>
    </row>
    <row r="199" spans="3:12" x14ac:dyDescent="0.2">
      <c r="C199" t="str">
        <f t="shared" si="3"/>
        <v xml:space="preserve"> </v>
      </c>
      <c r="E199" s="6" t="str">
        <f>IFERROR($F199-VLOOKUP($A199,'AFGRØDE DATA'!A:AA,11,FALSE)/7,"")</f>
        <v/>
      </c>
      <c r="G199" s="11" t="str">
        <f>IFERROR(VLOOKUP($A199,'AFGRØDE DATA'!$A:$AA,12,FALSE)/7+F199,"")</f>
        <v/>
      </c>
      <c r="I199" s="11" t="str">
        <f>IFERROR(VLOOKUP($A199,'AFGRØDE DATA'!$A:$AA,2,FALSE),"")</f>
        <v/>
      </c>
      <c r="J199" s="7" t="str">
        <f>IFERROR(H199/25*VLOOKUP($A199,'AFGRØDE DATA'!$A:$AA,4,FALSE),"")</f>
        <v/>
      </c>
      <c r="K199" s="6" t="str">
        <f>IFERROR(VLOOKUP($A199,'AFGRØDE DATA'!$A:$AA,5,FALSE),"")</f>
        <v/>
      </c>
      <c r="L199" s="6" t="str">
        <f>IFERROR(VLOOKUP($A199,'AFGRØDE DATA'!$A:$AA,3,FALSE)*J199,"")</f>
        <v/>
      </c>
    </row>
    <row r="200" spans="3:12" x14ac:dyDescent="0.2">
      <c r="C200" t="str">
        <f t="shared" si="3"/>
        <v xml:space="preserve"> </v>
      </c>
      <c r="E200" s="6" t="str">
        <f>IFERROR($F200-VLOOKUP($A200,'AFGRØDE DATA'!A:AA,11,FALSE)/7,"")</f>
        <v/>
      </c>
      <c r="G200" s="11" t="str">
        <f>IFERROR(VLOOKUP($A200,'AFGRØDE DATA'!$A:$AA,12,FALSE)/7+F200,"")</f>
        <v/>
      </c>
      <c r="I200" s="11" t="str">
        <f>IFERROR(VLOOKUP($A200,'AFGRØDE DATA'!$A:$AA,2,FALSE),"")</f>
        <v/>
      </c>
      <c r="J200" s="7" t="str">
        <f>IFERROR(H200/25*VLOOKUP($A200,'AFGRØDE DATA'!$A:$AA,4,FALSE),"")</f>
        <v/>
      </c>
      <c r="K200" s="6" t="str">
        <f>IFERROR(VLOOKUP($A200,'AFGRØDE DATA'!$A:$AA,5,FALSE),"")</f>
        <v/>
      </c>
      <c r="L200" s="6" t="str">
        <f>IFERROR(VLOOKUP($A200,'AFGRØDE DATA'!$A:$AA,3,FALSE)*J200,"")</f>
        <v/>
      </c>
    </row>
    <row r="201" spans="3:12" x14ac:dyDescent="0.2">
      <c r="C201" t="str">
        <f t="shared" si="3"/>
        <v xml:space="preserve"> </v>
      </c>
      <c r="E201" s="6" t="str">
        <f>IFERROR($F201-VLOOKUP($A201,'AFGRØDE DATA'!A:AA,11,FALSE)/7,"")</f>
        <v/>
      </c>
      <c r="G201" s="11" t="str">
        <f>IFERROR(VLOOKUP($A201,'AFGRØDE DATA'!$A:$AA,12,FALSE)/7+F201,"")</f>
        <v/>
      </c>
      <c r="I201" s="11" t="str">
        <f>IFERROR(VLOOKUP($A201,'AFGRØDE DATA'!$A:$AA,2,FALSE),"")</f>
        <v/>
      </c>
      <c r="J201" s="7" t="str">
        <f>IFERROR(H201/25*VLOOKUP($A201,'AFGRØDE DATA'!$A:$AA,4,FALSE),"")</f>
        <v/>
      </c>
      <c r="K201" s="6" t="str">
        <f>IFERROR(VLOOKUP($A201,'AFGRØDE DATA'!$A:$AA,5,FALSE),"")</f>
        <v/>
      </c>
      <c r="L201" s="6" t="str">
        <f>IFERROR(VLOOKUP($A201,'AFGRØDE DATA'!$A:$AA,3,FALSE)*J201,"")</f>
        <v/>
      </c>
    </row>
    <row r="202" spans="3:12" x14ac:dyDescent="0.2">
      <c r="C202" t="str">
        <f t="shared" si="3"/>
        <v xml:space="preserve"> </v>
      </c>
      <c r="E202" s="6" t="str">
        <f>IFERROR($F202-VLOOKUP($A202,'AFGRØDE DATA'!A:AA,11,FALSE)/7,"")</f>
        <v/>
      </c>
      <c r="G202" s="11" t="str">
        <f>IFERROR(VLOOKUP($A202,'AFGRØDE DATA'!$A:$AA,12,FALSE)/7+F202,"")</f>
        <v/>
      </c>
      <c r="I202" s="11" t="str">
        <f>IFERROR(VLOOKUP($A202,'AFGRØDE DATA'!$A:$AA,2,FALSE),"")</f>
        <v/>
      </c>
      <c r="J202" s="7" t="str">
        <f>IFERROR(H202/25*VLOOKUP($A202,'AFGRØDE DATA'!$A:$AA,4,FALSE),"")</f>
        <v/>
      </c>
      <c r="K202" s="6" t="str">
        <f>IFERROR(VLOOKUP($A202,'AFGRØDE DATA'!$A:$AA,5,FALSE),"")</f>
        <v/>
      </c>
      <c r="L202" s="6" t="str">
        <f>IFERROR(VLOOKUP($A202,'AFGRØDE DATA'!$A:$AA,3,FALSE)*J202,"")</f>
        <v/>
      </c>
    </row>
    <row r="203" spans="3:12" x14ac:dyDescent="0.2">
      <c r="C203" t="str">
        <f t="shared" si="3"/>
        <v xml:space="preserve"> </v>
      </c>
      <c r="E203" s="6" t="str">
        <f>IFERROR($F203-VLOOKUP($A203,'AFGRØDE DATA'!A:AA,11,FALSE)/7,"")</f>
        <v/>
      </c>
      <c r="G203" s="11" t="str">
        <f>IFERROR(VLOOKUP($A203,'AFGRØDE DATA'!$A:$AA,12,FALSE)/7+F203,"")</f>
        <v/>
      </c>
      <c r="I203" s="11" t="str">
        <f>IFERROR(VLOOKUP($A203,'AFGRØDE DATA'!$A:$AA,2,FALSE),"")</f>
        <v/>
      </c>
      <c r="J203" s="7" t="str">
        <f>IFERROR(H203/25*VLOOKUP($A203,'AFGRØDE DATA'!$A:$AA,4,FALSE),"")</f>
        <v/>
      </c>
      <c r="K203" s="6" t="str">
        <f>IFERROR(VLOOKUP($A203,'AFGRØDE DATA'!$A:$AA,5,FALSE),"")</f>
        <v/>
      </c>
      <c r="L203" s="6" t="str">
        <f>IFERROR(VLOOKUP($A203,'AFGRØDE DATA'!$A:$AA,3,FALSE)*J203,"")</f>
        <v/>
      </c>
    </row>
    <row r="204" spans="3:12" x14ac:dyDescent="0.2">
      <c r="C204" t="str">
        <f t="shared" si="3"/>
        <v xml:space="preserve"> </v>
      </c>
      <c r="E204" s="6" t="str">
        <f>IFERROR($F204-VLOOKUP($A204,'AFGRØDE DATA'!A:AA,11,FALSE)/7,"")</f>
        <v/>
      </c>
      <c r="G204" s="11" t="str">
        <f>IFERROR(VLOOKUP($A204,'AFGRØDE DATA'!$A:$AA,12,FALSE)/7+F204,"")</f>
        <v/>
      </c>
      <c r="I204" s="11" t="str">
        <f>IFERROR(VLOOKUP($A204,'AFGRØDE DATA'!$A:$AA,2,FALSE),"")</f>
        <v/>
      </c>
      <c r="J204" s="7" t="str">
        <f>IFERROR(H204/25*VLOOKUP($A204,'AFGRØDE DATA'!$A:$AA,4,FALSE),"")</f>
        <v/>
      </c>
      <c r="K204" s="6" t="str">
        <f>IFERROR(VLOOKUP($A204,'AFGRØDE DATA'!$A:$AA,5,FALSE),"")</f>
        <v/>
      </c>
      <c r="L204" s="6" t="str">
        <f>IFERROR(VLOOKUP($A204,'AFGRØDE DATA'!$A:$AA,3,FALSE)*J204,"")</f>
        <v/>
      </c>
    </row>
    <row r="205" spans="3:12" x14ac:dyDescent="0.2">
      <c r="C205" t="str">
        <f t="shared" si="3"/>
        <v xml:space="preserve"> </v>
      </c>
      <c r="E205" s="6" t="str">
        <f>IFERROR($F205-VLOOKUP($A205,'AFGRØDE DATA'!A:AA,11,FALSE)/7,"")</f>
        <v/>
      </c>
      <c r="G205" s="11" t="str">
        <f>IFERROR(VLOOKUP($A205,'AFGRØDE DATA'!$A:$AA,12,FALSE)/7+F205,"")</f>
        <v/>
      </c>
      <c r="I205" s="11" t="str">
        <f>IFERROR(VLOOKUP($A205,'AFGRØDE DATA'!$A:$AA,2,FALSE),"")</f>
        <v/>
      </c>
      <c r="J205" s="7" t="str">
        <f>IFERROR(H205/25*VLOOKUP($A205,'AFGRØDE DATA'!$A:$AA,4,FALSE),"")</f>
        <v/>
      </c>
      <c r="K205" s="6" t="str">
        <f>IFERROR(VLOOKUP($A205,'AFGRØDE DATA'!$A:$AA,5,FALSE),"")</f>
        <v/>
      </c>
      <c r="L205" s="6" t="str">
        <f>IFERROR(VLOOKUP($A205,'AFGRØDE DATA'!$A:$AA,3,FALSE)*J205,"")</f>
        <v/>
      </c>
    </row>
    <row r="206" spans="3:12" x14ac:dyDescent="0.2">
      <c r="C206" t="str">
        <f t="shared" si="3"/>
        <v xml:space="preserve"> </v>
      </c>
      <c r="E206" s="6" t="str">
        <f>IFERROR($F206-VLOOKUP($A206,'AFGRØDE DATA'!A:AA,11,FALSE)/7,"")</f>
        <v/>
      </c>
    </row>
    <row r="207" spans="3:12" x14ac:dyDescent="0.2">
      <c r="C207" t="str">
        <f t="shared" si="3"/>
        <v xml:space="preserve"> </v>
      </c>
      <c r="E207" s="6" t="str">
        <f>IFERROR($F207-VLOOKUP($A207,'AFGRØDE DATA'!A:AA,11,FALSE)/7,"")</f>
        <v/>
      </c>
    </row>
    <row r="208" spans="3:12" x14ac:dyDescent="0.2">
      <c r="C208" t="str">
        <f t="shared" si="3"/>
        <v xml:space="preserve"> </v>
      </c>
      <c r="E208" s="6" t="str">
        <f>IFERROR($F208-VLOOKUP($A208,'AFGRØDE DATA'!A:AA,11,FALSE)/7,"")</f>
        <v/>
      </c>
    </row>
    <row r="209" spans="3:5" x14ac:dyDescent="0.2">
      <c r="C209" t="str">
        <f t="shared" si="3"/>
        <v xml:space="preserve"> </v>
      </c>
      <c r="E209" s="6" t="str">
        <f>IFERROR($F209-VLOOKUP($A209,'AFGRØDE DATA'!A:AA,11,FALSE)/7,"")</f>
        <v/>
      </c>
    </row>
  </sheetData>
  <autoFilter ref="A1:P209" xr:uid="{FFE977DC-7846-F343-992C-9768848A39D1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08EDFB-7A7F-6A4B-AD27-ACFB528D1C93}">
            <xm:f>COUNTIF(MARKPLAN!$1:$100,$C110:C1108)&gt;0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A110:A1047577</xm:sqref>
        </x14:conditionalFormatting>
        <x14:conditionalFormatting xmlns:xm="http://schemas.microsoft.com/office/excel/2006/main">
          <x14:cfRule type="expression" priority="7" id="{2608EDFB-7A7F-6A4B-AD27-ACFB528D1C93}">
            <xm:f>COUNTIF(MARKPLAN!$1:$100,$C2:C999)&gt;0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A2:A109</xm:sqref>
        </x14:conditionalFormatting>
        <x14:conditionalFormatting xmlns:xm="http://schemas.microsoft.com/office/excel/2006/main">
          <x14:cfRule type="expression" priority="8" id="{2608EDFB-7A7F-6A4B-AD27-ACFB528D1C93}">
            <xm:f>COUNTIF(MARKPLAN!$1:$100,$C997:C1048575)&gt;0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A1048575:A1048576</xm:sqref>
        </x14:conditionalFormatting>
        <x14:conditionalFormatting xmlns:xm="http://schemas.microsoft.com/office/excel/2006/main">
          <x14:cfRule type="expression" priority="9" id="{2608EDFB-7A7F-6A4B-AD27-ACFB528D1C93}">
            <xm:f>COUNTIF(MARKPLAN!$1:$100,$C1:C1047578)&gt;0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A1047578:A1048574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82035D-FDDB-9442-B9D3-D1FEF979584F}">
          <x14:formula1>
            <xm:f>'AFGRØDE DATA'!$A$2:$A$102</xm:f>
          </x14:formula1>
          <xm:sqref>A2:A4 A6 A8 A10 A12:A1154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F68E-3D1E-FD4E-9774-D5F960531964}">
  <dimension ref="B2:AY61"/>
  <sheetViews>
    <sheetView topLeftCell="B34" zoomScale="90" zoomScaleNormal="90" workbookViewId="0">
      <selection activeCell="U19" sqref="U19"/>
    </sheetView>
  </sheetViews>
  <sheetFormatPr baseColWidth="10" defaultRowHeight="16" x14ac:dyDescent="0.2"/>
  <cols>
    <col min="2" max="2" width="8.6640625" bestFit="1" customWidth="1"/>
    <col min="3" max="3" width="2.83203125" customWidth="1"/>
    <col min="4" max="4" width="13.33203125" customWidth="1"/>
    <col min="5" max="7" width="5" customWidth="1"/>
    <col min="8" max="8" width="2.83203125" customWidth="1"/>
    <col min="9" max="9" width="13.33203125" customWidth="1"/>
    <col min="10" max="12" width="5" customWidth="1"/>
    <col min="13" max="13" width="2.83203125" customWidth="1"/>
    <col min="14" max="14" width="13.33203125" customWidth="1"/>
    <col min="15" max="17" width="5" customWidth="1"/>
    <col min="19" max="19" width="8.6640625" bestFit="1" customWidth="1"/>
    <col min="20" max="20" width="3.33203125" customWidth="1"/>
    <col min="21" max="21" width="13.33203125" customWidth="1"/>
    <col min="22" max="24" width="5" customWidth="1"/>
    <col min="25" max="25" width="3.33203125" customWidth="1"/>
    <col min="26" max="26" width="13.33203125" customWidth="1"/>
    <col min="27" max="29" width="5" customWidth="1"/>
    <col min="30" max="30" width="3.33203125" customWidth="1"/>
    <col min="31" max="31" width="13.33203125" customWidth="1"/>
    <col min="32" max="34" width="5" customWidth="1"/>
    <col min="36" max="36" width="8.6640625" bestFit="1" customWidth="1"/>
    <col min="37" max="37" width="3.33203125" customWidth="1"/>
    <col min="38" max="38" width="13.33203125" customWidth="1"/>
    <col min="39" max="41" width="5" customWidth="1"/>
    <col min="42" max="42" width="3.33203125" customWidth="1"/>
    <col min="43" max="43" width="13.33203125" customWidth="1"/>
    <col min="44" max="46" width="5" customWidth="1"/>
    <col min="47" max="47" width="3.33203125" customWidth="1"/>
    <col min="48" max="48" width="13.33203125" customWidth="1"/>
    <col min="49" max="51" width="5" customWidth="1"/>
  </cols>
  <sheetData>
    <row r="2" spans="2:51" x14ac:dyDescent="0.2">
      <c r="B2" s="39" t="s">
        <v>101</v>
      </c>
      <c r="C2" s="30"/>
      <c r="D2" s="28" t="s">
        <v>103</v>
      </c>
      <c r="E2" s="28" t="s">
        <v>88</v>
      </c>
      <c r="F2" s="28" t="s">
        <v>104</v>
      </c>
      <c r="G2" s="32" t="s">
        <v>105</v>
      </c>
      <c r="H2" s="30"/>
      <c r="I2" s="28" t="s">
        <v>106</v>
      </c>
      <c r="J2" s="28" t="s">
        <v>88</v>
      </c>
      <c r="K2" s="28" t="s">
        <v>104</v>
      </c>
      <c r="L2" s="32" t="s">
        <v>105</v>
      </c>
      <c r="M2" s="30"/>
      <c r="N2" s="28" t="s">
        <v>112</v>
      </c>
      <c r="O2" s="28" t="s">
        <v>88</v>
      </c>
      <c r="P2" s="28" t="s">
        <v>104</v>
      </c>
      <c r="Q2" s="37" t="s">
        <v>105</v>
      </c>
      <c r="S2" s="39" t="s">
        <v>101</v>
      </c>
      <c r="T2" s="30"/>
      <c r="U2" s="28" t="s">
        <v>103</v>
      </c>
      <c r="V2" s="28" t="s">
        <v>88</v>
      </c>
      <c r="W2" s="28" t="s">
        <v>104</v>
      </c>
      <c r="X2" s="32" t="s">
        <v>105</v>
      </c>
      <c r="Y2" s="30"/>
      <c r="Z2" s="28" t="s">
        <v>106</v>
      </c>
      <c r="AA2" s="28" t="s">
        <v>88</v>
      </c>
      <c r="AB2" s="28" t="s">
        <v>104</v>
      </c>
      <c r="AC2" s="32" t="s">
        <v>105</v>
      </c>
      <c r="AD2" s="30"/>
      <c r="AE2" s="28" t="s">
        <v>112</v>
      </c>
      <c r="AF2" s="28" t="s">
        <v>88</v>
      </c>
      <c r="AG2" s="28" t="s">
        <v>104</v>
      </c>
      <c r="AH2" s="37" t="s">
        <v>105</v>
      </c>
      <c r="AJ2" s="39" t="s">
        <v>101</v>
      </c>
      <c r="AK2" s="30"/>
      <c r="AL2" s="28" t="s">
        <v>103</v>
      </c>
      <c r="AM2" s="28" t="s">
        <v>88</v>
      </c>
      <c r="AN2" s="28" t="s">
        <v>104</v>
      </c>
      <c r="AO2" s="32" t="s">
        <v>105</v>
      </c>
      <c r="AP2" s="30"/>
      <c r="AQ2" s="28" t="s">
        <v>106</v>
      </c>
      <c r="AR2" s="28" t="s">
        <v>88</v>
      </c>
      <c r="AS2" s="28" t="s">
        <v>104</v>
      </c>
      <c r="AT2" s="32" t="s">
        <v>105</v>
      </c>
      <c r="AU2" s="30"/>
      <c r="AV2" s="28" t="s">
        <v>112</v>
      </c>
      <c r="AW2" s="28" t="s">
        <v>88</v>
      </c>
      <c r="AX2" s="28" t="s">
        <v>104</v>
      </c>
      <c r="AY2" s="37" t="s">
        <v>105</v>
      </c>
    </row>
    <row r="3" spans="2:51" ht="16" customHeight="1" x14ac:dyDescent="0.2">
      <c r="B3" s="4">
        <v>1</v>
      </c>
      <c r="C3" s="51" t="s">
        <v>113</v>
      </c>
      <c r="D3" s="5" t="s">
        <v>102</v>
      </c>
      <c r="E3" s="5" t="str">
        <f>IFERROR(VLOOKUP(D3,SÅPLAN!$C:$AC,6,FALSE),"")</f>
        <v/>
      </c>
      <c r="F3" s="5" t="str">
        <f>IFERROR(VLOOKUP(D3,SÅPLAN!$C:$AC,4,FALSE),"")</f>
        <v/>
      </c>
      <c r="G3" s="34" t="str">
        <f>IFERROR(VLOOKUP(D3,SÅPLAN!$C:$AC,5,FALSE),"")</f>
        <v/>
      </c>
      <c r="H3" s="35"/>
      <c r="I3" s="5"/>
      <c r="J3" s="5" t="str">
        <f>IFERROR(VLOOKUP(I3,SÅPLAN!$C:$AC,6,FALSE),"")</f>
        <v/>
      </c>
      <c r="K3" s="5" t="str">
        <f>IFERROR(VLOOKUP(I3,SÅPLAN!$C:$AC,4,FALSE),"")</f>
        <v/>
      </c>
      <c r="L3" s="34" t="str">
        <f>IFERROR(VLOOKUP(I3,SÅPLAN!$C:$AC,5,FALSE),"")</f>
        <v/>
      </c>
      <c r="M3" s="35"/>
      <c r="N3" s="5"/>
      <c r="O3" s="5" t="str">
        <f>IFERROR(VLOOKUP(N3,SÅPLAN!$C:$AC,6,FALSE),"")</f>
        <v/>
      </c>
      <c r="P3" s="5" t="str">
        <f>IFERROR(VLOOKUP(N3,SÅPLAN!$C:$AC,4,FALSE),"")</f>
        <v/>
      </c>
      <c r="Q3" s="38" t="str">
        <f>IFERROR(VLOOKUP(N3,SÅPLAN!$C:$AC,5,FALSE),"")</f>
        <v/>
      </c>
      <c r="S3" s="4">
        <v>1</v>
      </c>
      <c r="T3" s="51" t="s">
        <v>115</v>
      </c>
      <c r="U3" s="5" t="s">
        <v>130</v>
      </c>
      <c r="V3" s="5">
        <f>IFERROR(VLOOKUP(U3,SÅPLAN!$C:$AC,6,FALSE),"")</f>
        <v>50</v>
      </c>
      <c r="W3" s="5">
        <f>IFERROR(VLOOKUP(U3,SÅPLAN!$C:$AC,4,FALSE),"")</f>
        <v>16</v>
      </c>
      <c r="X3" s="34">
        <f>IFERROR(VLOOKUP(U3,SÅPLAN!$C:$AC,5,FALSE),"")</f>
        <v>26</v>
      </c>
      <c r="Y3" s="35"/>
      <c r="Z3" s="9" t="s">
        <v>133</v>
      </c>
      <c r="AA3" s="5">
        <f>IFERROR(VLOOKUP(Z3,SÅPLAN!$C:$AC,6,FALSE),"")</f>
        <v>50</v>
      </c>
      <c r="AB3" s="5">
        <f>IFERROR(VLOOKUP(Z3,SÅPLAN!$C:$AC,4,FALSE),"")</f>
        <v>28</v>
      </c>
      <c r="AC3" s="34">
        <f>IFERROR(VLOOKUP(Z3,SÅPLAN!$C:$AC,5,FALSE),"")</f>
        <v>38</v>
      </c>
      <c r="AD3" s="35"/>
      <c r="AE3" s="5"/>
      <c r="AF3" s="5" t="str">
        <f>IFERROR(VLOOKUP(AE3,SÅPLAN!$C:$AC,6,FALSE),"")</f>
        <v/>
      </c>
      <c r="AG3" s="5" t="str">
        <f>IFERROR(VLOOKUP(AE3,SÅPLAN!$C:$AC,4,FALSE),"")</f>
        <v/>
      </c>
      <c r="AH3" s="38" t="str">
        <f>IFERROR(VLOOKUP(AE3,SÅPLAN!$C:$AC,5,FALSE),"")</f>
        <v/>
      </c>
      <c r="AJ3" s="4">
        <v>1</v>
      </c>
      <c r="AK3" s="51" t="s">
        <v>118</v>
      </c>
      <c r="AL3" s="5" t="s">
        <v>142</v>
      </c>
      <c r="AM3" s="5">
        <f>IFERROR(VLOOKUP(AL3,SÅPLAN!$C:$AC,6,FALSE),"")</f>
        <v>100</v>
      </c>
      <c r="AN3" s="5">
        <f>IFERROR(VLOOKUP(AL3,SÅPLAN!$C:$AC,4,FALSE),"")</f>
        <v>18</v>
      </c>
      <c r="AO3" s="34">
        <f>IFERROR(VLOOKUP(AL3,SÅPLAN!$C:$AC,5,FALSE),"")</f>
        <v>28</v>
      </c>
      <c r="AP3" s="35"/>
      <c r="AQ3" s="5"/>
      <c r="AR3" s="5" t="str">
        <f>IFERROR(VLOOKUP(AQ3,SÅPLAN!$C:$AC,6,FALSE),"")</f>
        <v/>
      </c>
      <c r="AS3" s="5" t="str">
        <f>IFERROR(VLOOKUP(AQ3,SÅPLAN!$C:$AC,4,FALSE),"")</f>
        <v/>
      </c>
      <c r="AT3" s="34" t="str">
        <f>IFERROR(VLOOKUP(AQ3,SÅPLAN!$C:$AC,5,FALSE),"")</f>
        <v/>
      </c>
      <c r="AU3" s="35"/>
      <c r="AV3" s="5"/>
      <c r="AW3" s="5" t="str">
        <f>IFERROR(VLOOKUP(AV3,SÅPLAN!$C:$AC,6,FALSE),"")</f>
        <v/>
      </c>
      <c r="AX3" s="5" t="str">
        <f>IFERROR(VLOOKUP(AV3,SÅPLAN!$C:$AC,4,FALSE),"")</f>
        <v/>
      </c>
      <c r="AY3" s="38" t="str">
        <f>IFERROR(VLOOKUP(AV3,SÅPLAN!$C:$AC,5,FALSE),"")</f>
        <v/>
      </c>
    </row>
    <row r="4" spans="2:51" x14ac:dyDescent="0.2">
      <c r="B4" s="4">
        <v>2</v>
      </c>
      <c r="C4" s="52"/>
      <c r="D4" s="5" t="s">
        <v>102</v>
      </c>
      <c r="E4" s="5" t="str">
        <f>IFERROR(VLOOKUP(D4,SÅPLAN!$C:$AC,6,FALSE),"")</f>
        <v/>
      </c>
      <c r="F4" s="5" t="str">
        <f>IFERROR(VLOOKUP(D4,SÅPLAN!$C:$AC,4,FALSE),"")</f>
        <v/>
      </c>
      <c r="G4" s="34" t="str">
        <f>IFERROR(VLOOKUP(D4,SÅPLAN!$C:$AC,5,FALSE),"")</f>
        <v/>
      </c>
      <c r="H4" s="35"/>
      <c r="I4" s="5"/>
      <c r="J4" s="5" t="str">
        <f>IFERROR(VLOOKUP(I4,SÅPLAN!$C:$AC,6,FALSE),"")</f>
        <v/>
      </c>
      <c r="K4" s="5" t="str">
        <f>IFERROR(VLOOKUP(I4,SÅPLAN!$C:$AC,4,FALSE),"")</f>
        <v/>
      </c>
      <c r="L4" s="34" t="str">
        <f>IFERROR(VLOOKUP(I4,SÅPLAN!$C:$AC,5,FALSE),"")</f>
        <v/>
      </c>
      <c r="M4" s="35"/>
      <c r="N4" s="5"/>
      <c r="O4" s="5" t="str">
        <f>IFERROR(VLOOKUP(N4,SÅPLAN!$C:$AC,6,FALSE),"")</f>
        <v/>
      </c>
      <c r="P4" s="5" t="str">
        <f>IFERROR(VLOOKUP(N4,SÅPLAN!$C:$AC,4,FALSE),"")</f>
        <v/>
      </c>
      <c r="Q4" s="38" t="str">
        <f>IFERROR(VLOOKUP(N4,SÅPLAN!$C:$AC,5,FALSE),"")</f>
        <v/>
      </c>
      <c r="S4" s="4">
        <v>2</v>
      </c>
      <c r="T4" s="52"/>
      <c r="U4" s="5" t="s">
        <v>130</v>
      </c>
      <c r="V4" s="5">
        <f>IFERROR(VLOOKUP(U4,SÅPLAN!$C:$AC,6,FALSE),"")</f>
        <v>50</v>
      </c>
      <c r="W4" s="5">
        <f>IFERROR(VLOOKUP(U4,SÅPLAN!$C:$AC,4,FALSE),"")</f>
        <v>16</v>
      </c>
      <c r="X4" s="34">
        <f>IFERROR(VLOOKUP(U4,SÅPLAN!$C:$AC,5,FALSE),"")</f>
        <v>26</v>
      </c>
      <c r="Y4" s="35"/>
      <c r="Z4" s="5" t="s">
        <v>133</v>
      </c>
      <c r="AA4" s="5">
        <f>IFERROR(VLOOKUP(Z4,SÅPLAN!$C:$AC,6,FALSE),"")</f>
        <v>50</v>
      </c>
      <c r="AB4" s="5">
        <f>IFERROR(VLOOKUP(Z4,SÅPLAN!$C:$AC,4,FALSE),"")</f>
        <v>28</v>
      </c>
      <c r="AC4" s="34">
        <f>IFERROR(VLOOKUP(Z4,SÅPLAN!$C:$AC,5,FALSE),"")</f>
        <v>38</v>
      </c>
      <c r="AD4" s="35"/>
      <c r="AE4" s="5"/>
      <c r="AF4" s="5" t="str">
        <f>IFERROR(VLOOKUP(AE4,SÅPLAN!$C:$AC,6,FALSE),"")</f>
        <v/>
      </c>
      <c r="AG4" s="5" t="str">
        <f>IFERROR(VLOOKUP(AE4,SÅPLAN!$C:$AC,4,FALSE),"")</f>
        <v/>
      </c>
      <c r="AH4" s="38" t="str">
        <f>IFERROR(VLOOKUP(AE4,SÅPLAN!$C:$AC,5,FALSE),"")</f>
        <v/>
      </c>
      <c r="AJ4" s="4">
        <v>2</v>
      </c>
      <c r="AK4" s="52"/>
      <c r="AL4" s="5" t="s">
        <v>142</v>
      </c>
      <c r="AM4" s="5">
        <f>IFERROR(VLOOKUP(AL4,SÅPLAN!$C:$AC,6,FALSE),"")</f>
        <v>100</v>
      </c>
      <c r="AN4" s="5">
        <f>IFERROR(VLOOKUP(AL4,SÅPLAN!$C:$AC,4,FALSE),"")</f>
        <v>18</v>
      </c>
      <c r="AO4" s="34">
        <f>IFERROR(VLOOKUP(AL4,SÅPLAN!$C:$AC,5,FALSE),"")</f>
        <v>28</v>
      </c>
      <c r="AP4" s="35"/>
      <c r="AQ4" s="5"/>
      <c r="AR4" s="5" t="str">
        <f>IFERROR(VLOOKUP(AQ4,SÅPLAN!$C:$AC,6,FALSE),"")</f>
        <v/>
      </c>
      <c r="AS4" s="5" t="str">
        <f>IFERROR(VLOOKUP(AQ4,SÅPLAN!$C:$AC,4,FALSE),"")</f>
        <v/>
      </c>
      <c r="AT4" s="34" t="str">
        <f>IFERROR(VLOOKUP(AQ4,SÅPLAN!$C:$AC,5,FALSE),"")</f>
        <v/>
      </c>
      <c r="AU4" s="35"/>
      <c r="AV4" s="5"/>
      <c r="AW4" s="5" t="str">
        <f>IFERROR(VLOOKUP(AV4,SÅPLAN!$C:$AC,6,FALSE),"")</f>
        <v/>
      </c>
      <c r="AX4" s="5" t="str">
        <f>IFERROR(VLOOKUP(AV4,SÅPLAN!$C:$AC,4,FALSE),"")</f>
        <v/>
      </c>
      <c r="AY4" s="38" t="str">
        <f>IFERROR(VLOOKUP(AV4,SÅPLAN!$C:$AC,5,FALSE),"")</f>
        <v/>
      </c>
    </row>
    <row r="5" spans="2:51" x14ac:dyDescent="0.2">
      <c r="B5" s="4">
        <v>3</v>
      </c>
      <c r="C5" s="52"/>
      <c r="D5" s="5" t="s">
        <v>102</v>
      </c>
      <c r="E5" s="5" t="str">
        <f>IFERROR(VLOOKUP(D5,SÅPLAN!$C:$AC,6,FALSE),"")</f>
        <v/>
      </c>
      <c r="F5" s="5" t="str">
        <f>IFERROR(VLOOKUP(D5,SÅPLAN!$C:$AC,4,FALSE),"")</f>
        <v/>
      </c>
      <c r="G5" s="34" t="str">
        <f>IFERROR(VLOOKUP(D5,SÅPLAN!$C:$AC,5,FALSE),"")</f>
        <v/>
      </c>
      <c r="H5" s="35"/>
      <c r="I5" s="5"/>
      <c r="J5" s="5" t="str">
        <f>IFERROR(VLOOKUP(I5,SÅPLAN!$C:$AC,6,FALSE),"")</f>
        <v/>
      </c>
      <c r="K5" s="5" t="str">
        <f>IFERROR(VLOOKUP(I5,SÅPLAN!$C:$AC,4,FALSE),"")</f>
        <v/>
      </c>
      <c r="L5" s="34" t="str">
        <f>IFERROR(VLOOKUP(I5,SÅPLAN!$C:$AC,5,FALSE),"")</f>
        <v/>
      </c>
      <c r="M5" s="35"/>
      <c r="N5" s="5"/>
      <c r="O5" s="5" t="str">
        <f>IFERROR(VLOOKUP(N5,SÅPLAN!$C:$AC,6,FALSE),"")</f>
        <v/>
      </c>
      <c r="P5" s="5" t="str">
        <f>IFERROR(VLOOKUP(N5,SÅPLAN!$C:$AC,4,FALSE),"")</f>
        <v/>
      </c>
      <c r="Q5" s="38" t="str">
        <f>IFERROR(VLOOKUP(N5,SÅPLAN!$C:$AC,5,FALSE),"")</f>
        <v/>
      </c>
      <c r="S5" s="4">
        <v>3</v>
      </c>
      <c r="T5" s="52"/>
      <c r="U5" s="5" t="s">
        <v>131</v>
      </c>
      <c r="V5" s="5">
        <f>IFERROR(VLOOKUP(U5,SÅPLAN!$C:$AC,6,FALSE),"")</f>
        <v>50</v>
      </c>
      <c r="W5" s="5">
        <f>IFERROR(VLOOKUP(U5,SÅPLAN!$C:$AC,4,FALSE),"")</f>
        <v>19</v>
      </c>
      <c r="X5" s="34">
        <f>IFERROR(VLOOKUP(U5,SÅPLAN!$C:$AC,5,FALSE),"")</f>
        <v>29</v>
      </c>
      <c r="Y5" s="35"/>
      <c r="Z5" s="5"/>
      <c r="AA5" s="5" t="str">
        <f>IFERROR(VLOOKUP(Z5,SÅPLAN!$C:$AC,6,FALSE),"")</f>
        <v/>
      </c>
      <c r="AB5" s="5" t="str">
        <f>IFERROR(VLOOKUP(Z5,SÅPLAN!$C:$AC,4,FALSE),"")</f>
        <v/>
      </c>
      <c r="AC5" s="34" t="str">
        <f>IFERROR(VLOOKUP(Z5,SÅPLAN!$C:$AC,5,FALSE),"")</f>
        <v/>
      </c>
      <c r="AD5" s="35"/>
      <c r="AE5" s="5"/>
      <c r="AF5" s="5" t="str">
        <f>IFERROR(VLOOKUP(AE5,SÅPLAN!$C:$AC,6,FALSE),"")</f>
        <v/>
      </c>
      <c r="AG5" s="5" t="str">
        <f>IFERROR(VLOOKUP(AE5,SÅPLAN!$C:$AC,4,FALSE),"")</f>
        <v/>
      </c>
      <c r="AH5" s="38" t="str">
        <f>IFERROR(VLOOKUP(AE5,SÅPLAN!$C:$AC,5,FALSE),"")</f>
        <v/>
      </c>
      <c r="AJ5" s="4">
        <v>3</v>
      </c>
      <c r="AK5" s="52"/>
      <c r="AL5" s="5" t="s">
        <v>142</v>
      </c>
      <c r="AM5" s="5">
        <f>IFERROR(VLOOKUP(AL5,SÅPLAN!$C:$AC,6,FALSE),"")</f>
        <v>100</v>
      </c>
      <c r="AN5" s="5">
        <f>IFERROR(VLOOKUP(AL5,SÅPLAN!$C:$AC,4,FALSE),"")</f>
        <v>18</v>
      </c>
      <c r="AO5" s="34">
        <f>IFERROR(VLOOKUP(AL5,SÅPLAN!$C:$AC,5,FALSE),"")</f>
        <v>28</v>
      </c>
      <c r="AP5" s="35"/>
      <c r="AQ5" s="5"/>
      <c r="AR5" s="5" t="str">
        <f>IFERROR(VLOOKUP(AQ5,SÅPLAN!$C:$AC,6,FALSE),"")</f>
        <v/>
      </c>
      <c r="AS5" s="5" t="str">
        <f>IFERROR(VLOOKUP(AQ5,SÅPLAN!$C:$AC,4,FALSE),"")</f>
        <v/>
      </c>
      <c r="AT5" s="34" t="str">
        <f>IFERROR(VLOOKUP(AQ5,SÅPLAN!$C:$AC,5,FALSE),"")</f>
        <v/>
      </c>
      <c r="AU5" s="35"/>
      <c r="AV5" s="5"/>
      <c r="AW5" s="5" t="str">
        <f>IFERROR(VLOOKUP(AV5,SÅPLAN!$C:$AC,6,FALSE),"")</f>
        <v/>
      </c>
      <c r="AX5" s="5" t="str">
        <f>IFERROR(VLOOKUP(AV5,SÅPLAN!$C:$AC,4,FALSE),"")</f>
        <v/>
      </c>
      <c r="AY5" s="38" t="str">
        <f>IFERROR(VLOOKUP(AV5,SÅPLAN!$C:$AC,5,FALSE),"")</f>
        <v/>
      </c>
    </row>
    <row r="6" spans="2:51" x14ac:dyDescent="0.2">
      <c r="B6" s="4">
        <v>4</v>
      </c>
      <c r="C6" s="52"/>
      <c r="D6" s="5" t="s">
        <v>102</v>
      </c>
      <c r="E6" s="5" t="str">
        <f>IFERROR(VLOOKUP(D6,SÅPLAN!$C:$AC,6,FALSE),"")</f>
        <v/>
      </c>
      <c r="F6" s="5" t="str">
        <f>IFERROR(VLOOKUP(D6,SÅPLAN!$C:$AC,4,FALSE),"")</f>
        <v/>
      </c>
      <c r="G6" s="34" t="str">
        <f>IFERROR(VLOOKUP(D6,SÅPLAN!$C:$AC,5,FALSE),"")</f>
        <v/>
      </c>
      <c r="H6" s="35"/>
      <c r="I6" s="5"/>
      <c r="J6" s="5" t="str">
        <f>IFERROR(VLOOKUP(I6,SÅPLAN!$C:$AC,6,FALSE),"")</f>
        <v/>
      </c>
      <c r="K6" s="5" t="str">
        <f>IFERROR(VLOOKUP(I6,SÅPLAN!$C:$AC,4,FALSE),"")</f>
        <v/>
      </c>
      <c r="L6" s="34" t="str">
        <f>IFERROR(VLOOKUP(I6,SÅPLAN!$C:$AC,5,FALSE),"")</f>
        <v/>
      </c>
      <c r="M6" s="35"/>
      <c r="N6" s="5"/>
      <c r="O6" s="5" t="str">
        <f>IFERROR(VLOOKUP(N6,SÅPLAN!$C:$AC,6,FALSE),"")</f>
        <v/>
      </c>
      <c r="P6" s="5" t="str">
        <f>IFERROR(VLOOKUP(N6,SÅPLAN!$C:$AC,4,FALSE),"")</f>
        <v/>
      </c>
      <c r="Q6" s="38" t="str">
        <f>IFERROR(VLOOKUP(N6,SÅPLAN!$C:$AC,5,FALSE),"")</f>
        <v/>
      </c>
      <c r="S6" s="4">
        <v>4</v>
      </c>
      <c r="T6" s="52"/>
      <c r="U6" s="5" t="s">
        <v>131</v>
      </c>
      <c r="V6" s="5">
        <f>IFERROR(VLOOKUP(U6,SÅPLAN!$C:$AC,6,FALSE),"")</f>
        <v>50</v>
      </c>
      <c r="W6" s="5">
        <f>IFERROR(VLOOKUP(U6,SÅPLAN!$C:$AC,4,FALSE),"")</f>
        <v>19</v>
      </c>
      <c r="X6" s="34">
        <f>IFERROR(VLOOKUP(U6,SÅPLAN!$C:$AC,5,FALSE),"")</f>
        <v>29</v>
      </c>
      <c r="Y6" s="35"/>
      <c r="Z6" s="5"/>
      <c r="AA6" s="5" t="str">
        <f>IFERROR(VLOOKUP(Z6,SÅPLAN!$C:$AC,6,FALSE),"")</f>
        <v/>
      </c>
      <c r="AB6" s="5" t="str">
        <f>IFERROR(VLOOKUP(Z6,SÅPLAN!$C:$AC,4,FALSE),"")</f>
        <v/>
      </c>
      <c r="AC6" s="34" t="str">
        <f>IFERROR(VLOOKUP(Z6,SÅPLAN!$C:$AC,5,FALSE),"")</f>
        <v/>
      </c>
      <c r="AD6" s="35"/>
      <c r="AE6" s="5"/>
      <c r="AF6" s="5" t="str">
        <f>IFERROR(VLOOKUP(AE6,SÅPLAN!$C:$AC,6,FALSE),"")</f>
        <v/>
      </c>
      <c r="AG6" s="5" t="str">
        <f>IFERROR(VLOOKUP(AE6,SÅPLAN!$C:$AC,4,FALSE),"")</f>
        <v/>
      </c>
      <c r="AH6" s="38" t="str">
        <f>IFERROR(VLOOKUP(AE6,SÅPLAN!$C:$AC,5,FALSE),"")</f>
        <v/>
      </c>
      <c r="AJ6" s="4">
        <v>4</v>
      </c>
      <c r="AK6" s="52"/>
      <c r="AL6" s="5" t="s">
        <v>142</v>
      </c>
      <c r="AM6" s="5">
        <f>IFERROR(VLOOKUP(AL6,SÅPLAN!$C:$AC,6,FALSE),"")</f>
        <v>100</v>
      </c>
      <c r="AN6" s="5">
        <f>IFERROR(VLOOKUP(AL6,SÅPLAN!$C:$AC,4,FALSE),"")</f>
        <v>18</v>
      </c>
      <c r="AO6" s="34">
        <f>IFERROR(VLOOKUP(AL6,SÅPLAN!$C:$AC,5,FALSE),"")</f>
        <v>28</v>
      </c>
      <c r="AP6" s="35"/>
      <c r="AQ6" s="5"/>
      <c r="AR6" s="5" t="str">
        <f>IFERROR(VLOOKUP(AQ6,SÅPLAN!$C:$AC,6,FALSE),"")</f>
        <v/>
      </c>
      <c r="AS6" s="5" t="str">
        <f>IFERROR(VLOOKUP(AQ6,SÅPLAN!$C:$AC,4,FALSE),"")</f>
        <v/>
      </c>
      <c r="AT6" s="34" t="str">
        <f>IFERROR(VLOOKUP(AQ6,SÅPLAN!$C:$AC,5,FALSE),"")</f>
        <v/>
      </c>
      <c r="AU6" s="35"/>
      <c r="AV6" s="5"/>
      <c r="AW6" s="5" t="str">
        <f>IFERROR(VLOOKUP(AV6,SÅPLAN!$C:$AC,6,FALSE),"")</f>
        <v/>
      </c>
      <c r="AX6" s="5" t="str">
        <f>IFERROR(VLOOKUP(AV6,SÅPLAN!$C:$AC,4,FALSE),"")</f>
        <v/>
      </c>
      <c r="AY6" s="38" t="str">
        <f>IFERROR(VLOOKUP(AV6,SÅPLAN!$C:$AC,5,FALSE),"")</f>
        <v/>
      </c>
    </row>
    <row r="7" spans="2:51" x14ac:dyDescent="0.2">
      <c r="B7" s="4">
        <v>5</v>
      </c>
      <c r="C7" s="52"/>
      <c r="D7" s="31" t="s">
        <v>107</v>
      </c>
      <c r="E7" s="5">
        <f>IFERROR(VLOOKUP(D7,SÅPLAN!$C:$AC,6,FALSE),"")</f>
        <v>50</v>
      </c>
      <c r="F7" s="5">
        <f>IFERROR(VLOOKUP(D7,SÅPLAN!$C:$AC,4,FALSE),"")</f>
        <v>16</v>
      </c>
      <c r="G7" s="34">
        <f>IFERROR(VLOOKUP(D7,SÅPLAN!$C:$AC,5,FALSE),"")</f>
        <v>37.428571428571431</v>
      </c>
      <c r="H7" s="35"/>
      <c r="I7" s="31"/>
      <c r="J7" s="5" t="str">
        <f>IFERROR(VLOOKUP(I7,SÅPLAN!$C:$AC,6,FALSE),"")</f>
        <v/>
      </c>
      <c r="K7" s="5" t="str">
        <f>IFERROR(VLOOKUP(I7,SÅPLAN!$C:$AC,4,FALSE),"")</f>
        <v/>
      </c>
      <c r="L7" s="34" t="str">
        <f>IFERROR(VLOOKUP(I7,SÅPLAN!$C:$AC,5,FALSE),"")</f>
        <v/>
      </c>
      <c r="M7" s="35"/>
      <c r="N7" s="31"/>
      <c r="O7" s="5" t="str">
        <f>IFERROR(VLOOKUP(N7,SÅPLAN!$C:$AC,6,FALSE),"")</f>
        <v/>
      </c>
      <c r="P7" s="5" t="str">
        <f>IFERROR(VLOOKUP(N7,SÅPLAN!$C:$AC,4,FALSE),"")</f>
        <v/>
      </c>
      <c r="Q7" s="38" t="str">
        <f>IFERROR(VLOOKUP(N7,SÅPLAN!$C:$AC,5,FALSE),"")</f>
        <v/>
      </c>
      <c r="S7" s="4">
        <v>5</v>
      </c>
      <c r="T7" s="52"/>
      <c r="U7" s="31" t="s">
        <v>178</v>
      </c>
      <c r="V7" s="5">
        <f>IFERROR(VLOOKUP(U7,SÅPLAN!$C:$AC,6,FALSE),"")</f>
        <v>25</v>
      </c>
      <c r="W7" s="5">
        <f>IFERROR(VLOOKUP(U7,SÅPLAN!$C:$AC,4,FALSE),"")</f>
        <v>12</v>
      </c>
      <c r="X7" s="34">
        <f>IFERROR(VLOOKUP(U7,SÅPLAN!$C:$AC,5,FALSE),"")</f>
        <v>19.857142857142858</v>
      </c>
      <c r="Y7" s="35"/>
      <c r="Z7" s="5" t="s">
        <v>132</v>
      </c>
      <c r="AA7" s="5">
        <f>IFERROR(VLOOKUP(Z7,SÅPLAN!$C:$AC,6,FALSE),"")</f>
        <v>50</v>
      </c>
      <c r="AB7" s="5">
        <f>IFERROR(VLOOKUP(Z7,SÅPLAN!$C:$AC,4,FALSE),"")</f>
        <v>22</v>
      </c>
      <c r="AC7" s="34">
        <f>IFERROR(VLOOKUP(Z7,SÅPLAN!$C:$AC,5,FALSE),"")</f>
        <v>32</v>
      </c>
      <c r="AD7" s="35"/>
      <c r="AE7" s="5"/>
      <c r="AF7" s="5" t="str">
        <f>IFERROR(VLOOKUP(AE7,SÅPLAN!$C:$AC,6,FALSE),"")</f>
        <v/>
      </c>
      <c r="AG7" s="5" t="str">
        <f>IFERROR(VLOOKUP(AE7,SÅPLAN!$C:$AC,4,FALSE),"")</f>
        <v/>
      </c>
      <c r="AH7" s="38" t="str">
        <f>IFERROR(VLOOKUP(AE7,SÅPLAN!$C:$AC,5,FALSE),"")</f>
        <v/>
      </c>
      <c r="AJ7" s="4">
        <v>5</v>
      </c>
      <c r="AK7" s="52"/>
      <c r="AL7" s="5" t="s">
        <v>143</v>
      </c>
      <c r="AM7" s="5">
        <f>IFERROR(VLOOKUP(AL7,SÅPLAN!$C:$AC,6,FALSE),"")</f>
        <v>100</v>
      </c>
      <c r="AN7" s="5">
        <f>IFERROR(VLOOKUP(AL7,SÅPLAN!$C:$AC,4,FALSE),"")</f>
        <v>22</v>
      </c>
      <c r="AO7" s="34">
        <f>IFERROR(VLOOKUP(AL7,SÅPLAN!$C:$AC,5,FALSE),"")</f>
        <v>32</v>
      </c>
      <c r="AP7" s="35"/>
      <c r="AQ7" s="31"/>
      <c r="AR7" s="5" t="str">
        <f>IFERROR(VLOOKUP(AQ7,SÅPLAN!$C:$AC,6,FALSE),"")</f>
        <v/>
      </c>
      <c r="AS7" s="5" t="str">
        <f>IFERROR(VLOOKUP(AQ7,SÅPLAN!$C:$AC,4,FALSE),"")</f>
        <v/>
      </c>
      <c r="AT7" s="34" t="str">
        <f>IFERROR(VLOOKUP(AQ7,SÅPLAN!$C:$AC,5,FALSE),"")</f>
        <v/>
      </c>
      <c r="AU7" s="35"/>
      <c r="AV7" s="31"/>
      <c r="AW7" s="5" t="str">
        <f>IFERROR(VLOOKUP(AV7,SÅPLAN!$C:$AC,6,FALSE),"")</f>
        <v/>
      </c>
      <c r="AX7" s="5" t="str">
        <f>IFERROR(VLOOKUP(AV7,SÅPLAN!$C:$AC,4,FALSE),"")</f>
        <v/>
      </c>
      <c r="AY7" s="38" t="str">
        <f>IFERROR(VLOOKUP(AV7,SÅPLAN!$C:$AC,5,FALSE),"")</f>
        <v/>
      </c>
    </row>
    <row r="8" spans="2:51" x14ac:dyDescent="0.2">
      <c r="B8" s="4">
        <v>6</v>
      </c>
      <c r="C8" s="52"/>
      <c r="D8" s="31" t="s">
        <v>107</v>
      </c>
      <c r="E8" s="5">
        <f>IFERROR(VLOOKUP(D8,SÅPLAN!$C:$AC,6,FALSE),"")</f>
        <v>50</v>
      </c>
      <c r="F8" s="5">
        <f>IFERROR(VLOOKUP(D8,SÅPLAN!$C:$AC,4,FALSE),"")</f>
        <v>16</v>
      </c>
      <c r="G8" s="34">
        <f>IFERROR(VLOOKUP(D8,SÅPLAN!$C:$AC,5,FALSE),"")</f>
        <v>37.428571428571431</v>
      </c>
      <c r="H8" s="35"/>
      <c r="I8" s="31"/>
      <c r="J8" s="5" t="str">
        <f>IFERROR(VLOOKUP(I8,SÅPLAN!$C:$AC,6,FALSE),"")</f>
        <v/>
      </c>
      <c r="K8" s="5" t="str">
        <f>IFERROR(VLOOKUP(I8,SÅPLAN!$C:$AC,4,FALSE),"")</f>
        <v/>
      </c>
      <c r="L8" s="34" t="str">
        <f>IFERROR(VLOOKUP(I8,SÅPLAN!$C:$AC,5,FALSE),"")</f>
        <v/>
      </c>
      <c r="M8" s="35"/>
      <c r="N8" s="31"/>
      <c r="O8" s="5" t="str">
        <f>IFERROR(VLOOKUP(N8,SÅPLAN!$C:$AC,6,FALSE),"")</f>
        <v/>
      </c>
      <c r="P8" s="5" t="str">
        <f>IFERROR(VLOOKUP(N8,SÅPLAN!$C:$AC,4,FALSE),"")</f>
        <v/>
      </c>
      <c r="Q8" s="38" t="str">
        <f>IFERROR(VLOOKUP(N8,SÅPLAN!$C:$AC,5,FALSE),"")</f>
        <v/>
      </c>
      <c r="S8" s="4">
        <v>6</v>
      </c>
      <c r="T8" s="52"/>
      <c r="U8" s="31" t="s">
        <v>182</v>
      </c>
      <c r="V8" s="5">
        <f>IFERROR(VLOOKUP(U8,SÅPLAN!$C:$AC,6,FALSE),"")</f>
        <v>25</v>
      </c>
      <c r="W8" s="5">
        <f>IFERROR(VLOOKUP(U8,SÅPLAN!$C:$AC,4,FALSE),"")</f>
        <v>12</v>
      </c>
      <c r="X8" s="34">
        <f>IFERROR(VLOOKUP(U8,SÅPLAN!$C:$AC,5,FALSE),"")</f>
        <v>19.857142857142858</v>
      </c>
      <c r="Y8" s="35"/>
      <c r="Z8" s="5" t="s">
        <v>132</v>
      </c>
      <c r="AA8" s="5">
        <f>IFERROR(VLOOKUP(Z8,SÅPLAN!$C:$AC,6,FALSE),"")</f>
        <v>50</v>
      </c>
      <c r="AB8" s="5">
        <f>IFERROR(VLOOKUP(Z8,SÅPLAN!$C:$AC,4,FALSE),"")</f>
        <v>22</v>
      </c>
      <c r="AC8" s="34">
        <f>IFERROR(VLOOKUP(Z8,SÅPLAN!$C:$AC,5,FALSE),"")</f>
        <v>32</v>
      </c>
      <c r="AD8" s="35"/>
      <c r="AE8" s="5"/>
      <c r="AF8" s="5" t="str">
        <f>IFERROR(VLOOKUP(AE8,SÅPLAN!$C:$AC,6,FALSE),"")</f>
        <v/>
      </c>
      <c r="AG8" s="5" t="str">
        <f>IFERROR(VLOOKUP(AE8,SÅPLAN!$C:$AC,4,FALSE),"")</f>
        <v/>
      </c>
      <c r="AH8" s="38" t="str">
        <f>IFERROR(VLOOKUP(AE8,SÅPLAN!$C:$AC,5,FALSE),"")</f>
        <v/>
      </c>
      <c r="AJ8" s="4">
        <v>6</v>
      </c>
      <c r="AK8" s="52"/>
      <c r="AL8" s="5" t="s">
        <v>143</v>
      </c>
      <c r="AM8" s="5">
        <f>IFERROR(VLOOKUP(AL8,SÅPLAN!$C:$AC,6,FALSE),"")</f>
        <v>100</v>
      </c>
      <c r="AN8" s="5">
        <f>IFERROR(VLOOKUP(AL8,SÅPLAN!$C:$AC,4,FALSE),"")</f>
        <v>22</v>
      </c>
      <c r="AO8" s="34">
        <f>IFERROR(VLOOKUP(AL8,SÅPLAN!$C:$AC,5,FALSE),"")</f>
        <v>32</v>
      </c>
      <c r="AP8" s="35"/>
      <c r="AQ8" s="31"/>
      <c r="AR8" s="5" t="str">
        <f>IFERROR(VLOOKUP(AQ8,SÅPLAN!$C:$AC,6,FALSE),"")</f>
        <v/>
      </c>
      <c r="AS8" s="5" t="str">
        <f>IFERROR(VLOOKUP(AQ8,SÅPLAN!$C:$AC,4,FALSE),"")</f>
        <v/>
      </c>
      <c r="AT8" s="34" t="str">
        <f>IFERROR(VLOOKUP(AQ8,SÅPLAN!$C:$AC,5,FALSE),"")</f>
        <v/>
      </c>
      <c r="AU8" s="35"/>
      <c r="AV8" s="31"/>
      <c r="AW8" s="5" t="str">
        <f>IFERROR(VLOOKUP(AV8,SÅPLAN!$C:$AC,6,FALSE),"")</f>
        <v/>
      </c>
      <c r="AX8" s="5" t="str">
        <f>IFERROR(VLOOKUP(AV8,SÅPLAN!$C:$AC,4,FALSE),"")</f>
        <v/>
      </c>
      <c r="AY8" s="38" t="str">
        <f>IFERROR(VLOOKUP(AV8,SÅPLAN!$C:$AC,5,FALSE),"")</f>
        <v/>
      </c>
    </row>
    <row r="9" spans="2:51" x14ac:dyDescent="0.2">
      <c r="B9" s="4">
        <v>7</v>
      </c>
      <c r="C9" s="52"/>
      <c r="D9" s="31" t="s">
        <v>109</v>
      </c>
      <c r="E9" s="5">
        <f>IFERROR(VLOOKUP(D9,SÅPLAN!$C:$AC,6,FALSE),"")</f>
        <v>50</v>
      </c>
      <c r="F9" s="5">
        <f>IFERROR(VLOOKUP(D9,SÅPLAN!$C:$AC,4,FALSE),"")</f>
        <v>14</v>
      </c>
      <c r="G9" s="34">
        <f>IFERROR(VLOOKUP(D9,SÅPLAN!$C:$AC,5,FALSE),"")</f>
        <v>35.428571428571431</v>
      </c>
      <c r="H9" s="35"/>
      <c r="I9" s="31"/>
      <c r="J9" s="5" t="str">
        <f>IFERROR(VLOOKUP(I9,SÅPLAN!$C:$AC,6,FALSE),"")</f>
        <v/>
      </c>
      <c r="K9" s="5" t="str">
        <f>IFERROR(VLOOKUP(I9,SÅPLAN!$C:$AC,4,FALSE),"")</f>
        <v/>
      </c>
      <c r="L9" s="34" t="str">
        <f>IFERROR(VLOOKUP(I9,SÅPLAN!$C:$AC,5,FALSE),"")</f>
        <v/>
      </c>
      <c r="M9" s="35"/>
      <c r="N9" s="31"/>
      <c r="O9" s="5" t="str">
        <f>IFERROR(VLOOKUP(N9,SÅPLAN!$C:$AC,6,FALSE),"")</f>
        <v/>
      </c>
      <c r="P9" s="5" t="str">
        <f>IFERROR(VLOOKUP(N9,SÅPLAN!$C:$AC,4,FALSE),"")</f>
        <v/>
      </c>
      <c r="Q9" s="38" t="str">
        <f>IFERROR(VLOOKUP(N9,SÅPLAN!$C:$AC,5,FALSE),"")</f>
        <v/>
      </c>
      <c r="S9" s="4">
        <v>7</v>
      </c>
      <c r="T9" s="52"/>
      <c r="U9" s="31" t="s">
        <v>179</v>
      </c>
      <c r="V9" s="5">
        <f>IFERROR(VLOOKUP(U9,SÅPLAN!$C:$AC,6,FALSE),"")</f>
        <v>25</v>
      </c>
      <c r="W9" s="5">
        <f>IFERROR(VLOOKUP(U9,SÅPLAN!$C:$AC,4,FALSE),"")</f>
        <v>16</v>
      </c>
      <c r="X9" s="34">
        <f>IFERROR(VLOOKUP(U9,SÅPLAN!$C:$AC,5,FALSE),"")</f>
        <v>23.857142857142858</v>
      </c>
      <c r="Y9" s="35"/>
      <c r="Z9" s="5" t="s">
        <v>134</v>
      </c>
      <c r="AA9" s="5">
        <f>IFERROR(VLOOKUP(Z9,SÅPLAN!$C:$AC,6,FALSE),"")</f>
        <v>50</v>
      </c>
      <c r="AB9" s="5">
        <f>IFERROR(VLOOKUP(Z9,SÅPLAN!$C:$AC,4,FALSE),"")</f>
        <v>25</v>
      </c>
      <c r="AC9" s="34">
        <f>IFERROR(VLOOKUP(Z9,SÅPLAN!$C:$AC,5,FALSE),"")</f>
        <v>35</v>
      </c>
      <c r="AD9" s="35"/>
      <c r="AE9" s="5"/>
      <c r="AF9" s="5" t="str">
        <f>IFERROR(VLOOKUP(AE9,SÅPLAN!$C:$AC,6,FALSE),"")</f>
        <v/>
      </c>
      <c r="AG9" s="5" t="str">
        <f>IFERROR(VLOOKUP(AE9,SÅPLAN!$C:$AC,4,FALSE),"")</f>
        <v/>
      </c>
      <c r="AH9" s="38" t="str">
        <f>IFERROR(VLOOKUP(AE9,SÅPLAN!$C:$AC,5,FALSE),"")</f>
        <v/>
      </c>
      <c r="AJ9" s="4">
        <v>7</v>
      </c>
      <c r="AK9" s="52"/>
      <c r="AL9" s="5" t="s">
        <v>143</v>
      </c>
      <c r="AM9" s="5">
        <f>IFERROR(VLOOKUP(AL9,SÅPLAN!$C:$AC,6,FALSE),"")</f>
        <v>100</v>
      </c>
      <c r="AN9" s="5">
        <f>IFERROR(VLOOKUP(AL9,SÅPLAN!$C:$AC,4,FALSE),"")</f>
        <v>22</v>
      </c>
      <c r="AO9" s="34">
        <f>IFERROR(VLOOKUP(AL9,SÅPLAN!$C:$AC,5,FALSE),"")</f>
        <v>32</v>
      </c>
      <c r="AP9" s="35"/>
      <c r="AQ9" s="31"/>
      <c r="AR9" s="5" t="str">
        <f>IFERROR(VLOOKUP(AQ9,SÅPLAN!$C:$AC,6,FALSE),"")</f>
        <v/>
      </c>
      <c r="AS9" s="5" t="str">
        <f>IFERROR(VLOOKUP(AQ9,SÅPLAN!$C:$AC,4,FALSE),"")</f>
        <v/>
      </c>
      <c r="AT9" s="34" t="str">
        <f>IFERROR(VLOOKUP(AQ9,SÅPLAN!$C:$AC,5,FALSE),"")</f>
        <v/>
      </c>
      <c r="AU9" s="35"/>
      <c r="AV9" s="31"/>
      <c r="AW9" s="5" t="str">
        <f>IFERROR(VLOOKUP(AV9,SÅPLAN!$C:$AC,6,FALSE),"")</f>
        <v/>
      </c>
      <c r="AX9" s="5" t="str">
        <f>IFERROR(VLOOKUP(AV9,SÅPLAN!$C:$AC,4,FALSE),"")</f>
        <v/>
      </c>
      <c r="AY9" s="38" t="str">
        <f>IFERROR(VLOOKUP(AV9,SÅPLAN!$C:$AC,5,FALSE),"")</f>
        <v/>
      </c>
    </row>
    <row r="10" spans="2:51" x14ac:dyDescent="0.2">
      <c r="B10" s="4">
        <v>8</v>
      </c>
      <c r="C10" s="53"/>
      <c r="D10" s="31" t="s">
        <v>109</v>
      </c>
      <c r="E10" s="5">
        <f>IFERROR(VLOOKUP(D10,SÅPLAN!$C:$AC,6,FALSE),"")</f>
        <v>50</v>
      </c>
      <c r="F10" s="5">
        <f>IFERROR(VLOOKUP(D10,SÅPLAN!$C:$AC,4,FALSE),"")</f>
        <v>14</v>
      </c>
      <c r="G10" s="34">
        <f>IFERROR(VLOOKUP(D10,SÅPLAN!$C:$AC,5,FALSE),"")</f>
        <v>35.428571428571431</v>
      </c>
      <c r="H10" s="35"/>
      <c r="I10" s="31"/>
      <c r="J10" s="5" t="str">
        <f>IFERROR(VLOOKUP(I10,SÅPLAN!$C:$AC,6,FALSE),"")</f>
        <v/>
      </c>
      <c r="K10" s="5" t="str">
        <f>IFERROR(VLOOKUP(I10,SÅPLAN!$C:$AC,4,FALSE),"")</f>
        <v/>
      </c>
      <c r="L10" s="34" t="str">
        <f>IFERROR(VLOOKUP(I10,SÅPLAN!$C:$AC,5,FALSE),"")</f>
        <v/>
      </c>
      <c r="M10" s="35"/>
      <c r="N10" s="31"/>
      <c r="O10" s="5" t="str">
        <f>IFERROR(VLOOKUP(N10,SÅPLAN!$C:$AC,6,FALSE),"")</f>
        <v/>
      </c>
      <c r="P10" s="5" t="str">
        <f>IFERROR(VLOOKUP(N10,SÅPLAN!$C:$AC,4,FALSE),"")</f>
        <v/>
      </c>
      <c r="Q10" s="38" t="str">
        <f>IFERROR(VLOOKUP(N10,SÅPLAN!$C:$AC,5,FALSE),"")</f>
        <v/>
      </c>
      <c r="S10" s="4">
        <v>8</v>
      </c>
      <c r="T10" s="53"/>
      <c r="U10" s="31" t="s">
        <v>183</v>
      </c>
      <c r="V10" s="5">
        <f>IFERROR(VLOOKUP(U10,SÅPLAN!$C:$AC,6,FALSE),"")</f>
        <v>25</v>
      </c>
      <c r="W10" s="5">
        <f>IFERROR(VLOOKUP(U10,SÅPLAN!$C:$AC,4,FALSE),"")</f>
        <v>16</v>
      </c>
      <c r="X10" s="34">
        <f>IFERROR(VLOOKUP(U10,SÅPLAN!$C:$AC,5,FALSE),"")</f>
        <v>23.857142857142858</v>
      </c>
      <c r="Y10" s="35"/>
      <c r="Z10" s="5" t="s">
        <v>134</v>
      </c>
      <c r="AA10" s="5">
        <f>IFERROR(VLOOKUP(Z10,SÅPLAN!$C:$AC,6,FALSE),"")</f>
        <v>50</v>
      </c>
      <c r="AB10" s="5">
        <f>IFERROR(VLOOKUP(Z10,SÅPLAN!$C:$AC,4,FALSE),"")</f>
        <v>25</v>
      </c>
      <c r="AC10" s="34">
        <f>IFERROR(VLOOKUP(Z10,SÅPLAN!$C:$AC,5,FALSE),"")</f>
        <v>35</v>
      </c>
      <c r="AD10" s="35"/>
      <c r="AE10" s="5"/>
      <c r="AF10" s="5" t="str">
        <f>IFERROR(VLOOKUP(AE10,SÅPLAN!$C:$AC,6,FALSE),"")</f>
        <v/>
      </c>
      <c r="AG10" s="5" t="str">
        <f>IFERROR(VLOOKUP(AE10,SÅPLAN!$C:$AC,4,FALSE),"")</f>
        <v/>
      </c>
      <c r="AH10" s="38" t="str">
        <f>IFERROR(VLOOKUP(AE10,SÅPLAN!$C:$AC,5,FALSE),"")</f>
        <v/>
      </c>
      <c r="AJ10" s="4">
        <v>8</v>
      </c>
      <c r="AK10" s="53"/>
      <c r="AL10" s="5" t="s">
        <v>143</v>
      </c>
      <c r="AM10" s="5">
        <f>IFERROR(VLOOKUP(AL10,SÅPLAN!$C:$AC,6,FALSE),"")</f>
        <v>100</v>
      </c>
      <c r="AN10" s="5">
        <f>IFERROR(VLOOKUP(AL10,SÅPLAN!$C:$AC,4,FALSE),"")</f>
        <v>22</v>
      </c>
      <c r="AO10" s="34">
        <f>IFERROR(VLOOKUP(AL10,SÅPLAN!$C:$AC,5,FALSE),"")</f>
        <v>32</v>
      </c>
      <c r="AP10" s="35"/>
      <c r="AQ10" s="31"/>
      <c r="AR10" s="5" t="str">
        <f>IFERROR(VLOOKUP(AQ10,SÅPLAN!$C:$AC,6,FALSE),"")</f>
        <v/>
      </c>
      <c r="AS10" s="5" t="str">
        <f>IFERROR(VLOOKUP(AQ10,SÅPLAN!$C:$AC,4,FALSE),"")</f>
        <v/>
      </c>
      <c r="AT10" s="34" t="str">
        <f>IFERROR(VLOOKUP(AQ10,SÅPLAN!$C:$AC,5,FALSE),"")</f>
        <v/>
      </c>
      <c r="AU10" s="35"/>
      <c r="AV10" s="31"/>
      <c r="AW10" s="5" t="str">
        <f>IFERROR(VLOOKUP(AV10,SÅPLAN!$C:$AC,6,FALSE),"")</f>
        <v/>
      </c>
      <c r="AX10" s="5" t="str">
        <f>IFERROR(VLOOKUP(AV10,SÅPLAN!$C:$AC,4,FALSE),"")</f>
        <v/>
      </c>
      <c r="AY10" s="38" t="str">
        <f>IFERROR(VLOOKUP(AV10,SÅPLAN!$C:$AC,5,FALSE),"")</f>
        <v/>
      </c>
    </row>
    <row r="11" spans="2:51" ht="16" customHeight="1" x14ac:dyDescent="0.2">
      <c r="B11" s="27" t="s">
        <v>101</v>
      </c>
      <c r="C11" s="36"/>
      <c r="D11" s="28"/>
      <c r="E11" s="28"/>
      <c r="F11" s="28"/>
      <c r="G11" s="28"/>
      <c r="H11" s="36"/>
      <c r="I11" s="28"/>
      <c r="J11" s="28"/>
      <c r="K11" s="28"/>
      <c r="L11" s="28"/>
      <c r="M11" s="36"/>
      <c r="N11" s="28"/>
      <c r="O11" s="28"/>
      <c r="P11" s="28"/>
      <c r="Q11" s="29"/>
      <c r="S11" s="27" t="s">
        <v>101</v>
      </c>
      <c r="T11" s="36"/>
      <c r="U11" s="28"/>
      <c r="V11" s="28"/>
      <c r="W11" s="28"/>
      <c r="X11" s="28"/>
      <c r="Y11" s="36"/>
      <c r="Z11" s="28"/>
      <c r="AA11" s="28"/>
      <c r="AB11" s="28"/>
      <c r="AC11" s="28"/>
      <c r="AD11" s="36"/>
      <c r="AE11" s="28"/>
      <c r="AF11" s="28"/>
      <c r="AG11" s="28"/>
      <c r="AH11" s="29"/>
      <c r="AJ11" s="27" t="s">
        <v>101</v>
      </c>
      <c r="AK11" s="36"/>
      <c r="AL11" s="28"/>
      <c r="AM11" s="28"/>
      <c r="AN11" s="28"/>
      <c r="AO11" s="28"/>
      <c r="AP11" s="36"/>
      <c r="AQ11" s="28"/>
      <c r="AR11" s="28"/>
      <c r="AS11" s="28"/>
      <c r="AT11" s="28"/>
      <c r="AU11" s="36"/>
      <c r="AV11" s="28"/>
      <c r="AW11" s="28"/>
      <c r="AX11" s="28"/>
      <c r="AY11" s="29"/>
    </row>
    <row r="12" spans="2:51" ht="16" customHeight="1" x14ac:dyDescent="0.2">
      <c r="B12" s="4">
        <v>1</v>
      </c>
      <c r="C12" s="48" t="s">
        <v>113</v>
      </c>
      <c r="D12" s="5"/>
      <c r="E12" s="5" t="str">
        <f>IFERROR(VLOOKUP(D12,SÅPLAN!$C:$AC,6,FALSE),"")</f>
        <v/>
      </c>
      <c r="F12" s="5" t="str">
        <f>IFERROR(VLOOKUP(D12,SÅPLAN!$C:$AC,4,FALSE),"")</f>
        <v/>
      </c>
      <c r="G12" s="34" t="str">
        <f>IFERROR(VLOOKUP(D12,SÅPLAN!$C:$AC,5,FALSE),"")</f>
        <v/>
      </c>
      <c r="H12" s="35"/>
      <c r="I12" s="5"/>
      <c r="J12" s="5" t="str">
        <f>IFERROR(VLOOKUP(I12,SÅPLAN!$C:$AC,6,FALSE),"")</f>
        <v/>
      </c>
      <c r="K12" s="5" t="str">
        <f>IFERROR(VLOOKUP(I12,SÅPLAN!$C:$AC,4,FALSE),"")</f>
        <v/>
      </c>
      <c r="L12" s="34" t="str">
        <f>IFERROR(VLOOKUP(I12,SÅPLAN!$C:$AC,5,FALSE),"")</f>
        <v/>
      </c>
      <c r="M12" s="35"/>
      <c r="N12" s="5"/>
      <c r="O12" s="5" t="str">
        <f>IFERROR(VLOOKUP(N12,SÅPLAN!$C:$AC,6,FALSE),"")</f>
        <v/>
      </c>
      <c r="P12" s="5" t="str">
        <f>IFERROR(VLOOKUP(N12,SÅPLAN!$C:$AC,4,FALSE),"")</f>
        <v/>
      </c>
      <c r="Q12" s="38" t="str">
        <f>IFERROR(VLOOKUP(N12,SÅPLAN!$C:$AC,5,FALSE),"")</f>
        <v/>
      </c>
      <c r="S12" s="4">
        <v>1</v>
      </c>
      <c r="T12" s="51" t="s">
        <v>116</v>
      </c>
      <c r="U12" s="31" t="s">
        <v>257</v>
      </c>
      <c r="V12" s="5">
        <f>IFERROR(VLOOKUP(U12,SÅPLAN!$C:$AC,6,FALSE),"")</f>
        <v>200</v>
      </c>
      <c r="W12" s="5">
        <f>IFERROR(VLOOKUP(U12,SÅPLAN!$C:$AC,4,FALSE),"")</f>
        <v>14</v>
      </c>
      <c r="X12" s="34">
        <f>IFERROR(VLOOKUP(U12,SÅPLAN!$C:$AC,5,FALSE),"")</f>
        <v>29.714285714285715</v>
      </c>
      <c r="Y12" s="35"/>
      <c r="Z12" s="5"/>
      <c r="AA12" s="5" t="str">
        <f>IFERROR(VLOOKUP(Z12,SÅPLAN!$C:$AC,6,FALSE),"")</f>
        <v/>
      </c>
      <c r="AB12" s="5" t="str">
        <f>IFERROR(VLOOKUP(Z12,SÅPLAN!$C:$AC,4,FALSE),"")</f>
        <v/>
      </c>
      <c r="AC12" s="34" t="str">
        <f>IFERROR(VLOOKUP(Z12,SÅPLAN!$C:$AC,5,FALSE),"")</f>
        <v/>
      </c>
      <c r="AD12" s="35"/>
      <c r="AE12" s="5"/>
      <c r="AF12" s="5" t="str">
        <f>IFERROR(VLOOKUP(AE12,SÅPLAN!$C:$AC,6,FALSE),"")</f>
        <v/>
      </c>
      <c r="AG12" s="5" t="str">
        <f>IFERROR(VLOOKUP(AE12,SÅPLAN!$C:$AC,4,FALSE),"")</f>
        <v/>
      </c>
      <c r="AH12" s="38" t="str">
        <f>IFERROR(VLOOKUP(AE12,SÅPLAN!$C:$AC,5,FALSE),"")</f>
        <v/>
      </c>
      <c r="AJ12" s="4">
        <v>1</v>
      </c>
      <c r="AK12" s="51" t="s">
        <v>119</v>
      </c>
      <c r="AL12" s="5" t="s">
        <v>144</v>
      </c>
      <c r="AM12" s="5">
        <f>IFERROR(VLOOKUP(AL12,SÅPLAN!$C:$AC,6,FALSE),"")</f>
        <v>50</v>
      </c>
      <c r="AN12" s="5">
        <f>IFERROR(VLOOKUP(AL12,SÅPLAN!$C:$AC,4,FALSE),"")</f>
        <v>14</v>
      </c>
      <c r="AO12" s="34">
        <f>IFERROR(VLOOKUP(AL12,SÅPLAN!$C:$AC,5,FALSE),"")</f>
        <v>26.857142857142858</v>
      </c>
      <c r="AP12" s="35"/>
      <c r="AQ12" s="5"/>
      <c r="AR12" s="5" t="str">
        <f>IFERROR(VLOOKUP(AQ12,SÅPLAN!$C:$AC,6,FALSE),"")</f>
        <v/>
      </c>
      <c r="AS12" s="5" t="str">
        <f>IFERROR(VLOOKUP(AQ12,SÅPLAN!$C:$AC,4,FALSE),"")</f>
        <v/>
      </c>
      <c r="AT12" s="34" t="str">
        <f>IFERROR(VLOOKUP(AQ12,SÅPLAN!$C:$AC,5,FALSE),"")</f>
        <v/>
      </c>
      <c r="AU12" s="35"/>
      <c r="AV12" s="5"/>
      <c r="AW12" s="5" t="str">
        <f>IFERROR(VLOOKUP(AV12,SÅPLAN!$C:$AC,6,FALSE),"")</f>
        <v/>
      </c>
      <c r="AX12" s="5" t="str">
        <f>IFERROR(VLOOKUP(AV12,SÅPLAN!$C:$AC,4,FALSE),"")</f>
        <v/>
      </c>
      <c r="AY12" s="38" t="str">
        <f>IFERROR(VLOOKUP(AV12,SÅPLAN!$C:$AC,5,FALSE),"")</f>
        <v/>
      </c>
    </row>
    <row r="13" spans="2:51" ht="16" customHeight="1" x14ac:dyDescent="0.2">
      <c r="B13" s="4">
        <v>2</v>
      </c>
      <c r="C13" s="49"/>
      <c r="D13" s="5"/>
      <c r="E13" s="5" t="str">
        <f>IFERROR(VLOOKUP(D13,SÅPLAN!$C:$AC,6,FALSE),"")</f>
        <v/>
      </c>
      <c r="F13" s="5" t="str">
        <f>IFERROR(VLOOKUP(D13,SÅPLAN!$C:$AC,4,FALSE),"")</f>
        <v/>
      </c>
      <c r="G13" s="34" t="str">
        <f>IFERROR(VLOOKUP(D13,SÅPLAN!$C:$AC,5,FALSE),"")</f>
        <v/>
      </c>
      <c r="H13" s="35"/>
      <c r="I13" s="5"/>
      <c r="J13" s="5" t="str">
        <f>IFERROR(VLOOKUP(I13,SÅPLAN!$C:$AC,6,FALSE),"")</f>
        <v/>
      </c>
      <c r="K13" s="5" t="str">
        <f>IFERROR(VLOOKUP(I13,SÅPLAN!$C:$AC,4,FALSE),"")</f>
        <v/>
      </c>
      <c r="L13" s="34" t="str">
        <f>IFERROR(VLOOKUP(I13,SÅPLAN!$C:$AC,5,FALSE),"")</f>
        <v/>
      </c>
      <c r="M13" s="35"/>
      <c r="N13" s="5"/>
      <c r="O13" s="5" t="str">
        <f>IFERROR(VLOOKUP(N13,SÅPLAN!$C:$AC,6,FALSE),"")</f>
        <v/>
      </c>
      <c r="P13" s="5" t="str">
        <f>IFERROR(VLOOKUP(N13,SÅPLAN!$C:$AC,4,FALSE),"")</f>
        <v/>
      </c>
      <c r="Q13" s="38" t="str">
        <f>IFERROR(VLOOKUP(N13,SÅPLAN!$C:$AC,5,FALSE),"")</f>
        <v/>
      </c>
      <c r="S13" s="4">
        <v>2</v>
      </c>
      <c r="T13" s="52"/>
      <c r="U13" s="31" t="s">
        <v>257</v>
      </c>
      <c r="V13" s="5">
        <f>IFERROR(VLOOKUP(U13,SÅPLAN!$C:$AC,6,FALSE),"")</f>
        <v>200</v>
      </c>
      <c r="W13" s="5">
        <f>IFERROR(VLOOKUP(U13,SÅPLAN!$C:$AC,4,FALSE),"")</f>
        <v>14</v>
      </c>
      <c r="X13" s="34">
        <f>IFERROR(VLOOKUP(U13,SÅPLAN!$C:$AC,5,FALSE),"")</f>
        <v>29.714285714285715</v>
      </c>
      <c r="Y13" s="35"/>
      <c r="Z13" s="5"/>
      <c r="AA13" s="5" t="str">
        <f>IFERROR(VLOOKUP(Z13,SÅPLAN!$C:$AC,6,FALSE),"")</f>
        <v/>
      </c>
      <c r="AB13" s="5" t="str">
        <f>IFERROR(VLOOKUP(Z13,SÅPLAN!$C:$AC,4,FALSE),"")</f>
        <v/>
      </c>
      <c r="AC13" s="34" t="str">
        <f>IFERROR(VLOOKUP(Z13,SÅPLAN!$C:$AC,5,FALSE),"")</f>
        <v/>
      </c>
      <c r="AD13" s="35"/>
      <c r="AE13" s="5"/>
      <c r="AF13" s="5" t="str">
        <f>IFERROR(VLOOKUP(AE13,SÅPLAN!$C:$AC,6,FALSE),"")</f>
        <v/>
      </c>
      <c r="AG13" s="5" t="str">
        <f>IFERROR(VLOOKUP(AE13,SÅPLAN!$C:$AC,4,FALSE),"")</f>
        <v/>
      </c>
      <c r="AH13" s="38" t="str">
        <f>IFERROR(VLOOKUP(AE13,SÅPLAN!$C:$AC,5,FALSE),"")</f>
        <v/>
      </c>
      <c r="AJ13" s="4">
        <v>2</v>
      </c>
      <c r="AK13" s="52"/>
      <c r="AL13" s="5" t="s">
        <v>144</v>
      </c>
      <c r="AM13" s="5">
        <f>IFERROR(VLOOKUP(AL13,SÅPLAN!$C:$AC,6,FALSE),"")</f>
        <v>50</v>
      </c>
      <c r="AN13" s="5">
        <f>IFERROR(VLOOKUP(AL13,SÅPLAN!$C:$AC,4,FALSE),"")</f>
        <v>14</v>
      </c>
      <c r="AO13" s="34">
        <f>IFERROR(VLOOKUP(AL13,SÅPLAN!$C:$AC,5,FALSE),"")</f>
        <v>26.857142857142858</v>
      </c>
      <c r="AP13" s="35"/>
      <c r="AQ13" s="5"/>
      <c r="AR13" s="5" t="str">
        <f>IFERROR(VLOOKUP(AQ13,SÅPLAN!$C:$AC,6,FALSE),"")</f>
        <v/>
      </c>
      <c r="AS13" s="5" t="str">
        <f>IFERROR(VLOOKUP(AQ13,SÅPLAN!$C:$AC,4,FALSE),"")</f>
        <v/>
      </c>
      <c r="AT13" s="34" t="str">
        <f>IFERROR(VLOOKUP(AQ13,SÅPLAN!$C:$AC,5,FALSE),"")</f>
        <v/>
      </c>
      <c r="AU13" s="35"/>
      <c r="AV13" s="5"/>
      <c r="AW13" s="5" t="str">
        <f>IFERROR(VLOOKUP(AV13,SÅPLAN!$C:$AC,6,FALSE),"")</f>
        <v/>
      </c>
      <c r="AX13" s="5" t="str">
        <f>IFERROR(VLOOKUP(AV13,SÅPLAN!$C:$AC,4,FALSE),"")</f>
        <v/>
      </c>
      <c r="AY13" s="38" t="str">
        <f>IFERROR(VLOOKUP(AV13,SÅPLAN!$C:$AC,5,FALSE),"")</f>
        <v/>
      </c>
    </row>
    <row r="14" spans="2:51" x14ac:dyDescent="0.2">
      <c r="B14" s="4">
        <v>3</v>
      </c>
      <c r="C14" s="49"/>
      <c r="D14" s="5"/>
      <c r="E14" s="5" t="str">
        <f>IFERROR(VLOOKUP(D14,SÅPLAN!$C:$AC,6,FALSE),"")</f>
        <v/>
      </c>
      <c r="F14" s="5" t="str">
        <f>IFERROR(VLOOKUP(D14,SÅPLAN!$C:$AC,4,FALSE),"")</f>
        <v/>
      </c>
      <c r="G14" s="34" t="str">
        <f>IFERROR(VLOOKUP(D14,SÅPLAN!$C:$AC,5,FALSE),"")</f>
        <v/>
      </c>
      <c r="H14" s="35"/>
      <c r="I14" s="5"/>
      <c r="J14" s="5" t="str">
        <f>IFERROR(VLOOKUP(I14,SÅPLAN!$C:$AC,6,FALSE),"")</f>
        <v/>
      </c>
      <c r="K14" s="5" t="str">
        <f>IFERROR(VLOOKUP(I14,SÅPLAN!$C:$AC,4,FALSE),"")</f>
        <v/>
      </c>
      <c r="L14" s="34" t="str">
        <f>IFERROR(VLOOKUP(I14,SÅPLAN!$C:$AC,5,FALSE),"")</f>
        <v/>
      </c>
      <c r="M14" s="35"/>
      <c r="N14" s="5"/>
      <c r="O14" s="5" t="str">
        <f>IFERROR(VLOOKUP(N14,SÅPLAN!$C:$AC,6,FALSE),"")</f>
        <v/>
      </c>
      <c r="P14" s="5" t="str">
        <f>IFERROR(VLOOKUP(N14,SÅPLAN!$C:$AC,4,FALSE),"")</f>
        <v/>
      </c>
      <c r="Q14" s="38" t="str">
        <f>IFERROR(VLOOKUP(N14,SÅPLAN!$C:$AC,5,FALSE),"")</f>
        <v/>
      </c>
      <c r="S14" s="4">
        <v>3</v>
      </c>
      <c r="T14" s="52"/>
      <c r="U14" s="31" t="s">
        <v>257</v>
      </c>
      <c r="V14" s="5">
        <f>IFERROR(VLOOKUP(U14,SÅPLAN!$C:$AC,6,FALSE),"")</f>
        <v>200</v>
      </c>
      <c r="W14" s="5">
        <f>IFERROR(VLOOKUP(U14,SÅPLAN!$C:$AC,4,FALSE),"")</f>
        <v>14</v>
      </c>
      <c r="X14" s="34">
        <f>IFERROR(VLOOKUP(U14,SÅPLAN!$C:$AC,5,FALSE),"")</f>
        <v>29.714285714285715</v>
      </c>
      <c r="Y14" s="35"/>
      <c r="Z14" s="5"/>
      <c r="AA14" s="5" t="str">
        <f>IFERROR(VLOOKUP(Z14,SÅPLAN!$C:$AC,6,FALSE),"")</f>
        <v/>
      </c>
      <c r="AB14" s="5" t="str">
        <f>IFERROR(VLOOKUP(Z14,SÅPLAN!$C:$AC,4,FALSE),"")</f>
        <v/>
      </c>
      <c r="AC14" s="34" t="str">
        <f>IFERROR(VLOOKUP(Z14,SÅPLAN!$C:$AC,5,FALSE),"")</f>
        <v/>
      </c>
      <c r="AD14" s="35"/>
      <c r="AE14" s="5"/>
      <c r="AF14" s="5" t="str">
        <f>IFERROR(VLOOKUP(AE14,SÅPLAN!$C:$AC,6,FALSE),"")</f>
        <v/>
      </c>
      <c r="AG14" s="5" t="str">
        <f>IFERROR(VLOOKUP(AE14,SÅPLAN!$C:$AC,4,FALSE),"")</f>
        <v/>
      </c>
      <c r="AH14" s="38" t="str">
        <f>IFERROR(VLOOKUP(AE14,SÅPLAN!$C:$AC,5,FALSE),"")</f>
        <v/>
      </c>
      <c r="AJ14" s="4">
        <v>3</v>
      </c>
      <c r="AK14" s="52"/>
      <c r="AL14" s="5" t="s">
        <v>145</v>
      </c>
      <c r="AM14" s="5">
        <f>IFERROR(VLOOKUP(AL14,SÅPLAN!$C:$AC,6,FALSE),"")</f>
        <v>50</v>
      </c>
      <c r="AN14" s="5">
        <f>IFERROR(VLOOKUP(AL14,SÅPLAN!$C:$AC,4,FALSE),"")</f>
        <v>20</v>
      </c>
      <c r="AO14" s="34">
        <f>IFERROR(VLOOKUP(AL14,SÅPLAN!$C:$AC,5,FALSE),"")</f>
        <v>32.857142857142861</v>
      </c>
      <c r="AP14" s="35"/>
      <c r="AQ14" s="5"/>
      <c r="AR14" s="5" t="str">
        <f>IFERROR(VLOOKUP(AQ14,SÅPLAN!$C:$AC,6,FALSE),"")</f>
        <v/>
      </c>
      <c r="AS14" s="5" t="str">
        <f>IFERROR(VLOOKUP(AQ14,SÅPLAN!$C:$AC,4,FALSE),"")</f>
        <v/>
      </c>
      <c r="AT14" s="34" t="str">
        <f>IFERROR(VLOOKUP(AQ14,SÅPLAN!$C:$AC,5,FALSE),"")</f>
        <v/>
      </c>
      <c r="AU14" s="35"/>
      <c r="AV14" s="5"/>
      <c r="AW14" s="5" t="str">
        <f>IFERROR(VLOOKUP(AV14,SÅPLAN!$C:$AC,6,FALSE),"")</f>
        <v/>
      </c>
      <c r="AX14" s="5" t="str">
        <f>IFERROR(VLOOKUP(AV14,SÅPLAN!$C:$AC,4,FALSE),"")</f>
        <v/>
      </c>
      <c r="AY14" s="38" t="str">
        <f>IFERROR(VLOOKUP(AV14,SÅPLAN!$C:$AC,5,FALSE),"")</f>
        <v/>
      </c>
    </row>
    <row r="15" spans="2:51" x14ac:dyDescent="0.2">
      <c r="B15" s="4">
        <v>4</v>
      </c>
      <c r="C15" s="49"/>
      <c r="D15" s="5"/>
      <c r="E15" s="5" t="str">
        <f>IFERROR(VLOOKUP(D15,SÅPLAN!$C:$AC,6,FALSE),"")</f>
        <v/>
      </c>
      <c r="F15" s="5" t="str">
        <f>IFERROR(VLOOKUP(D15,SÅPLAN!$C:$AC,4,FALSE),"")</f>
        <v/>
      </c>
      <c r="G15" s="34" t="str">
        <f>IFERROR(VLOOKUP(D15,SÅPLAN!$C:$AC,5,FALSE),"")</f>
        <v/>
      </c>
      <c r="H15" s="35"/>
      <c r="I15" s="5"/>
      <c r="J15" s="5" t="str">
        <f>IFERROR(VLOOKUP(I15,SÅPLAN!$C:$AC,6,FALSE),"")</f>
        <v/>
      </c>
      <c r="K15" s="5" t="str">
        <f>IFERROR(VLOOKUP(I15,SÅPLAN!$C:$AC,4,FALSE),"")</f>
        <v/>
      </c>
      <c r="L15" s="34" t="str">
        <f>IFERROR(VLOOKUP(I15,SÅPLAN!$C:$AC,5,FALSE),"")</f>
        <v/>
      </c>
      <c r="M15" s="35"/>
      <c r="N15" s="5"/>
      <c r="O15" s="5" t="str">
        <f>IFERROR(VLOOKUP(N15,SÅPLAN!$C:$AC,6,FALSE),"")</f>
        <v/>
      </c>
      <c r="P15" s="5" t="str">
        <f>IFERROR(VLOOKUP(N15,SÅPLAN!$C:$AC,4,FALSE),"")</f>
        <v/>
      </c>
      <c r="Q15" s="38" t="str">
        <f>IFERROR(VLOOKUP(N15,SÅPLAN!$C:$AC,5,FALSE),"")</f>
        <v/>
      </c>
      <c r="S15" s="4">
        <v>4</v>
      </c>
      <c r="T15" s="52"/>
      <c r="U15" s="31" t="s">
        <v>257</v>
      </c>
      <c r="V15" s="5">
        <f>IFERROR(VLOOKUP(U15,SÅPLAN!$C:$AC,6,FALSE),"")</f>
        <v>200</v>
      </c>
      <c r="W15" s="5">
        <f>IFERROR(VLOOKUP(U15,SÅPLAN!$C:$AC,4,FALSE),"")</f>
        <v>14</v>
      </c>
      <c r="X15" s="34">
        <f>IFERROR(VLOOKUP(U15,SÅPLAN!$C:$AC,5,FALSE),"")</f>
        <v>29.714285714285715</v>
      </c>
      <c r="Y15" s="35"/>
      <c r="Z15" s="5"/>
      <c r="AA15" s="5" t="str">
        <f>IFERROR(VLOOKUP(Z15,SÅPLAN!$C:$AC,6,FALSE),"")</f>
        <v/>
      </c>
      <c r="AB15" s="5" t="str">
        <f>IFERROR(VLOOKUP(Z15,SÅPLAN!$C:$AC,4,FALSE),"")</f>
        <v/>
      </c>
      <c r="AC15" s="34" t="str">
        <f>IFERROR(VLOOKUP(Z15,SÅPLAN!$C:$AC,5,FALSE),"")</f>
        <v/>
      </c>
      <c r="AD15" s="35"/>
      <c r="AE15" s="5"/>
      <c r="AF15" s="5" t="str">
        <f>IFERROR(VLOOKUP(AE15,SÅPLAN!$C:$AC,6,FALSE),"")</f>
        <v/>
      </c>
      <c r="AG15" s="5" t="str">
        <f>IFERROR(VLOOKUP(AE15,SÅPLAN!$C:$AC,4,FALSE),"")</f>
        <v/>
      </c>
      <c r="AH15" s="38" t="str">
        <f>IFERROR(VLOOKUP(AE15,SÅPLAN!$C:$AC,5,FALSE),"")</f>
        <v/>
      </c>
      <c r="AJ15" s="4">
        <v>4</v>
      </c>
      <c r="AK15" s="52"/>
      <c r="AL15" s="5" t="s">
        <v>145</v>
      </c>
      <c r="AM15" s="5">
        <f>IFERROR(VLOOKUP(AL15,SÅPLAN!$C:$AC,6,FALSE),"")</f>
        <v>50</v>
      </c>
      <c r="AN15" s="5">
        <f>IFERROR(VLOOKUP(AL15,SÅPLAN!$C:$AC,4,FALSE),"")</f>
        <v>20</v>
      </c>
      <c r="AO15" s="34">
        <f>IFERROR(VLOOKUP(AL15,SÅPLAN!$C:$AC,5,FALSE),"")</f>
        <v>32.857142857142861</v>
      </c>
      <c r="AP15" s="35"/>
      <c r="AQ15" s="5"/>
      <c r="AR15" s="5" t="str">
        <f>IFERROR(VLOOKUP(AQ15,SÅPLAN!$C:$AC,6,FALSE),"")</f>
        <v/>
      </c>
      <c r="AS15" s="5" t="str">
        <f>IFERROR(VLOOKUP(AQ15,SÅPLAN!$C:$AC,4,FALSE),"")</f>
        <v/>
      </c>
      <c r="AT15" s="34" t="str">
        <f>IFERROR(VLOOKUP(AQ15,SÅPLAN!$C:$AC,5,FALSE),"")</f>
        <v/>
      </c>
      <c r="AU15" s="35"/>
      <c r="AV15" s="5"/>
      <c r="AW15" s="5" t="str">
        <f>IFERROR(VLOOKUP(AV15,SÅPLAN!$C:$AC,6,FALSE),"")</f>
        <v/>
      </c>
      <c r="AX15" s="5" t="str">
        <f>IFERROR(VLOOKUP(AV15,SÅPLAN!$C:$AC,4,FALSE),"")</f>
        <v/>
      </c>
      <c r="AY15" s="38" t="str">
        <f>IFERROR(VLOOKUP(AV15,SÅPLAN!$C:$AC,5,FALSE),"")</f>
        <v/>
      </c>
    </row>
    <row r="16" spans="2:51" ht="16" customHeight="1" x14ac:dyDescent="0.2">
      <c r="B16" s="4">
        <v>5</v>
      </c>
      <c r="C16" s="49"/>
      <c r="D16" s="31"/>
      <c r="E16" s="5" t="str">
        <f>IFERROR(VLOOKUP(D16,SÅPLAN!$C:$AC,6,FALSE),"")</f>
        <v/>
      </c>
      <c r="F16" s="5" t="str">
        <f>IFERROR(VLOOKUP(D16,SÅPLAN!$C:$AC,4,FALSE),"")</f>
        <v/>
      </c>
      <c r="G16" s="34" t="str">
        <f>IFERROR(VLOOKUP(D16,SÅPLAN!$C:$AC,5,FALSE),"")</f>
        <v/>
      </c>
      <c r="H16" s="35"/>
      <c r="I16" s="31"/>
      <c r="J16" s="5" t="str">
        <f>IFERROR(VLOOKUP(I16,SÅPLAN!$C:$AC,6,FALSE),"")</f>
        <v/>
      </c>
      <c r="K16" s="5" t="str">
        <f>IFERROR(VLOOKUP(I16,SÅPLAN!$C:$AC,4,FALSE),"")</f>
        <v/>
      </c>
      <c r="L16" s="34" t="str">
        <f>IFERROR(VLOOKUP(I16,SÅPLAN!$C:$AC,5,FALSE),"")</f>
        <v/>
      </c>
      <c r="M16" s="35"/>
      <c r="N16" s="31"/>
      <c r="O16" s="5" t="str">
        <f>IFERROR(VLOOKUP(N16,SÅPLAN!$C:$AC,6,FALSE),"")</f>
        <v/>
      </c>
      <c r="P16" s="5" t="str">
        <f>IFERROR(VLOOKUP(N16,SÅPLAN!$C:$AC,4,FALSE),"")</f>
        <v/>
      </c>
      <c r="Q16" s="38" t="str">
        <f>IFERROR(VLOOKUP(N16,SÅPLAN!$C:$AC,5,FALSE),"")</f>
        <v/>
      </c>
      <c r="S16" s="4">
        <v>5</v>
      </c>
      <c r="T16" s="52"/>
      <c r="U16" s="31" t="s">
        <v>257</v>
      </c>
      <c r="V16" s="5">
        <f>IFERROR(VLOOKUP(U16,SÅPLAN!$C:$AC,6,FALSE),"")</f>
        <v>200</v>
      </c>
      <c r="W16" s="5">
        <f>IFERROR(VLOOKUP(U16,SÅPLAN!$C:$AC,4,FALSE),"")</f>
        <v>14</v>
      </c>
      <c r="X16" s="34">
        <f>IFERROR(VLOOKUP(U16,SÅPLAN!$C:$AC,5,FALSE),"")</f>
        <v>29.714285714285715</v>
      </c>
      <c r="Y16" s="35"/>
      <c r="Z16" s="31"/>
      <c r="AA16" s="5" t="str">
        <f>IFERROR(VLOOKUP(Z16,SÅPLAN!$C:$AC,6,FALSE),"")</f>
        <v/>
      </c>
      <c r="AB16" s="5" t="str">
        <f>IFERROR(VLOOKUP(Z16,SÅPLAN!$C:$AC,4,FALSE),"")</f>
        <v/>
      </c>
      <c r="AC16" s="34" t="str">
        <f>IFERROR(VLOOKUP(Z16,SÅPLAN!$C:$AC,5,FALSE),"")</f>
        <v/>
      </c>
      <c r="AD16" s="35"/>
      <c r="AE16" s="31"/>
      <c r="AF16" s="5" t="str">
        <f>IFERROR(VLOOKUP(AE16,SÅPLAN!$C:$AC,6,FALSE),"")</f>
        <v/>
      </c>
      <c r="AG16" s="5" t="str">
        <f>IFERROR(VLOOKUP(AE16,SÅPLAN!$C:$AC,4,FALSE),"")</f>
        <v/>
      </c>
      <c r="AH16" s="38" t="str">
        <f>IFERROR(VLOOKUP(AE16,SÅPLAN!$C:$AC,5,FALSE),"")</f>
        <v/>
      </c>
      <c r="AJ16" s="4">
        <v>5</v>
      </c>
      <c r="AK16" s="52"/>
      <c r="AL16" s="31" t="s">
        <v>148</v>
      </c>
      <c r="AM16" s="5">
        <f>IFERROR(VLOOKUP(AL16,SÅPLAN!$C:$AC,6,FALSE),"")</f>
        <v>25</v>
      </c>
      <c r="AN16" s="5">
        <f>IFERROR(VLOOKUP(AL16,SÅPLAN!$C:$AC,4,FALSE),"")</f>
        <v>14</v>
      </c>
      <c r="AO16" s="34">
        <f>IFERROR(VLOOKUP(AL16,SÅPLAN!$C:$AC,5,FALSE),"")</f>
        <v>26.857142857142858</v>
      </c>
      <c r="AP16" s="35"/>
      <c r="AQ16" s="31"/>
      <c r="AR16" s="5" t="str">
        <f>IFERROR(VLOOKUP(AQ16,SÅPLAN!$C:$AC,6,FALSE),"")</f>
        <v/>
      </c>
      <c r="AS16" s="5" t="str">
        <f>IFERROR(VLOOKUP(AQ16,SÅPLAN!$C:$AC,4,FALSE),"")</f>
        <v/>
      </c>
      <c r="AT16" s="34" t="str">
        <f>IFERROR(VLOOKUP(AQ16,SÅPLAN!$C:$AC,5,FALSE),"")</f>
        <v/>
      </c>
      <c r="AU16" s="35"/>
      <c r="AV16" s="31"/>
      <c r="AW16" s="5" t="str">
        <f>IFERROR(VLOOKUP(AV16,SÅPLAN!$C:$AC,6,FALSE),"")</f>
        <v/>
      </c>
      <c r="AX16" s="5" t="str">
        <f>IFERROR(VLOOKUP(AV16,SÅPLAN!$C:$AC,4,FALSE),"")</f>
        <v/>
      </c>
      <c r="AY16" s="38" t="str">
        <f>IFERROR(VLOOKUP(AV16,SÅPLAN!$C:$AC,5,FALSE),"")</f>
        <v/>
      </c>
    </row>
    <row r="17" spans="2:51" x14ac:dyDescent="0.2">
      <c r="B17" s="4">
        <v>6</v>
      </c>
      <c r="C17" s="49"/>
      <c r="D17" s="31"/>
      <c r="E17" s="5" t="str">
        <f>IFERROR(VLOOKUP(D17,SÅPLAN!$C:$AC,6,FALSE),"")</f>
        <v/>
      </c>
      <c r="F17" s="5" t="str">
        <f>IFERROR(VLOOKUP(D17,SÅPLAN!$C:$AC,4,FALSE),"")</f>
        <v/>
      </c>
      <c r="G17" s="34" t="str">
        <f>IFERROR(VLOOKUP(D17,SÅPLAN!$C:$AC,5,FALSE),"")</f>
        <v/>
      </c>
      <c r="H17" s="35"/>
      <c r="I17" s="31"/>
      <c r="J17" s="5" t="str">
        <f>IFERROR(VLOOKUP(I17,SÅPLAN!$C:$AC,6,FALSE),"")</f>
        <v/>
      </c>
      <c r="K17" s="5" t="str">
        <f>IFERROR(VLOOKUP(I17,SÅPLAN!$C:$AC,4,FALSE),"")</f>
        <v/>
      </c>
      <c r="L17" s="34" t="str">
        <f>IFERROR(VLOOKUP(I17,SÅPLAN!$C:$AC,5,FALSE),"")</f>
        <v/>
      </c>
      <c r="M17" s="35"/>
      <c r="N17" s="31"/>
      <c r="O17" s="5" t="str">
        <f>IFERROR(VLOOKUP(N17,SÅPLAN!$C:$AC,6,FALSE),"")</f>
        <v/>
      </c>
      <c r="P17" s="5" t="str">
        <f>IFERROR(VLOOKUP(N17,SÅPLAN!$C:$AC,4,FALSE),"")</f>
        <v/>
      </c>
      <c r="Q17" s="38" t="str">
        <f>IFERROR(VLOOKUP(N17,SÅPLAN!$C:$AC,5,FALSE),"")</f>
        <v/>
      </c>
      <c r="S17" s="4">
        <v>6</v>
      </c>
      <c r="T17" s="52"/>
      <c r="U17" s="31" t="s">
        <v>257</v>
      </c>
      <c r="V17" s="5">
        <f>IFERROR(VLOOKUP(U17,SÅPLAN!$C:$AC,6,FALSE),"")</f>
        <v>200</v>
      </c>
      <c r="W17" s="5">
        <f>IFERROR(VLOOKUP(U17,SÅPLAN!$C:$AC,4,FALSE),"")</f>
        <v>14</v>
      </c>
      <c r="X17" s="34">
        <f>IFERROR(VLOOKUP(U17,SÅPLAN!$C:$AC,5,FALSE),"")</f>
        <v>29.714285714285715</v>
      </c>
      <c r="Y17" s="35"/>
      <c r="Z17" s="31"/>
      <c r="AA17" s="5" t="str">
        <f>IFERROR(VLOOKUP(Z17,SÅPLAN!$C:$AC,6,FALSE),"")</f>
        <v/>
      </c>
      <c r="AB17" s="5" t="str">
        <f>IFERROR(VLOOKUP(Z17,SÅPLAN!$C:$AC,4,FALSE),"")</f>
        <v/>
      </c>
      <c r="AC17" s="34" t="str">
        <f>IFERROR(VLOOKUP(Z17,SÅPLAN!$C:$AC,5,FALSE),"")</f>
        <v/>
      </c>
      <c r="AD17" s="35"/>
      <c r="AE17" s="31"/>
      <c r="AF17" s="5" t="str">
        <f>IFERROR(VLOOKUP(AE17,SÅPLAN!$C:$AC,6,FALSE),"")</f>
        <v/>
      </c>
      <c r="AG17" s="5" t="str">
        <f>IFERROR(VLOOKUP(AE17,SÅPLAN!$C:$AC,4,FALSE),"")</f>
        <v/>
      </c>
      <c r="AH17" s="38" t="str">
        <f>IFERROR(VLOOKUP(AE17,SÅPLAN!$C:$AC,5,FALSE),"")</f>
        <v/>
      </c>
      <c r="AJ17" s="4">
        <v>6</v>
      </c>
      <c r="AK17" s="52"/>
      <c r="AL17" s="31" t="s">
        <v>148</v>
      </c>
      <c r="AM17" s="5">
        <f>IFERROR(VLOOKUP(AL17,SÅPLAN!$C:$AC,6,FALSE),"")</f>
        <v>25</v>
      </c>
      <c r="AN17" s="5">
        <f>IFERROR(VLOOKUP(AL17,SÅPLAN!$C:$AC,4,FALSE),"")</f>
        <v>14</v>
      </c>
      <c r="AO17" s="34">
        <f>IFERROR(VLOOKUP(AL17,SÅPLAN!$C:$AC,5,FALSE),"")</f>
        <v>26.857142857142858</v>
      </c>
      <c r="AP17" s="35"/>
      <c r="AQ17" s="31"/>
      <c r="AR17" s="5" t="str">
        <f>IFERROR(VLOOKUP(AQ17,SÅPLAN!$C:$AC,6,FALSE),"")</f>
        <v/>
      </c>
      <c r="AS17" s="5" t="str">
        <f>IFERROR(VLOOKUP(AQ17,SÅPLAN!$C:$AC,4,FALSE),"")</f>
        <v/>
      </c>
      <c r="AT17" s="34" t="str">
        <f>IFERROR(VLOOKUP(AQ17,SÅPLAN!$C:$AC,5,FALSE),"")</f>
        <v/>
      </c>
      <c r="AU17" s="35"/>
      <c r="AV17" s="31"/>
      <c r="AW17" s="5" t="str">
        <f>IFERROR(VLOOKUP(AV17,SÅPLAN!$C:$AC,6,FALSE),"")</f>
        <v/>
      </c>
      <c r="AX17" s="5" t="str">
        <f>IFERROR(VLOOKUP(AV17,SÅPLAN!$C:$AC,4,FALSE),"")</f>
        <v/>
      </c>
      <c r="AY17" s="38" t="str">
        <f>IFERROR(VLOOKUP(AV17,SÅPLAN!$C:$AC,5,FALSE),"")</f>
        <v/>
      </c>
    </row>
    <row r="18" spans="2:51" x14ac:dyDescent="0.2">
      <c r="B18" s="4">
        <v>7</v>
      </c>
      <c r="C18" s="49"/>
      <c r="D18" s="31"/>
      <c r="E18" s="5" t="str">
        <f>IFERROR(VLOOKUP(D18,SÅPLAN!$C:$AC,6,FALSE),"")</f>
        <v/>
      </c>
      <c r="F18" s="5" t="str">
        <f>IFERROR(VLOOKUP(D18,SÅPLAN!$C:$AC,4,FALSE),"")</f>
        <v/>
      </c>
      <c r="G18" s="34" t="str">
        <f>IFERROR(VLOOKUP(D18,SÅPLAN!$C:$AC,5,FALSE),"")</f>
        <v/>
      </c>
      <c r="H18" s="35"/>
      <c r="I18" s="31"/>
      <c r="J18" s="5" t="str">
        <f>IFERROR(VLOOKUP(I18,SÅPLAN!$C:$AC,6,FALSE),"")</f>
        <v/>
      </c>
      <c r="K18" s="5" t="str">
        <f>IFERROR(VLOOKUP(I18,SÅPLAN!$C:$AC,4,FALSE),"")</f>
        <v/>
      </c>
      <c r="L18" s="34" t="str">
        <f>IFERROR(VLOOKUP(I18,SÅPLAN!$C:$AC,5,FALSE),"")</f>
        <v/>
      </c>
      <c r="M18" s="35"/>
      <c r="N18" s="31"/>
      <c r="O18" s="5" t="str">
        <f>IFERROR(VLOOKUP(N18,SÅPLAN!$C:$AC,6,FALSE),"")</f>
        <v/>
      </c>
      <c r="P18" s="5" t="str">
        <f>IFERROR(VLOOKUP(N18,SÅPLAN!$C:$AC,4,FALSE),"")</f>
        <v/>
      </c>
      <c r="Q18" s="38" t="str">
        <f>IFERROR(VLOOKUP(N18,SÅPLAN!$C:$AC,5,FALSE),"")</f>
        <v/>
      </c>
      <c r="S18" s="4">
        <v>7</v>
      </c>
      <c r="T18" s="52"/>
      <c r="U18" s="31" t="s">
        <v>257</v>
      </c>
      <c r="V18" s="5">
        <f>IFERROR(VLOOKUP(U18,SÅPLAN!$C:$AC,6,FALSE),"")</f>
        <v>200</v>
      </c>
      <c r="W18" s="5">
        <f>IFERROR(VLOOKUP(U18,SÅPLAN!$C:$AC,4,FALSE),"")</f>
        <v>14</v>
      </c>
      <c r="X18" s="34">
        <f>IFERROR(VLOOKUP(U18,SÅPLAN!$C:$AC,5,FALSE),"")</f>
        <v>29.714285714285715</v>
      </c>
      <c r="Y18" s="35"/>
      <c r="Z18" s="31"/>
      <c r="AA18" s="5" t="str">
        <f>IFERROR(VLOOKUP(Z18,SÅPLAN!$C:$AC,6,FALSE),"")</f>
        <v/>
      </c>
      <c r="AB18" s="5" t="str">
        <f>IFERROR(VLOOKUP(Z18,SÅPLAN!$C:$AC,4,FALSE),"")</f>
        <v/>
      </c>
      <c r="AC18" s="34" t="str">
        <f>IFERROR(VLOOKUP(Z18,SÅPLAN!$C:$AC,5,FALSE),"")</f>
        <v/>
      </c>
      <c r="AD18" s="35"/>
      <c r="AE18" s="31"/>
      <c r="AF18" s="5" t="str">
        <f>IFERROR(VLOOKUP(AE18,SÅPLAN!$C:$AC,6,FALSE),"")</f>
        <v/>
      </c>
      <c r="AG18" s="5" t="str">
        <f>IFERROR(VLOOKUP(AE18,SÅPLAN!$C:$AC,4,FALSE),"")</f>
        <v/>
      </c>
      <c r="AH18" s="38" t="str">
        <f>IFERROR(VLOOKUP(AE18,SÅPLAN!$C:$AC,5,FALSE),"")</f>
        <v/>
      </c>
      <c r="AJ18" s="4">
        <v>7</v>
      </c>
      <c r="AK18" s="52"/>
      <c r="AL18" s="31" t="s">
        <v>149</v>
      </c>
      <c r="AM18" s="5">
        <f>IFERROR(VLOOKUP(AL18,SÅPLAN!$C:$AC,6,FALSE),"")</f>
        <v>25</v>
      </c>
      <c r="AN18" s="5">
        <f>IFERROR(VLOOKUP(AL18,SÅPLAN!$C:$AC,4,FALSE),"")</f>
        <v>20</v>
      </c>
      <c r="AO18" s="34">
        <f>IFERROR(VLOOKUP(AL18,SÅPLAN!$C:$AC,5,FALSE),"")</f>
        <v>32.857142857142861</v>
      </c>
      <c r="AP18" s="35"/>
      <c r="AQ18" s="31"/>
      <c r="AR18" s="5" t="str">
        <f>IFERROR(VLOOKUP(AQ18,SÅPLAN!$C:$AC,6,FALSE),"")</f>
        <v/>
      </c>
      <c r="AS18" s="5" t="str">
        <f>IFERROR(VLOOKUP(AQ18,SÅPLAN!$C:$AC,4,FALSE),"")</f>
        <v/>
      </c>
      <c r="AT18" s="34" t="str">
        <f>IFERROR(VLOOKUP(AQ18,SÅPLAN!$C:$AC,5,FALSE),"")</f>
        <v/>
      </c>
      <c r="AU18" s="35"/>
      <c r="AV18" s="31"/>
      <c r="AW18" s="5" t="str">
        <f>IFERROR(VLOOKUP(AV18,SÅPLAN!$C:$AC,6,FALSE),"")</f>
        <v/>
      </c>
      <c r="AX18" s="5" t="str">
        <f>IFERROR(VLOOKUP(AV18,SÅPLAN!$C:$AC,4,FALSE),"")</f>
        <v/>
      </c>
      <c r="AY18" s="38" t="str">
        <f>IFERROR(VLOOKUP(AV18,SÅPLAN!$C:$AC,5,FALSE),"")</f>
        <v/>
      </c>
    </row>
    <row r="19" spans="2:51" ht="16" customHeight="1" x14ac:dyDescent="0.2">
      <c r="B19" s="4">
        <v>8</v>
      </c>
      <c r="C19" s="50"/>
      <c r="D19" s="31"/>
      <c r="E19" s="5" t="str">
        <f>IFERROR(VLOOKUP(D19,SÅPLAN!$C:$AC,6,FALSE),"")</f>
        <v/>
      </c>
      <c r="F19" s="5" t="str">
        <f>IFERROR(VLOOKUP(D19,SÅPLAN!$C:$AC,4,FALSE),"")</f>
        <v/>
      </c>
      <c r="G19" s="34" t="str">
        <f>IFERROR(VLOOKUP(D19,SÅPLAN!$C:$AC,5,FALSE),"")</f>
        <v/>
      </c>
      <c r="H19" s="35"/>
      <c r="I19" s="31"/>
      <c r="J19" s="5" t="str">
        <f>IFERROR(VLOOKUP(I19,SÅPLAN!$C:$AC,6,FALSE),"")</f>
        <v/>
      </c>
      <c r="K19" s="5" t="str">
        <f>IFERROR(VLOOKUP(I19,SÅPLAN!$C:$AC,4,FALSE),"")</f>
        <v/>
      </c>
      <c r="L19" s="34" t="str">
        <f>IFERROR(VLOOKUP(I19,SÅPLAN!$C:$AC,5,FALSE),"")</f>
        <v/>
      </c>
      <c r="M19" s="35"/>
      <c r="N19" s="31"/>
      <c r="O19" s="5" t="str">
        <f>IFERROR(VLOOKUP(N19,SÅPLAN!$C:$AC,6,FALSE),"")</f>
        <v/>
      </c>
      <c r="P19" s="5" t="str">
        <f>IFERROR(VLOOKUP(N19,SÅPLAN!$C:$AC,4,FALSE),"")</f>
        <v/>
      </c>
      <c r="Q19" s="38" t="str">
        <f>IFERROR(VLOOKUP(N19,SÅPLAN!$C:$AC,5,FALSE),"")</f>
        <v/>
      </c>
      <c r="S19" s="4">
        <v>8</v>
      </c>
      <c r="T19" s="53"/>
      <c r="U19" s="31" t="s">
        <v>257</v>
      </c>
      <c r="V19" s="5">
        <f>IFERROR(VLOOKUP(U19,SÅPLAN!$C:$AC,6,FALSE),"")</f>
        <v>200</v>
      </c>
      <c r="W19" s="5">
        <f>IFERROR(VLOOKUP(U19,SÅPLAN!$C:$AC,4,FALSE),"")</f>
        <v>14</v>
      </c>
      <c r="X19" s="34">
        <f>IFERROR(VLOOKUP(U19,SÅPLAN!$C:$AC,5,FALSE),"")</f>
        <v>29.714285714285715</v>
      </c>
      <c r="Y19" s="35"/>
      <c r="Z19" s="31"/>
      <c r="AA19" s="5" t="str">
        <f>IFERROR(VLOOKUP(Z19,SÅPLAN!$C:$AC,6,FALSE),"")</f>
        <v/>
      </c>
      <c r="AB19" s="5" t="str">
        <f>IFERROR(VLOOKUP(Z19,SÅPLAN!$C:$AC,4,FALSE),"")</f>
        <v/>
      </c>
      <c r="AC19" s="34" t="str">
        <f>IFERROR(VLOOKUP(Z19,SÅPLAN!$C:$AC,5,FALSE),"")</f>
        <v/>
      </c>
      <c r="AD19" s="35"/>
      <c r="AE19" s="31"/>
      <c r="AF19" s="5" t="str">
        <f>IFERROR(VLOOKUP(AE19,SÅPLAN!$C:$AC,6,FALSE),"")</f>
        <v/>
      </c>
      <c r="AG19" s="5" t="str">
        <f>IFERROR(VLOOKUP(AE19,SÅPLAN!$C:$AC,4,FALSE),"")</f>
        <v/>
      </c>
      <c r="AH19" s="38" t="str">
        <f>IFERROR(VLOOKUP(AE19,SÅPLAN!$C:$AC,5,FALSE),"")</f>
        <v/>
      </c>
      <c r="AJ19" s="4">
        <v>8</v>
      </c>
      <c r="AK19" s="53"/>
      <c r="AL19" s="31" t="s">
        <v>149</v>
      </c>
      <c r="AM19" s="5">
        <f>IFERROR(VLOOKUP(AL19,SÅPLAN!$C:$AC,6,FALSE),"")</f>
        <v>25</v>
      </c>
      <c r="AN19" s="5">
        <f>IFERROR(VLOOKUP(AL19,SÅPLAN!$C:$AC,4,FALSE),"")</f>
        <v>20</v>
      </c>
      <c r="AO19" s="34">
        <f>IFERROR(VLOOKUP(AL19,SÅPLAN!$C:$AC,5,FALSE),"")</f>
        <v>32.857142857142861</v>
      </c>
      <c r="AP19" s="35"/>
      <c r="AQ19" s="31"/>
      <c r="AR19" s="5" t="str">
        <f>IFERROR(VLOOKUP(AQ19,SÅPLAN!$C:$AC,6,FALSE),"")</f>
        <v/>
      </c>
      <c r="AS19" s="5" t="str">
        <f>IFERROR(VLOOKUP(AQ19,SÅPLAN!$C:$AC,4,FALSE),"")</f>
        <v/>
      </c>
      <c r="AT19" s="34" t="str">
        <f>IFERROR(VLOOKUP(AQ19,SÅPLAN!$C:$AC,5,FALSE),"")</f>
        <v/>
      </c>
      <c r="AU19" s="35"/>
      <c r="AV19" s="31"/>
      <c r="AW19" s="5" t="str">
        <f>IFERROR(VLOOKUP(AV19,SÅPLAN!$C:$AC,6,FALSE),"")</f>
        <v/>
      </c>
      <c r="AX19" s="5" t="str">
        <f>IFERROR(VLOOKUP(AV19,SÅPLAN!$C:$AC,4,FALSE),"")</f>
        <v/>
      </c>
      <c r="AY19" s="38" t="str">
        <f>IFERROR(VLOOKUP(AV19,SÅPLAN!$C:$AC,5,FALSE),"")</f>
        <v/>
      </c>
    </row>
    <row r="20" spans="2:51" x14ac:dyDescent="0.2">
      <c r="B20" s="27" t="s">
        <v>101</v>
      </c>
      <c r="C20" s="36"/>
      <c r="D20" s="28"/>
      <c r="E20" s="28"/>
      <c r="F20" s="28"/>
      <c r="G20" s="28"/>
      <c r="H20" s="36"/>
      <c r="I20" s="28"/>
      <c r="J20" s="28"/>
      <c r="K20" s="28"/>
      <c r="L20" s="28"/>
      <c r="M20" s="36"/>
      <c r="N20" s="28"/>
      <c r="O20" s="28"/>
      <c r="P20" s="28"/>
      <c r="Q20" s="29"/>
      <c r="S20" s="27" t="s">
        <v>101</v>
      </c>
      <c r="T20" s="36"/>
      <c r="U20" s="28"/>
      <c r="V20" s="28"/>
      <c r="W20" s="28"/>
      <c r="X20" s="28"/>
      <c r="Y20" s="36"/>
      <c r="Z20" s="28"/>
      <c r="AA20" s="28"/>
      <c r="AB20" s="28"/>
      <c r="AC20" s="28"/>
      <c r="AD20" s="36"/>
      <c r="AE20" s="28"/>
      <c r="AF20" s="28"/>
      <c r="AG20" s="28"/>
      <c r="AH20" s="29"/>
      <c r="AJ20" s="27" t="s">
        <v>101</v>
      </c>
      <c r="AK20" s="36"/>
      <c r="AL20" s="28"/>
      <c r="AM20" s="28"/>
      <c r="AN20" s="28"/>
      <c r="AO20" s="28"/>
      <c r="AP20" s="36"/>
      <c r="AQ20" s="28"/>
      <c r="AR20" s="28"/>
      <c r="AS20" s="28"/>
      <c r="AT20" s="28"/>
      <c r="AU20" s="36"/>
      <c r="AV20" s="28"/>
      <c r="AW20" s="28"/>
      <c r="AX20" s="28"/>
      <c r="AY20" s="29"/>
    </row>
    <row r="21" spans="2:51" x14ac:dyDescent="0.2">
      <c r="B21" s="4">
        <v>1</v>
      </c>
      <c r="C21" s="51" t="s">
        <v>114</v>
      </c>
      <c r="D21" s="5"/>
      <c r="E21" s="5" t="str">
        <f>IFERROR(VLOOKUP(D21,SÅPLAN!$C:$AC,6,FALSE),"")</f>
        <v/>
      </c>
      <c r="F21" s="5" t="str">
        <f>IFERROR(VLOOKUP(D21,SÅPLAN!$C:$AC,4,FALSE),"")</f>
        <v/>
      </c>
      <c r="G21" s="34" t="str">
        <f>IFERROR(VLOOKUP(D21,SÅPLAN!$C:$AC,5,FALSE),"")</f>
        <v/>
      </c>
      <c r="H21" s="35"/>
      <c r="I21" s="5"/>
      <c r="J21" s="5" t="str">
        <f>IFERROR(VLOOKUP(I21,SÅPLAN!$C:$AC,6,FALSE),"")</f>
        <v/>
      </c>
      <c r="K21" s="5" t="str">
        <f>IFERROR(VLOOKUP(I21,SÅPLAN!$C:$AC,4,FALSE),"")</f>
        <v/>
      </c>
      <c r="L21" s="34" t="str">
        <f>IFERROR(VLOOKUP(I21,SÅPLAN!$C:$AC,5,FALSE),"")</f>
        <v/>
      </c>
      <c r="M21" s="35"/>
      <c r="N21" s="5"/>
      <c r="O21" s="5" t="str">
        <f>IFERROR(VLOOKUP(N21,SÅPLAN!$C:$AC,6,FALSE),"")</f>
        <v/>
      </c>
      <c r="P21" s="5" t="str">
        <f>IFERROR(VLOOKUP(N21,SÅPLAN!$C:$AC,4,FALSE),"")</f>
        <v/>
      </c>
      <c r="Q21" s="38" t="str">
        <f>IFERROR(VLOOKUP(N21,SÅPLAN!$C:$AC,5,FALSE),"")</f>
        <v/>
      </c>
      <c r="S21" s="4">
        <v>1</v>
      </c>
      <c r="T21" s="51" t="s">
        <v>117</v>
      </c>
      <c r="U21" s="31" t="s">
        <v>135</v>
      </c>
      <c r="V21" s="5">
        <f>IFERROR(VLOOKUP(U21,SÅPLAN!$C:$AC,6,FALSE),"")</f>
        <v>50</v>
      </c>
      <c r="W21" s="5">
        <f>IFERROR(VLOOKUP(U21,SÅPLAN!$C:$AC,4,FALSE),"")</f>
        <v>14</v>
      </c>
      <c r="X21" s="34">
        <f>IFERROR(VLOOKUP(U21,SÅPLAN!$C:$AC,5,FALSE),"")</f>
        <v>21.142857142857142</v>
      </c>
      <c r="Y21" s="35"/>
      <c r="Z21" s="5" t="s">
        <v>180</v>
      </c>
      <c r="AA21" s="5">
        <f>IFERROR(VLOOKUP(Z21,SÅPLAN!$C:$AC,6,FALSE),"")</f>
        <v>25</v>
      </c>
      <c r="AB21" s="5">
        <f>IFERROR(VLOOKUP(Z21,SÅPLAN!$C:$AC,4,FALSE),"")</f>
        <v>20</v>
      </c>
      <c r="AC21" s="34">
        <f>IFERROR(VLOOKUP(Z21,SÅPLAN!$C:$AC,5,FALSE),"")</f>
        <v>27.857142857142858</v>
      </c>
      <c r="AD21" s="35"/>
      <c r="AE21" s="5"/>
      <c r="AF21" s="5" t="str">
        <f>IFERROR(VLOOKUP(AE21,SÅPLAN!$C:$AC,6,FALSE),"")</f>
        <v/>
      </c>
      <c r="AG21" s="5" t="str">
        <f>IFERROR(VLOOKUP(AE21,SÅPLAN!$C:$AC,4,FALSE),"")</f>
        <v/>
      </c>
      <c r="AH21" s="38" t="str">
        <f>IFERROR(VLOOKUP(AE21,SÅPLAN!$C:$AC,5,FALSE),"")</f>
        <v/>
      </c>
      <c r="AJ21" s="4">
        <v>1</v>
      </c>
      <c r="AK21" s="51" t="s">
        <v>120</v>
      </c>
      <c r="AL21" s="5" t="s">
        <v>146</v>
      </c>
      <c r="AM21" s="5">
        <f>IFERROR(VLOOKUP(AL21,SÅPLAN!$C:$AC,6,FALSE),"")</f>
        <v>50</v>
      </c>
      <c r="AN21" s="5">
        <f>IFERROR(VLOOKUP(AL21,SÅPLAN!$C:$AC,4,FALSE),"")</f>
        <v>14</v>
      </c>
      <c r="AO21" s="34">
        <f>IFERROR(VLOOKUP(AL21,SÅPLAN!$C:$AC,5,FALSE),"")</f>
        <v>26.857142857142858</v>
      </c>
      <c r="AP21" s="35"/>
      <c r="AQ21" s="5"/>
      <c r="AR21" s="5" t="str">
        <f>IFERROR(VLOOKUP(AQ21,SÅPLAN!$C:$AC,6,FALSE),"")</f>
        <v/>
      </c>
      <c r="AS21" s="5" t="str">
        <f>IFERROR(VLOOKUP(AQ21,SÅPLAN!$C:$AC,4,FALSE),"")</f>
        <v/>
      </c>
      <c r="AT21" s="34" t="str">
        <f>IFERROR(VLOOKUP(AQ21,SÅPLAN!$C:$AC,5,FALSE),"")</f>
        <v/>
      </c>
      <c r="AU21" s="35"/>
      <c r="AV21" s="5"/>
      <c r="AW21" s="5" t="str">
        <f>IFERROR(VLOOKUP(AV21,SÅPLAN!$C:$AC,6,FALSE),"")</f>
        <v/>
      </c>
      <c r="AX21" s="5" t="str">
        <f>IFERROR(VLOOKUP(AV21,SÅPLAN!$C:$AC,4,FALSE),"")</f>
        <v/>
      </c>
      <c r="AY21" s="38" t="str">
        <f>IFERROR(VLOOKUP(AV21,SÅPLAN!$C:$AC,5,FALSE),"")</f>
        <v/>
      </c>
    </row>
    <row r="22" spans="2:51" x14ac:dyDescent="0.2">
      <c r="B22" s="4">
        <v>2</v>
      </c>
      <c r="C22" s="52"/>
      <c r="D22" s="5"/>
      <c r="E22" s="5" t="str">
        <f>IFERROR(VLOOKUP(D22,SÅPLAN!$C:$AC,6,FALSE),"")</f>
        <v/>
      </c>
      <c r="F22" s="5" t="str">
        <f>IFERROR(VLOOKUP(D22,SÅPLAN!$C:$AC,4,FALSE),"")</f>
        <v/>
      </c>
      <c r="G22" s="34" t="str">
        <f>IFERROR(VLOOKUP(D22,SÅPLAN!$C:$AC,5,FALSE),"")</f>
        <v/>
      </c>
      <c r="H22" s="35"/>
      <c r="I22" s="5"/>
      <c r="J22" s="5" t="str">
        <f>IFERROR(VLOOKUP(I22,SÅPLAN!$C:$AC,6,FALSE),"")</f>
        <v/>
      </c>
      <c r="K22" s="5" t="str">
        <f>IFERROR(VLOOKUP(I22,SÅPLAN!$C:$AC,4,FALSE),"")</f>
        <v/>
      </c>
      <c r="L22" s="34" t="str">
        <f>IFERROR(VLOOKUP(I22,SÅPLAN!$C:$AC,5,FALSE),"")</f>
        <v/>
      </c>
      <c r="M22" s="35"/>
      <c r="N22" s="5"/>
      <c r="O22" s="5" t="str">
        <f>IFERROR(VLOOKUP(N22,SÅPLAN!$C:$AC,6,FALSE),"")</f>
        <v/>
      </c>
      <c r="P22" s="5" t="str">
        <f>IFERROR(VLOOKUP(N22,SÅPLAN!$C:$AC,4,FALSE),"")</f>
        <v/>
      </c>
      <c r="Q22" s="38" t="str">
        <f>IFERROR(VLOOKUP(N22,SÅPLAN!$C:$AC,5,FALSE),"")</f>
        <v/>
      </c>
      <c r="S22" s="4">
        <v>2</v>
      </c>
      <c r="T22" s="52"/>
      <c r="U22" s="31" t="s">
        <v>135</v>
      </c>
      <c r="V22" s="5">
        <f>IFERROR(VLOOKUP(U22,SÅPLAN!$C:$AC,6,FALSE),"")</f>
        <v>50</v>
      </c>
      <c r="W22" s="5">
        <f>IFERROR(VLOOKUP(U22,SÅPLAN!$C:$AC,4,FALSE),"")</f>
        <v>14</v>
      </c>
      <c r="X22" s="34">
        <f>IFERROR(VLOOKUP(U22,SÅPLAN!$C:$AC,5,FALSE),"")</f>
        <v>21.142857142857142</v>
      </c>
      <c r="Y22" s="35"/>
      <c r="Z22" s="9" t="s">
        <v>184</v>
      </c>
      <c r="AA22" s="5">
        <f>IFERROR(VLOOKUP(Z22,SÅPLAN!$C:$AC,6,FALSE),"")</f>
        <v>25</v>
      </c>
      <c r="AB22" s="5">
        <f>IFERROR(VLOOKUP(Z22,SÅPLAN!$C:$AC,4,FALSE),"")</f>
        <v>20</v>
      </c>
      <c r="AC22" s="34">
        <f>IFERROR(VLOOKUP(Z22,SÅPLAN!$C:$AC,5,FALSE),"")</f>
        <v>27.857142857142858</v>
      </c>
      <c r="AD22" s="35"/>
      <c r="AE22" s="5"/>
      <c r="AF22" s="5" t="str">
        <f>IFERROR(VLOOKUP(AE22,SÅPLAN!$C:$AC,6,FALSE),"")</f>
        <v/>
      </c>
      <c r="AG22" s="5" t="str">
        <f>IFERROR(VLOOKUP(AE22,SÅPLAN!$C:$AC,4,FALSE),"")</f>
        <v/>
      </c>
      <c r="AH22" s="38" t="str">
        <f>IFERROR(VLOOKUP(AE22,SÅPLAN!$C:$AC,5,FALSE),"")</f>
        <v/>
      </c>
      <c r="AJ22" s="4">
        <v>2</v>
      </c>
      <c r="AK22" s="52"/>
      <c r="AL22" s="5" t="s">
        <v>146</v>
      </c>
      <c r="AM22" s="5">
        <f>IFERROR(VLOOKUP(AL22,SÅPLAN!$C:$AC,6,FALSE),"")</f>
        <v>50</v>
      </c>
      <c r="AN22" s="5">
        <f>IFERROR(VLOOKUP(AL22,SÅPLAN!$C:$AC,4,FALSE),"")</f>
        <v>14</v>
      </c>
      <c r="AO22" s="34">
        <f>IFERROR(VLOOKUP(AL22,SÅPLAN!$C:$AC,5,FALSE),"")</f>
        <v>26.857142857142858</v>
      </c>
      <c r="AP22" s="35"/>
      <c r="AQ22" s="5"/>
      <c r="AR22" s="5" t="str">
        <f>IFERROR(VLOOKUP(AQ22,SÅPLAN!$C:$AC,6,FALSE),"")</f>
        <v/>
      </c>
      <c r="AS22" s="5" t="str">
        <f>IFERROR(VLOOKUP(AQ22,SÅPLAN!$C:$AC,4,FALSE),"")</f>
        <v/>
      </c>
      <c r="AT22" s="34" t="str">
        <f>IFERROR(VLOOKUP(AQ22,SÅPLAN!$C:$AC,5,FALSE),"")</f>
        <v/>
      </c>
      <c r="AU22" s="35"/>
      <c r="AV22" s="5"/>
      <c r="AW22" s="5" t="str">
        <f>IFERROR(VLOOKUP(AV22,SÅPLAN!$C:$AC,6,FALSE),"")</f>
        <v/>
      </c>
      <c r="AX22" s="5" t="str">
        <f>IFERROR(VLOOKUP(AV22,SÅPLAN!$C:$AC,4,FALSE),"")</f>
        <v/>
      </c>
      <c r="AY22" s="38" t="str">
        <f>IFERROR(VLOOKUP(AV22,SÅPLAN!$C:$AC,5,FALSE),"")</f>
        <v/>
      </c>
    </row>
    <row r="23" spans="2:51" x14ac:dyDescent="0.2">
      <c r="B23" s="4">
        <v>3</v>
      </c>
      <c r="C23" s="52"/>
      <c r="D23" s="5"/>
      <c r="E23" s="5" t="str">
        <f>IFERROR(VLOOKUP(D23,SÅPLAN!$C:$AC,6,FALSE),"")</f>
        <v/>
      </c>
      <c r="F23" s="5" t="str">
        <f>IFERROR(VLOOKUP(D23,SÅPLAN!$C:$AC,4,FALSE),"")</f>
        <v/>
      </c>
      <c r="G23" s="34" t="str">
        <f>IFERROR(VLOOKUP(D23,SÅPLAN!$C:$AC,5,FALSE),"")</f>
        <v/>
      </c>
      <c r="H23" s="35"/>
      <c r="I23" s="5"/>
      <c r="J23" s="5" t="str">
        <f>IFERROR(VLOOKUP(I23,SÅPLAN!$C:$AC,6,FALSE),"")</f>
        <v/>
      </c>
      <c r="K23" s="5" t="str">
        <f>IFERROR(VLOOKUP(I23,SÅPLAN!$C:$AC,4,FALSE),"")</f>
        <v/>
      </c>
      <c r="L23" s="34" t="str">
        <f>IFERROR(VLOOKUP(I23,SÅPLAN!$C:$AC,5,FALSE),"")</f>
        <v/>
      </c>
      <c r="M23" s="35"/>
      <c r="N23" s="5"/>
      <c r="O23" s="5" t="str">
        <f>IFERROR(VLOOKUP(N23,SÅPLAN!$C:$AC,6,FALSE),"")</f>
        <v/>
      </c>
      <c r="P23" s="5" t="str">
        <f>IFERROR(VLOOKUP(N23,SÅPLAN!$C:$AC,4,FALSE),"")</f>
        <v/>
      </c>
      <c r="Q23" s="38" t="str">
        <f>IFERROR(VLOOKUP(N23,SÅPLAN!$C:$AC,5,FALSE),"")</f>
        <v/>
      </c>
      <c r="S23" s="4">
        <v>3</v>
      </c>
      <c r="T23" s="52"/>
      <c r="U23" s="31" t="s">
        <v>139</v>
      </c>
      <c r="V23" s="5">
        <f>IFERROR(VLOOKUP(U23,SÅPLAN!$C:$AC,6,FALSE),"")</f>
        <v>50</v>
      </c>
      <c r="W23" s="5">
        <f>IFERROR(VLOOKUP(U23,SÅPLAN!$C:$AC,4,FALSE),"")</f>
        <v>16</v>
      </c>
      <c r="X23" s="34">
        <f>IFERROR(VLOOKUP(U23,SÅPLAN!$C:$AC,5,FALSE),"")</f>
        <v>23.142857142857142</v>
      </c>
      <c r="Y23" s="35"/>
      <c r="Z23" s="5"/>
      <c r="AA23" s="5" t="str">
        <f>IFERROR(VLOOKUP(Z23,SÅPLAN!$C:$AC,6,FALSE),"")</f>
        <v/>
      </c>
      <c r="AB23" s="5" t="str">
        <f>IFERROR(VLOOKUP(Z23,SÅPLAN!$C:$AC,4,FALSE),"")</f>
        <v/>
      </c>
      <c r="AC23" s="34" t="str">
        <f>IFERROR(VLOOKUP(Z23,SÅPLAN!$C:$AC,5,FALSE),"")</f>
        <v/>
      </c>
      <c r="AD23" s="35"/>
      <c r="AE23" s="5"/>
      <c r="AF23" s="5" t="str">
        <f>IFERROR(VLOOKUP(AE23,SÅPLAN!$C:$AC,6,FALSE),"")</f>
        <v/>
      </c>
      <c r="AG23" s="5" t="str">
        <f>IFERROR(VLOOKUP(AE23,SÅPLAN!$C:$AC,4,FALSE),"")</f>
        <v/>
      </c>
      <c r="AH23" s="38" t="str">
        <f>IFERROR(VLOOKUP(AE23,SÅPLAN!$C:$AC,5,FALSE),"")</f>
        <v/>
      </c>
      <c r="AJ23" s="4">
        <v>3</v>
      </c>
      <c r="AK23" s="52"/>
      <c r="AL23" s="5" t="s">
        <v>147</v>
      </c>
      <c r="AM23" s="5">
        <f>IFERROR(VLOOKUP(AL23,SÅPLAN!$C:$AC,6,FALSE),"")</f>
        <v>50</v>
      </c>
      <c r="AN23" s="5">
        <f>IFERROR(VLOOKUP(AL23,SÅPLAN!$C:$AC,4,FALSE),"")</f>
        <v>20</v>
      </c>
      <c r="AO23" s="34">
        <f>IFERROR(VLOOKUP(AL23,SÅPLAN!$C:$AC,5,FALSE),"")</f>
        <v>32.857142857142861</v>
      </c>
      <c r="AP23" s="35"/>
      <c r="AQ23" s="5"/>
      <c r="AR23" s="5" t="str">
        <f>IFERROR(VLOOKUP(AQ23,SÅPLAN!$C:$AC,6,FALSE),"")</f>
        <v/>
      </c>
      <c r="AS23" s="5" t="str">
        <f>IFERROR(VLOOKUP(AQ23,SÅPLAN!$C:$AC,4,FALSE),"")</f>
        <v/>
      </c>
      <c r="AT23" s="34" t="str">
        <f>IFERROR(VLOOKUP(AQ23,SÅPLAN!$C:$AC,5,FALSE),"")</f>
        <v/>
      </c>
      <c r="AU23" s="35"/>
      <c r="AV23" s="5"/>
      <c r="AW23" s="5" t="str">
        <f>IFERROR(VLOOKUP(AV23,SÅPLAN!$C:$AC,6,FALSE),"")</f>
        <v/>
      </c>
      <c r="AX23" s="5" t="str">
        <f>IFERROR(VLOOKUP(AV23,SÅPLAN!$C:$AC,4,FALSE),"")</f>
        <v/>
      </c>
      <c r="AY23" s="38" t="str">
        <f>IFERROR(VLOOKUP(AV23,SÅPLAN!$C:$AC,5,FALSE),"")</f>
        <v/>
      </c>
    </row>
    <row r="24" spans="2:51" x14ac:dyDescent="0.2">
      <c r="B24" s="4">
        <v>4</v>
      </c>
      <c r="C24" s="52"/>
      <c r="D24" s="5"/>
      <c r="E24" s="5" t="str">
        <f>IFERROR(VLOOKUP(D24,SÅPLAN!$C:$AC,6,FALSE),"")</f>
        <v/>
      </c>
      <c r="F24" s="5" t="str">
        <f>IFERROR(VLOOKUP(D24,SÅPLAN!$C:$AC,4,FALSE),"")</f>
        <v/>
      </c>
      <c r="G24" s="34" t="str">
        <f>IFERROR(VLOOKUP(D24,SÅPLAN!$C:$AC,5,FALSE),"")</f>
        <v/>
      </c>
      <c r="H24" s="35"/>
      <c r="I24" s="5"/>
      <c r="J24" s="5" t="str">
        <f>IFERROR(VLOOKUP(I24,SÅPLAN!$C:$AC,6,FALSE),"")</f>
        <v/>
      </c>
      <c r="K24" s="5" t="str">
        <f>IFERROR(VLOOKUP(I24,SÅPLAN!$C:$AC,4,FALSE),"")</f>
        <v/>
      </c>
      <c r="L24" s="34" t="str">
        <f>IFERROR(VLOOKUP(I24,SÅPLAN!$C:$AC,5,FALSE),"")</f>
        <v/>
      </c>
      <c r="M24" s="35"/>
      <c r="N24" s="5"/>
      <c r="O24" s="5" t="str">
        <f>IFERROR(VLOOKUP(N24,SÅPLAN!$C:$AC,6,FALSE),"")</f>
        <v/>
      </c>
      <c r="P24" s="5" t="str">
        <f>IFERROR(VLOOKUP(N24,SÅPLAN!$C:$AC,4,FALSE),"")</f>
        <v/>
      </c>
      <c r="Q24" s="38" t="str">
        <f>IFERROR(VLOOKUP(N24,SÅPLAN!$C:$AC,5,FALSE),"")</f>
        <v/>
      </c>
      <c r="S24" s="4">
        <v>4</v>
      </c>
      <c r="T24" s="52"/>
      <c r="U24" s="31" t="s">
        <v>139</v>
      </c>
      <c r="V24" s="5">
        <f>IFERROR(VLOOKUP(U24,SÅPLAN!$C:$AC,6,FALSE),"")</f>
        <v>50</v>
      </c>
      <c r="W24" s="5">
        <f>IFERROR(VLOOKUP(U24,SÅPLAN!$C:$AC,4,FALSE),"")</f>
        <v>16</v>
      </c>
      <c r="X24" s="34">
        <f>IFERROR(VLOOKUP(U24,SÅPLAN!$C:$AC,5,FALSE),"")</f>
        <v>23.142857142857142</v>
      </c>
      <c r="Y24" s="35"/>
      <c r="Z24" s="5"/>
      <c r="AA24" s="5" t="str">
        <f>IFERROR(VLOOKUP(Z24,SÅPLAN!$C:$AC,6,FALSE),"")</f>
        <v/>
      </c>
      <c r="AB24" s="5" t="str">
        <f>IFERROR(VLOOKUP(Z24,SÅPLAN!$C:$AC,4,FALSE),"")</f>
        <v/>
      </c>
      <c r="AC24" s="34" t="str">
        <f>IFERROR(VLOOKUP(Z24,SÅPLAN!$C:$AC,5,FALSE),"")</f>
        <v/>
      </c>
      <c r="AD24" s="35"/>
      <c r="AE24" s="5"/>
      <c r="AF24" s="5" t="str">
        <f>IFERROR(VLOOKUP(AE24,SÅPLAN!$C:$AC,6,FALSE),"")</f>
        <v/>
      </c>
      <c r="AG24" s="5" t="str">
        <f>IFERROR(VLOOKUP(AE24,SÅPLAN!$C:$AC,4,FALSE),"")</f>
        <v/>
      </c>
      <c r="AH24" s="38" t="str">
        <f>IFERROR(VLOOKUP(AE24,SÅPLAN!$C:$AC,5,FALSE),"")</f>
        <v/>
      </c>
      <c r="AJ24" s="4">
        <v>4</v>
      </c>
      <c r="AK24" s="52"/>
      <c r="AL24" s="5" t="s">
        <v>147</v>
      </c>
      <c r="AM24" s="5">
        <f>IFERROR(VLOOKUP(AL24,SÅPLAN!$C:$AC,6,FALSE),"")</f>
        <v>50</v>
      </c>
      <c r="AN24" s="5">
        <f>IFERROR(VLOOKUP(AL24,SÅPLAN!$C:$AC,4,FALSE),"")</f>
        <v>20</v>
      </c>
      <c r="AO24" s="34">
        <f>IFERROR(VLOOKUP(AL24,SÅPLAN!$C:$AC,5,FALSE),"")</f>
        <v>32.857142857142861</v>
      </c>
      <c r="AP24" s="35"/>
      <c r="AQ24" s="5"/>
      <c r="AR24" s="5" t="str">
        <f>IFERROR(VLOOKUP(AQ24,SÅPLAN!$C:$AC,6,FALSE),"")</f>
        <v/>
      </c>
      <c r="AS24" s="5" t="str">
        <f>IFERROR(VLOOKUP(AQ24,SÅPLAN!$C:$AC,4,FALSE),"")</f>
        <v/>
      </c>
      <c r="AT24" s="34" t="str">
        <f>IFERROR(VLOOKUP(AQ24,SÅPLAN!$C:$AC,5,FALSE),"")</f>
        <v/>
      </c>
      <c r="AU24" s="35"/>
      <c r="AV24" s="5"/>
      <c r="AW24" s="5" t="str">
        <f>IFERROR(VLOOKUP(AV24,SÅPLAN!$C:$AC,6,FALSE),"")</f>
        <v/>
      </c>
      <c r="AX24" s="5" t="str">
        <f>IFERROR(VLOOKUP(AV24,SÅPLAN!$C:$AC,4,FALSE),"")</f>
        <v/>
      </c>
      <c r="AY24" s="38" t="str">
        <f>IFERROR(VLOOKUP(AV24,SÅPLAN!$C:$AC,5,FALSE),"")</f>
        <v/>
      </c>
    </row>
    <row r="25" spans="2:51" x14ac:dyDescent="0.2">
      <c r="B25" s="4">
        <v>5</v>
      </c>
      <c r="C25" s="52"/>
      <c r="D25" s="31"/>
      <c r="E25" s="5" t="str">
        <f>IFERROR(VLOOKUP(D25,SÅPLAN!$C:$AC,6,FALSE),"")</f>
        <v/>
      </c>
      <c r="F25" s="5" t="str">
        <f>IFERROR(VLOOKUP(D25,SÅPLAN!$C:$AC,4,FALSE),"")</f>
        <v/>
      </c>
      <c r="G25" s="34" t="str">
        <f>IFERROR(VLOOKUP(D25,SÅPLAN!$C:$AC,5,FALSE),"")</f>
        <v/>
      </c>
      <c r="H25" s="35"/>
      <c r="I25" s="31"/>
      <c r="J25" s="5" t="str">
        <f>IFERROR(VLOOKUP(I25,SÅPLAN!$C:$AC,6,FALSE),"")</f>
        <v/>
      </c>
      <c r="K25" s="5" t="str">
        <f>IFERROR(VLOOKUP(I25,SÅPLAN!$C:$AC,4,FALSE),"")</f>
        <v/>
      </c>
      <c r="L25" s="34" t="str">
        <f>IFERROR(VLOOKUP(I25,SÅPLAN!$C:$AC,5,FALSE),"")</f>
        <v/>
      </c>
      <c r="M25" s="35"/>
      <c r="N25" s="31"/>
      <c r="O25" s="5" t="str">
        <f>IFERROR(VLOOKUP(N25,SÅPLAN!$C:$AC,6,FALSE),"")</f>
        <v/>
      </c>
      <c r="P25" s="5" t="str">
        <f>IFERROR(VLOOKUP(N25,SÅPLAN!$C:$AC,4,FALSE),"")</f>
        <v/>
      </c>
      <c r="Q25" s="38" t="str">
        <f>IFERROR(VLOOKUP(N25,SÅPLAN!$C:$AC,5,FALSE),"")</f>
        <v/>
      </c>
      <c r="S25" s="4">
        <v>5</v>
      </c>
      <c r="T25" s="52"/>
      <c r="U25" s="31" t="s">
        <v>140</v>
      </c>
      <c r="V25" s="5">
        <f>IFERROR(VLOOKUP(U25,SÅPLAN!$C:$AC,6,FALSE),"")</f>
        <v>50</v>
      </c>
      <c r="W25" s="5">
        <f>IFERROR(VLOOKUP(U25,SÅPLAN!$C:$AC,4,FALSE),"")</f>
        <v>18</v>
      </c>
      <c r="X25" s="34">
        <f>IFERROR(VLOOKUP(U25,SÅPLAN!$C:$AC,5,FALSE),"")</f>
        <v>25.142857142857142</v>
      </c>
      <c r="Y25" s="35"/>
      <c r="Z25" s="31" t="s">
        <v>181</v>
      </c>
      <c r="AA25" s="5">
        <f>IFERROR(VLOOKUP(Z25,SÅPLAN!$C:$AC,6,FALSE),"")</f>
        <v>25</v>
      </c>
      <c r="AB25" s="5">
        <f>IFERROR(VLOOKUP(Z25,SÅPLAN!$C:$AC,4,FALSE),"")</f>
        <v>24</v>
      </c>
      <c r="AC25" s="34">
        <f>IFERROR(VLOOKUP(Z25,SÅPLAN!$C:$AC,5,FALSE),"")</f>
        <v>31.857142857142858</v>
      </c>
      <c r="AD25" s="35"/>
      <c r="AE25" s="31"/>
      <c r="AF25" s="5" t="str">
        <f>IFERROR(VLOOKUP(AE25,SÅPLAN!$C:$AC,6,FALSE),"")</f>
        <v/>
      </c>
      <c r="AG25" s="5" t="str">
        <f>IFERROR(VLOOKUP(AE25,SÅPLAN!$C:$AC,4,FALSE),"")</f>
        <v/>
      </c>
      <c r="AH25" s="38" t="str">
        <f>IFERROR(VLOOKUP(AE25,SÅPLAN!$C:$AC,5,FALSE),"")</f>
        <v/>
      </c>
      <c r="AJ25" s="4">
        <v>5</v>
      </c>
      <c r="AK25" s="52"/>
      <c r="AL25" s="31" t="s">
        <v>150</v>
      </c>
      <c r="AM25" s="5">
        <f>IFERROR(VLOOKUP(AL25,SÅPLAN!$C:$AC,6,FALSE),"")</f>
        <v>50</v>
      </c>
      <c r="AN25" s="5">
        <f>IFERROR(VLOOKUP(AL25,SÅPLAN!$C:$AC,4,FALSE),"")</f>
        <v>14</v>
      </c>
      <c r="AO25" s="34">
        <f>IFERROR(VLOOKUP(AL25,SÅPLAN!$C:$AC,5,FALSE),"")</f>
        <v>26.857142857142858</v>
      </c>
      <c r="AP25" s="35"/>
      <c r="AQ25" s="31"/>
      <c r="AR25" s="5" t="str">
        <f>IFERROR(VLOOKUP(AQ25,SÅPLAN!$C:$AC,6,FALSE),"")</f>
        <v/>
      </c>
      <c r="AS25" s="5" t="str">
        <f>IFERROR(VLOOKUP(AQ25,SÅPLAN!$C:$AC,4,FALSE),"")</f>
        <v/>
      </c>
      <c r="AT25" s="34" t="str">
        <f>IFERROR(VLOOKUP(AQ25,SÅPLAN!$C:$AC,5,FALSE),"")</f>
        <v/>
      </c>
      <c r="AU25" s="35"/>
      <c r="AV25" s="31"/>
      <c r="AW25" s="5" t="str">
        <f>IFERROR(VLOOKUP(AV25,SÅPLAN!$C:$AC,6,FALSE),"")</f>
        <v/>
      </c>
      <c r="AX25" s="5" t="str">
        <f>IFERROR(VLOOKUP(AV25,SÅPLAN!$C:$AC,4,FALSE),"")</f>
        <v/>
      </c>
      <c r="AY25" s="38" t="str">
        <f>IFERROR(VLOOKUP(AV25,SÅPLAN!$C:$AC,5,FALSE),"")</f>
        <v/>
      </c>
    </row>
    <row r="26" spans="2:51" x14ac:dyDescent="0.2">
      <c r="B26" s="4">
        <v>6</v>
      </c>
      <c r="C26" s="52"/>
      <c r="D26" s="31"/>
      <c r="E26" s="5" t="str">
        <f>IFERROR(VLOOKUP(D26,SÅPLAN!$C:$AC,6,FALSE),"")</f>
        <v/>
      </c>
      <c r="F26" s="5" t="str">
        <f>IFERROR(VLOOKUP(D26,SÅPLAN!$C:$AC,4,FALSE),"")</f>
        <v/>
      </c>
      <c r="G26" s="34" t="str">
        <f>IFERROR(VLOOKUP(D26,SÅPLAN!$C:$AC,5,FALSE),"")</f>
        <v/>
      </c>
      <c r="H26" s="35"/>
      <c r="I26" s="31"/>
      <c r="J26" s="5" t="str">
        <f>IFERROR(VLOOKUP(I26,SÅPLAN!$C:$AC,6,FALSE),"")</f>
        <v/>
      </c>
      <c r="K26" s="5" t="str">
        <f>IFERROR(VLOOKUP(I26,SÅPLAN!$C:$AC,4,FALSE),"")</f>
        <v/>
      </c>
      <c r="L26" s="34" t="str">
        <f>IFERROR(VLOOKUP(I26,SÅPLAN!$C:$AC,5,FALSE),"")</f>
        <v/>
      </c>
      <c r="M26" s="35"/>
      <c r="N26" s="31"/>
      <c r="O26" s="5" t="str">
        <f>IFERROR(VLOOKUP(N26,SÅPLAN!$C:$AC,6,FALSE),"")</f>
        <v/>
      </c>
      <c r="P26" s="5" t="str">
        <f>IFERROR(VLOOKUP(N26,SÅPLAN!$C:$AC,4,FALSE),"")</f>
        <v/>
      </c>
      <c r="Q26" s="38" t="str">
        <f>IFERROR(VLOOKUP(N26,SÅPLAN!$C:$AC,5,FALSE),"")</f>
        <v/>
      </c>
      <c r="S26" s="4">
        <v>6</v>
      </c>
      <c r="T26" s="52"/>
      <c r="U26" s="31" t="s">
        <v>140</v>
      </c>
      <c r="V26" s="5">
        <f>IFERROR(VLOOKUP(U26,SÅPLAN!$C:$AC,6,FALSE),"")</f>
        <v>50</v>
      </c>
      <c r="W26" s="5">
        <f>IFERROR(VLOOKUP(U26,SÅPLAN!$C:$AC,4,FALSE),"")</f>
        <v>18</v>
      </c>
      <c r="X26" s="34">
        <f>IFERROR(VLOOKUP(U26,SÅPLAN!$C:$AC,5,FALSE),"")</f>
        <v>25.142857142857142</v>
      </c>
      <c r="Y26" s="35"/>
      <c r="Z26" s="9" t="s">
        <v>185</v>
      </c>
      <c r="AA26" s="5">
        <f>IFERROR(VLOOKUP(Z26,SÅPLAN!$C:$AC,6,FALSE),"")</f>
        <v>25</v>
      </c>
      <c r="AB26" s="5">
        <f>IFERROR(VLOOKUP(Z26,SÅPLAN!$C:$AC,4,FALSE),"")</f>
        <v>24</v>
      </c>
      <c r="AC26" s="34">
        <f>IFERROR(VLOOKUP(Z26,SÅPLAN!$C:$AC,5,FALSE),"")</f>
        <v>31.857142857142858</v>
      </c>
      <c r="AD26" s="35"/>
      <c r="AE26" s="31"/>
      <c r="AF26" s="5" t="str">
        <f>IFERROR(VLOOKUP(AE26,SÅPLAN!$C:$AC,6,FALSE),"")</f>
        <v/>
      </c>
      <c r="AG26" s="5" t="str">
        <f>IFERROR(VLOOKUP(AE26,SÅPLAN!$C:$AC,4,FALSE),"")</f>
        <v/>
      </c>
      <c r="AH26" s="38" t="str">
        <f>IFERROR(VLOOKUP(AE26,SÅPLAN!$C:$AC,5,FALSE),"")</f>
        <v/>
      </c>
      <c r="AJ26" s="4">
        <v>6</v>
      </c>
      <c r="AK26" s="52"/>
      <c r="AL26" s="31" t="s">
        <v>150</v>
      </c>
      <c r="AM26" s="5">
        <f>IFERROR(VLOOKUP(AL26,SÅPLAN!$C:$AC,6,FALSE),"")</f>
        <v>50</v>
      </c>
      <c r="AN26" s="5">
        <f>IFERROR(VLOOKUP(AL26,SÅPLAN!$C:$AC,4,FALSE),"")</f>
        <v>14</v>
      </c>
      <c r="AO26" s="34">
        <f>IFERROR(VLOOKUP(AL26,SÅPLAN!$C:$AC,5,FALSE),"")</f>
        <v>26.857142857142858</v>
      </c>
      <c r="AP26" s="35"/>
      <c r="AQ26" s="31"/>
      <c r="AR26" s="5" t="str">
        <f>IFERROR(VLOOKUP(AQ26,SÅPLAN!$C:$AC,6,FALSE),"")</f>
        <v/>
      </c>
      <c r="AS26" s="5" t="str">
        <f>IFERROR(VLOOKUP(AQ26,SÅPLAN!$C:$AC,4,FALSE),"")</f>
        <v/>
      </c>
      <c r="AT26" s="34" t="str">
        <f>IFERROR(VLOOKUP(AQ26,SÅPLAN!$C:$AC,5,FALSE),"")</f>
        <v/>
      </c>
      <c r="AU26" s="35"/>
      <c r="AV26" s="31"/>
      <c r="AW26" s="5" t="str">
        <f>IFERROR(VLOOKUP(AV26,SÅPLAN!$C:$AC,6,FALSE),"")</f>
        <v/>
      </c>
      <c r="AX26" s="5" t="str">
        <f>IFERROR(VLOOKUP(AV26,SÅPLAN!$C:$AC,4,FALSE),"")</f>
        <v/>
      </c>
      <c r="AY26" s="38" t="str">
        <f>IFERROR(VLOOKUP(AV26,SÅPLAN!$C:$AC,5,FALSE),"")</f>
        <v/>
      </c>
    </row>
    <row r="27" spans="2:51" x14ac:dyDescent="0.2">
      <c r="B27" s="4">
        <v>7</v>
      </c>
      <c r="C27" s="52"/>
      <c r="D27" s="31"/>
      <c r="E27" s="5" t="str">
        <f>IFERROR(VLOOKUP(D27,SÅPLAN!$C:$AC,6,FALSE),"")</f>
        <v/>
      </c>
      <c r="F27" s="5" t="str">
        <f>IFERROR(VLOOKUP(D27,SÅPLAN!$C:$AC,4,FALSE),"")</f>
        <v/>
      </c>
      <c r="G27" s="34" t="str">
        <f>IFERROR(VLOOKUP(D27,SÅPLAN!$C:$AC,5,FALSE),"")</f>
        <v/>
      </c>
      <c r="H27" s="35"/>
      <c r="I27" s="31"/>
      <c r="J27" s="5" t="str">
        <f>IFERROR(VLOOKUP(I27,SÅPLAN!$C:$AC,6,FALSE),"")</f>
        <v/>
      </c>
      <c r="K27" s="5" t="str">
        <f>IFERROR(VLOOKUP(I27,SÅPLAN!$C:$AC,4,FALSE),"")</f>
        <v/>
      </c>
      <c r="L27" s="34" t="str">
        <f>IFERROR(VLOOKUP(I27,SÅPLAN!$C:$AC,5,FALSE),"")</f>
        <v/>
      </c>
      <c r="M27" s="35"/>
      <c r="N27" s="31"/>
      <c r="O27" s="5" t="str">
        <f>IFERROR(VLOOKUP(N27,SÅPLAN!$C:$AC,6,FALSE),"")</f>
        <v/>
      </c>
      <c r="P27" s="5" t="str">
        <f>IFERROR(VLOOKUP(N27,SÅPLAN!$C:$AC,4,FALSE),"")</f>
        <v/>
      </c>
      <c r="Q27" s="38" t="str">
        <f>IFERROR(VLOOKUP(N27,SÅPLAN!$C:$AC,5,FALSE),"")</f>
        <v/>
      </c>
      <c r="S27" s="4">
        <v>7</v>
      </c>
      <c r="T27" s="52"/>
      <c r="U27" s="31" t="s">
        <v>141</v>
      </c>
      <c r="V27" s="5">
        <f>IFERROR(VLOOKUP(U27,SÅPLAN!$C:$AC,6,FALSE),"")</f>
        <v>50</v>
      </c>
      <c r="W27" s="5">
        <f>IFERROR(VLOOKUP(U27,SÅPLAN!$C:$AC,4,FALSE),"")</f>
        <v>20</v>
      </c>
      <c r="X27" s="34">
        <f>IFERROR(VLOOKUP(U27,SÅPLAN!$C:$AC,5,FALSE),"")</f>
        <v>27.142857142857142</v>
      </c>
      <c r="Y27" s="35"/>
      <c r="Z27" s="31"/>
      <c r="AA27" s="5" t="str">
        <f>IFERROR(VLOOKUP(Z27,SÅPLAN!$C:$AC,6,FALSE),"")</f>
        <v/>
      </c>
      <c r="AB27" s="5" t="str">
        <f>IFERROR(VLOOKUP(Z27,SÅPLAN!$C:$AC,4,FALSE),"")</f>
        <v/>
      </c>
      <c r="AC27" s="34" t="str">
        <f>IFERROR(VLOOKUP(Z27,SÅPLAN!$C:$AC,5,FALSE),"")</f>
        <v/>
      </c>
      <c r="AD27" s="35"/>
      <c r="AE27" s="31"/>
      <c r="AF27" s="5" t="str">
        <f>IFERROR(VLOOKUP(AE27,SÅPLAN!$C:$AC,6,FALSE),"")</f>
        <v/>
      </c>
      <c r="AG27" s="5" t="str">
        <f>IFERROR(VLOOKUP(AE27,SÅPLAN!$C:$AC,4,FALSE),"")</f>
        <v/>
      </c>
      <c r="AH27" s="38" t="str">
        <f>IFERROR(VLOOKUP(AE27,SÅPLAN!$C:$AC,5,FALSE),"")</f>
        <v/>
      </c>
      <c r="AJ27" s="4">
        <v>7</v>
      </c>
      <c r="AK27" s="52"/>
      <c r="AL27" s="31" t="s">
        <v>151</v>
      </c>
      <c r="AM27" s="5">
        <f>IFERROR(VLOOKUP(AL27,SÅPLAN!$C:$AC,6,FALSE),"")</f>
        <v>50</v>
      </c>
      <c r="AN27" s="5">
        <f>IFERROR(VLOOKUP(AL27,SÅPLAN!$C:$AC,4,FALSE),"")</f>
        <v>20</v>
      </c>
      <c r="AO27" s="34">
        <f>IFERROR(VLOOKUP(AL27,SÅPLAN!$C:$AC,5,FALSE),"")</f>
        <v>32.857142857142861</v>
      </c>
      <c r="AP27" s="35"/>
      <c r="AQ27" s="31"/>
      <c r="AR27" s="5" t="str">
        <f>IFERROR(VLOOKUP(AQ27,SÅPLAN!$C:$AC,6,FALSE),"")</f>
        <v/>
      </c>
      <c r="AS27" s="5" t="str">
        <f>IFERROR(VLOOKUP(AQ27,SÅPLAN!$C:$AC,4,FALSE),"")</f>
        <v/>
      </c>
      <c r="AT27" s="34" t="str">
        <f>IFERROR(VLOOKUP(AQ27,SÅPLAN!$C:$AC,5,FALSE),"")</f>
        <v/>
      </c>
      <c r="AU27" s="35"/>
      <c r="AV27" s="31"/>
      <c r="AW27" s="5" t="str">
        <f>IFERROR(VLOOKUP(AV27,SÅPLAN!$C:$AC,6,FALSE),"")</f>
        <v/>
      </c>
      <c r="AX27" s="5" t="str">
        <f>IFERROR(VLOOKUP(AV27,SÅPLAN!$C:$AC,4,FALSE),"")</f>
        <v/>
      </c>
      <c r="AY27" s="38" t="str">
        <f>IFERROR(VLOOKUP(AV27,SÅPLAN!$C:$AC,5,FALSE),"")</f>
        <v/>
      </c>
    </row>
    <row r="28" spans="2:51" x14ac:dyDescent="0.2">
      <c r="B28" s="4">
        <v>8</v>
      </c>
      <c r="C28" s="53"/>
      <c r="D28" s="31"/>
      <c r="E28" s="5" t="str">
        <f>IFERROR(VLOOKUP(D28,SÅPLAN!$C:$AC,6,FALSE),"")</f>
        <v/>
      </c>
      <c r="F28" s="5" t="str">
        <f>IFERROR(VLOOKUP(D28,SÅPLAN!$C:$AC,4,FALSE),"")</f>
        <v/>
      </c>
      <c r="G28" s="34" t="str">
        <f>IFERROR(VLOOKUP(D28,SÅPLAN!$C:$AC,5,FALSE),"")</f>
        <v/>
      </c>
      <c r="H28" s="35"/>
      <c r="I28" s="31"/>
      <c r="J28" s="5" t="str">
        <f>IFERROR(VLOOKUP(I28,SÅPLAN!$C:$AC,6,FALSE),"")</f>
        <v/>
      </c>
      <c r="K28" s="5" t="str">
        <f>IFERROR(VLOOKUP(I28,SÅPLAN!$C:$AC,4,FALSE),"")</f>
        <v/>
      </c>
      <c r="L28" s="34" t="str">
        <f>IFERROR(VLOOKUP(I28,SÅPLAN!$C:$AC,5,FALSE),"")</f>
        <v/>
      </c>
      <c r="M28" s="35"/>
      <c r="N28" s="31"/>
      <c r="O28" s="5" t="str">
        <f>IFERROR(VLOOKUP(N28,SÅPLAN!$C:$AC,6,FALSE),"")</f>
        <v/>
      </c>
      <c r="P28" s="5" t="str">
        <f>IFERROR(VLOOKUP(N28,SÅPLAN!$C:$AC,4,FALSE),"")</f>
        <v/>
      </c>
      <c r="Q28" s="38" t="str">
        <f>IFERROR(VLOOKUP(N28,SÅPLAN!$C:$AC,5,FALSE),"")</f>
        <v/>
      </c>
      <c r="S28" s="4">
        <v>8</v>
      </c>
      <c r="T28" s="53"/>
      <c r="U28" s="31" t="s">
        <v>141</v>
      </c>
      <c r="V28" s="5">
        <f>IFERROR(VLOOKUP(U28,SÅPLAN!$C:$AC,6,FALSE),"")</f>
        <v>50</v>
      </c>
      <c r="W28" s="5">
        <f>IFERROR(VLOOKUP(U28,SÅPLAN!$C:$AC,4,FALSE),"")</f>
        <v>20</v>
      </c>
      <c r="X28" s="34">
        <f>IFERROR(VLOOKUP(U28,SÅPLAN!$C:$AC,5,FALSE),"")</f>
        <v>27.142857142857142</v>
      </c>
      <c r="Y28" s="35"/>
      <c r="Z28" s="31"/>
      <c r="AA28" s="5" t="str">
        <f>IFERROR(VLOOKUP(Z28,SÅPLAN!$C:$AC,6,FALSE),"")</f>
        <v/>
      </c>
      <c r="AB28" s="5" t="str">
        <f>IFERROR(VLOOKUP(Z28,SÅPLAN!$C:$AC,4,FALSE),"")</f>
        <v/>
      </c>
      <c r="AC28" s="34" t="str">
        <f>IFERROR(VLOOKUP(Z28,SÅPLAN!$C:$AC,5,FALSE),"")</f>
        <v/>
      </c>
      <c r="AD28" s="35"/>
      <c r="AE28" s="31"/>
      <c r="AF28" s="5" t="str">
        <f>IFERROR(VLOOKUP(AE28,SÅPLAN!$C:$AC,6,FALSE),"")</f>
        <v/>
      </c>
      <c r="AG28" s="5" t="str">
        <f>IFERROR(VLOOKUP(AE28,SÅPLAN!$C:$AC,4,FALSE),"")</f>
        <v/>
      </c>
      <c r="AH28" s="38" t="str">
        <f>IFERROR(VLOOKUP(AE28,SÅPLAN!$C:$AC,5,FALSE),"")</f>
        <v/>
      </c>
      <c r="AJ28" s="4">
        <v>8</v>
      </c>
      <c r="AK28" s="53"/>
      <c r="AL28" s="31" t="s">
        <v>151</v>
      </c>
      <c r="AM28" s="5">
        <f>IFERROR(VLOOKUP(AL28,SÅPLAN!$C:$AC,6,FALSE),"")</f>
        <v>50</v>
      </c>
      <c r="AN28" s="5">
        <f>IFERROR(VLOOKUP(AL28,SÅPLAN!$C:$AC,4,FALSE),"")</f>
        <v>20</v>
      </c>
      <c r="AO28" s="34">
        <f>IFERROR(VLOOKUP(AL28,SÅPLAN!$C:$AC,5,FALSE),"")</f>
        <v>32.857142857142861</v>
      </c>
      <c r="AP28" s="35"/>
      <c r="AQ28" s="31"/>
      <c r="AR28" s="5" t="str">
        <f>IFERROR(VLOOKUP(AQ28,SÅPLAN!$C:$AC,6,FALSE),"")</f>
        <v/>
      </c>
      <c r="AS28" s="5" t="str">
        <f>IFERROR(VLOOKUP(AQ28,SÅPLAN!$C:$AC,4,FALSE),"")</f>
        <v/>
      </c>
      <c r="AT28" s="34" t="str">
        <f>IFERROR(VLOOKUP(AQ28,SÅPLAN!$C:$AC,5,FALSE),"")</f>
        <v/>
      </c>
      <c r="AU28" s="35"/>
      <c r="AV28" s="31"/>
      <c r="AW28" s="5" t="str">
        <f>IFERROR(VLOOKUP(AV28,SÅPLAN!$C:$AC,6,FALSE),"")</f>
        <v/>
      </c>
      <c r="AX28" s="5" t="str">
        <f>IFERROR(VLOOKUP(AV28,SÅPLAN!$C:$AC,4,FALSE),"")</f>
        <v/>
      </c>
      <c r="AY28" s="38" t="str">
        <f>IFERROR(VLOOKUP(AV28,SÅPLAN!$C:$AC,5,FALSE),"")</f>
        <v/>
      </c>
    </row>
    <row r="29" spans="2:51" x14ac:dyDescent="0.2">
      <c r="B29" s="27" t="s">
        <v>101</v>
      </c>
      <c r="C29" s="36"/>
      <c r="D29" s="28"/>
      <c r="E29" s="28"/>
      <c r="F29" s="28"/>
      <c r="G29" s="28"/>
      <c r="H29" s="36"/>
      <c r="I29" s="28"/>
      <c r="J29" s="28"/>
      <c r="K29" s="28"/>
      <c r="L29" s="28"/>
      <c r="M29" s="36"/>
      <c r="N29" s="28"/>
      <c r="O29" s="28"/>
      <c r="P29" s="28"/>
      <c r="Q29" s="29"/>
      <c r="S29" s="27" t="s">
        <v>101</v>
      </c>
      <c r="T29" s="36"/>
      <c r="U29" s="28"/>
      <c r="V29" s="28"/>
      <c r="W29" s="28"/>
      <c r="X29" s="28"/>
      <c r="Y29" s="36"/>
      <c r="Z29" s="28"/>
      <c r="AA29" s="28"/>
      <c r="AB29" s="28"/>
      <c r="AC29" s="28"/>
      <c r="AD29" s="36"/>
      <c r="AE29" s="28"/>
      <c r="AF29" s="28"/>
      <c r="AG29" s="28"/>
      <c r="AH29" s="29"/>
      <c r="AJ29" s="27" t="s">
        <v>101</v>
      </c>
      <c r="AK29" s="36"/>
      <c r="AL29" s="28"/>
      <c r="AM29" s="28"/>
      <c r="AN29" s="28"/>
      <c r="AO29" s="28"/>
      <c r="AP29" s="36"/>
      <c r="AQ29" s="28"/>
      <c r="AR29" s="28"/>
      <c r="AS29" s="28"/>
      <c r="AT29" s="28"/>
      <c r="AU29" s="36"/>
      <c r="AV29" s="28"/>
      <c r="AW29" s="28"/>
      <c r="AX29" s="28"/>
      <c r="AY29" s="29"/>
    </row>
    <row r="34" spans="2:51" x14ac:dyDescent="0.2">
      <c r="B34" s="39" t="s">
        <v>101</v>
      </c>
      <c r="C34" s="30"/>
      <c r="D34" s="28" t="s">
        <v>103</v>
      </c>
      <c r="E34" s="28" t="s">
        <v>88</v>
      </c>
      <c r="F34" s="28" t="s">
        <v>104</v>
      </c>
      <c r="G34" s="32" t="s">
        <v>105</v>
      </c>
      <c r="H34" s="30"/>
      <c r="I34" s="28" t="s">
        <v>106</v>
      </c>
      <c r="J34" s="28" t="s">
        <v>88</v>
      </c>
      <c r="K34" s="28" t="s">
        <v>104</v>
      </c>
      <c r="L34" s="32" t="s">
        <v>105</v>
      </c>
      <c r="M34" s="30"/>
      <c r="N34" s="28" t="s">
        <v>112</v>
      </c>
      <c r="O34" s="28" t="s">
        <v>88</v>
      </c>
      <c r="P34" s="28" t="s">
        <v>104</v>
      </c>
      <c r="Q34" s="37" t="s">
        <v>105</v>
      </c>
      <c r="S34" s="39" t="s">
        <v>101</v>
      </c>
      <c r="T34" s="30"/>
      <c r="U34" s="28" t="s">
        <v>103</v>
      </c>
      <c r="V34" s="28" t="s">
        <v>88</v>
      </c>
      <c r="W34" s="28" t="s">
        <v>104</v>
      </c>
      <c r="X34" s="32" t="s">
        <v>105</v>
      </c>
      <c r="Y34" s="30"/>
      <c r="Z34" s="28" t="s">
        <v>106</v>
      </c>
      <c r="AA34" s="28" t="s">
        <v>88</v>
      </c>
      <c r="AB34" s="28" t="s">
        <v>104</v>
      </c>
      <c r="AC34" s="32" t="s">
        <v>105</v>
      </c>
      <c r="AD34" s="30"/>
      <c r="AE34" s="28" t="s">
        <v>112</v>
      </c>
      <c r="AF34" s="28" t="s">
        <v>88</v>
      </c>
      <c r="AG34" s="28" t="s">
        <v>104</v>
      </c>
      <c r="AH34" s="37" t="s">
        <v>105</v>
      </c>
      <c r="AJ34" s="39" t="s">
        <v>101</v>
      </c>
      <c r="AK34" s="30"/>
      <c r="AL34" s="28" t="s">
        <v>103</v>
      </c>
      <c r="AM34" s="28" t="s">
        <v>88</v>
      </c>
      <c r="AN34" s="28" t="s">
        <v>104</v>
      </c>
      <c r="AO34" s="32" t="s">
        <v>105</v>
      </c>
      <c r="AP34" s="30"/>
      <c r="AQ34" s="28" t="s">
        <v>106</v>
      </c>
      <c r="AR34" s="28" t="s">
        <v>88</v>
      </c>
      <c r="AS34" s="28" t="s">
        <v>104</v>
      </c>
      <c r="AT34" s="32" t="s">
        <v>105</v>
      </c>
      <c r="AU34" s="30"/>
      <c r="AV34" s="28" t="s">
        <v>112</v>
      </c>
      <c r="AW34" s="28" t="s">
        <v>88</v>
      </c>
      <c r="AX34" s="28" t="s">
        <v>104</v>
      </c>
      <c r="AY34" s="37" t="s">
        <v>105</v>
      </c>
    </row>
    <row r="35" spans="2:51" x14ac:dyDescent="0.2">
      <c r="B35" s="4">
        <v>1</v>
      </c>
      <c r="C35" s="48" t="s">
        <v>121</v>
      </c>
      <c r="D35" s="31" t="s">
        <v>136</v>
      </c>
      <c r="E35" s="5">
        <f>IFERROR(VLOOKUP(D35,SÅPLAN!$C:$AC,6,FALSE),"")</f>
        <v>100</v>
      </c>
      <c r="F35" s="5">
        <f>IFERROR(VLOOKUP(D35,SÅPLAN!$C:$AC,4,FALSE),"")</f>
        <v>18</v>
      </c>
      <c r="G35" s="34">
        <f>IFERROR(VLOOKUP(D35,SÅPLAN!$C:$AC,5,FALSE),"")</f>
        <v>33.714285714285715</v>
      </c>
      <c r="H35" s="35"/>
      <c r="I35" s="5"/>
      <c r="J35" s="5" t="str">
        <f>IFERROR(VLOOKUP(I35,SÅPLAN!$C:$AC,6,FALSE),"")</f>
        <v/>
      </c>
      <c r="K35" s="5" t="str">
        <f>IFERROR(VLOOKUP(I35,SÅPLAN!$C:$AC,4,FALSE),"")</f>
        <v/>
      </c>
      <c r="L35" s="34" t="str">
        <f>IFERROR(VLOOKUP(I35,SÅPLAN!$C:$AC,5,FALSE),"")</f>
        <v/>
      </c>
      <c r="M35" s="35"/>
      <c r="N35" s="5"/>
      <c r="O35" s="5" t="str">
        <f>IFERROR(VLOOKUP(N35,SÅPLAN!$C:$AC,6,FALSE),"")</f>
        <v/>
      </c>
      <c r="P35" s="5" t="str">
        <f>IFERROR(VLOOKUP(N35,SÅPLAN!$C:$AC,4,FALSE),"")</f>
        <v/>
      </c>
      <c r="Q35" s="38" t="str">
        <f>IFERROR(VLOOKUP(N35,SÅPLAN!$C:$AC,5,FALSE),"")</f>
        <v/>
      </c>
      <c r="S35" s="4">
        <v>1</v>
      </c>
      <c r="T35" s="48" t="s">
        <v>124</v>
      </c>
      <c r="U35" s="5" t="s">
        <v>152</v>
      </c>
      <c r="V35" s="5" t="str">
        <f>IFERROR(VLOOKUP(U35,SÅPLAN!$C:$AC,6,FALSE),"")</f>
        <v/>
      </c>
      <c r="W35" s="5" t="str">
        <f>IFERROR(VLOOKUP(U35,SÅPLAN!$C:$AC,4,FALSE),"")</f>
        <v/>
      </c>
      <c r="X35" s="34" t="str">
        <f>IFERROR(VLOOKUP(U35,SÅPLAN!$C:$AC,5,FALSE),"")</f>
        <v/>
      </c>
      <c r="Y35" s="35"/>
      <c r="Z35" s="5"/>
      <c r="AA35" s="5" t="str">
        <f>IFERROR(VLOOKUP(Z35,SÅPLAN!$C:$AC,6,FALSE),"")</f>
        <v/>
      </c>
      <c r="AB35" s="5" t="str">
        <f>IFERROR(VLOOKUP(Z35,SÅPLAN!$C:$AC,4,FALSE),"")</f>
        <v/>
      </c>
      <c r="AC35" s="34" t="str">
        <f>IFERROR(VLOOKUP(Z35,SÅPLAN!$C:$AC,5,FALSE),"")</f>
        <v/>
      </c>
      <c r="AD35" s="35"/>
      <c r="AE35" s="5"/>
      <c r="AF35" s="5" t="str">
        <f>IFERROR(VLOOKUP(AE35,SÅPLAN!$C:$AC,6,FALSE),"")</f>
        <v/>
      </c>
      <c r="AG35" s="5" t="str">
        <f>IFERROR(VLOOKUP(AE35,SÅPLAN!$C:$AC,4,FALSE),"")</f>
        <v/>
      </c>
      <c r="AH35" s="38" t="str">
        <f>IFERROR(VLOOKUP(AE35,SÅPLAN!$C:$AC,5,FALSE),"")</f>
        <v/>
      </c>
      <c r="AJ35" s="4">
        <v>1</v>
      </c>
      <c r="AK35" s="48" t="s">
        <v>127</v>
      </c>
      <c r="AL35" s="5"/>
      <c r="AM35" s="5" t="str">
        <f>IFERROR(VLOOKUP(AL35,SÅPLAN!$C:$AC,6,FALSE),"")</f>
        <v/>
      </c>
      <c r="AN35" s="5" t="str">
        <f>IFERROR(VLOOKUP(AL35,SÅPLAN!$C:$AC,4,FALSE),"")</f>
        <v/>
      </c>
      <c r="AO35" s="34" t="str">
        <f>IFERROR(VLOOKUP(AL35,SÅPLAN!$C:$AC,5,FALSE),"")</f>
        <v/>
      </c>
      <c r="AP35" s="35"/>
      <c r="AQ35" s="5"/>
      <c r="AR35" s="5" t="str">
        <f>IFERROR(VLOOKUP(AQ35,SÅPLAN!$C:$AC,6,FALSE),"")</f>
        <v/>
      </c>
      <c r="AS35" s="5" t="str">
        <f>IFERROR(VLOOKUP(AQ35,SÅPLAN!$C:$AC,4,FALSE),"")</f>
        <v/>
      </c>
      <c r="AT35" s="34" t="str">
        <f>IFERROR(VLOOKUP(AQ35,SÅPLAN!$C:$AC,5,FALSE),"")</f>
        <v/>
      </c>
      <c r="AU35" s="35"/>
      <c r="AV35" s="5"/>
      <c r="AW35" s="5" t="str">
        <f>IFERROR(VLOOKUP(AV35,SÅPLAN!$C:$AC,6,FALSE),"")</f>
        <v/>
      </c>
      <c r="AX35" s="5" t="str">
        <f>IFERROR(VLOOKUP(AV35,SÅPLAN!$C:$AC,4,FALSE),"")</f>
        <v/>
      </c>
      <c r="AY35" s="38" t="str">
        <f>IFERROR(VLOOKUP(AV35,SÅPLAN!$C:$AC,5,FALSE),"")</f>
        <v/>
      </c>
    </row>
    <row r="36" spans="2:51" x14ac:dyDescent="0.2">
      <c r="B36" s="4">
        <v>2</v>
      </c>
      <c r="C36" s="49"/>
      <c r="D36" s="31" t="s">
        <v>136</v>
      </c>
      <c r="E36" s="5">
        <f>IFERROR(VLOOKUP(D36,SÅPLAN!$C:$AC,6,FALSE),"")</f>
        <v>100</v>
      </c>
      <c r="F36" s="5">
        <f>IFERROR(VLOOKUP(D36,SÅPLAN!$C:$AC,4,FALSE),"")</f>
        <v>18</v>
      </c>
      <c r="G36" s="34">
        <f>IFERROR(VLOOKUP(D36,SÅPLAN!$C:$AC,5,FALSE),"")</f>
        <v>33.714285714285715</v>
      </c>
      <c r="H36" s="35"/>
      <c r="I36" s="5"/>
      <c r="J36" s="5" t="str">
        <f>IFERROR(VLOOKUP(I36,SÅPLAN!$C:$AC,6,FALSE),"")</f>
        <v/>
      </c>
      <c r="K36" s="5" t="str">
        <f>IFERROR(VLOOKUP(I36,SÅPLAN!$C:$AC,4,FALSE),"")</f>
        <v/>
      </c>
      <c r="L36" s="34" t="str">
        <f>IFERROR(VLOOKUP(I36,SÅPLAN!$C:$AC,5,FALSE),"")</f>
        <v/>
      </c>
      <c r="M36" s="35"/>
      <c r="N36" s="5"/>
      <c r="O36" s="5" t="str">
        <f>IFERROR(VLOOKUP(N36,SÅPLAN!$C:$AC,6,FALSE),"")</f>
        <v/>
      </c>
      <c r="P36" s="5" t="str">
        <f>IFERROR(VLOOKUP(N36,SÅPLAN!$C:$AC,4,FALSE),"")</f>
        <v/>
      </c>
      <c r="Q36" s="38" t="str">
        <f>IFERROR(VLOOKUP(N36,SÅPLAN!$C:$AC,5,FALSE),"")</f>
        <v/>
      </c>
      <c r="S36" s="4">
        <v>2</v>
      </c>
      <c r="T36" s="49"/>
      <c r="U36" s="5" t="s">
        <v>152</v>
      </c>
      <c r="V36" s="5" t="str">
        <f>IFERROR(VLOOKUP(U36,SÅPLAN!$C:$AC,6,FALSE),"")</f>
        <v/>
      </c>
      <c r="W36" s="5" t="str">
        <f>IFERROR(VLOOKUP(U36,SÅPLAN!$C:$AC,4,FALSE),"")</f>
        <v/>
      </c>
      <c r="X36" s="34" t="str">
        <f>IFERROR(VLOOKUP(U36,SÅPLAN!$C:$AC,5,FALSE),"")</f>
        <v/>
      </c>
      <c r="Y36" s="35"/>
      <c r="Z36" s="5"/>
      <c r="AA36" s="5" t="str">
        <f>IFERROR(VLOOKUP(Z36,SÅPLAN!$C:$AC,6,FALSE),"")</f>
        <v/>
      </c>
      <c r="AB36" s="5" t="str">
        <f>IFERROR(VLOOKUP(Z36,SÅPLAN!$C:$AC,4,FALSE),"")</f>
        <v/>
      </c>
      <c r="AC36" s="34" t="str">
        <f>IFERROR(VLOOKUP(Z36,SÅPLAN!$C:$AC,5,FALSE),"")</f>
        <v/>
      </c>
      <c r="AD36" s="35"/>
      <c r="AE36" s="5"/>
      <c r="AF36" s="5" t="str">
        <f>IFERROR(VLOOKUP(AE36,SÅPLAN!$C:$AC,6,FALSE),"")</f>
        <v/>
      </c>
      <c r="AG36" s="5" t="str">
        <f>IFERROR(VLOOKUP(AE36,SÅPLAN!$C:$AC,4,FALSE),"")</f>
        <v/>
      </c>
      <c r="AH36" s="38" t="str">
        <f>IFERROR(VLOOKUP(AE36,SÅPLAN!$C:$AC,5,FALSE),"")</f>
        <v/>
      </c>
      <c r="AJ36" s="4">
        <v>2</v>
      </c>
      <c r="AK36" s="49"/>
      <c r="AL36" s="5"/>
      <c r="AM36" s="5" t="str">
        <f>IFERROR(VLOOKUP(AL36,SÅPLAN!$C:$AC,6,FALSE),"")</f>
        <v/>
      </c>
      <c r="AN36" s="5" t="str">
        <f>IFERROR(VLOOKUP(AL36,SÅPLAN!$C:$AC,4,FALSE),"")</f>
        <v/>
      </c>
      <c r="AO36" s="34" t="str">
        <f>IFERROR(VLOOKUP(AL36,SÅPLAN!$C:$AC,5,FALSE),"")</f>
        <v/>
      </c>
      <c r="AP36" s="35"/>
      <c r="AQ36" s="5"/>
      <c r="AR36" s="5" t="str">
        <f>IFERROR(VLOOKUP(AQ36,SÅPLAN!$C:$AC,6,FALSE),"")</f>
        <v/>
      </c>
      <c r="AS36" s="5" t="str">
        <f>IFERROR(VLOOKUP(AQ36,SÅPLAN!$C:$AC,4,FALSE),"")</f>
        <v/>
      </c>
      <c r="AT36" s="34" t="str">
        <f>IFERROR(VLOOKUP(AQ36,SÅPLAN!$C:$AC,5,FALSE),"")</f>
        <v/>
      </c>
      <c r="AU36" s="35"/>
      <c r="AV36" s="5"/>
      <c r="AW36" s="5" t="str">
        <f>IFERROR(VLOOKUP(AV36,SÅPLAN!$C:$AC,6,FALSE),"")</f>
        <v/>
      </c>
      <c r="AX36" s="5" t="str">
        <f>IFERROR(VLOOKUP(AV36,SÅPLAN!$C:$AC,4,FALSE),"")</f>
        <v/>
      </c>
      <c r="AY36" s="38" t="str">
        <f>IFERROR(VLOOKUP(AV36,SÅPLAN!$C:$AC,5,FALSE),"")</f>
        <v/>
      </c>
    </row>
    <row r="37" spans="2:51" x14ac:dyDescent="0.2">
      <c r="B37" s="4">
        <v>3</v>
      </c>
      <c r="C37" s="49"/>
      <c r="D37" s="31" t="s">
        <v>136</v>
      </c>
      <c r="E37" s="5">
        <f>IFERROR(VLOOKUP(D37,SÅPLAN!$C:$AC,6,FALSE),"")</f>
        <v>100</v>
      </c>
      <c r="F37" s="5">
        <f>IFERROR(VLOOKUP(D37,SÅPLAN!$C:$AC,4,FALSE),"")</f>
        <v>18</v>
      </c>
      <c r="G37" s="34">
        <f>IFERROR(VLOOKUP(D37,SÅPLAN!$C:$AC,5,FALSE),"")</f>
        <v>33.714285714285715</v>
      </c>
      <c r="H37" s="35"/>
      <c r="I37" s="5"/>
      <c r="J37" s="5" t="str">
        <f>IFERROR(VLOOKUP(I37,SÅPLAN!$C:$AC,6,FALSE),"")</f>
        <v/>
      </c>
      <c r="K37" s="5" t="str">
        <f>IFERROR(VLOOKUP(I37,SÅPLAN!$C:$AC,4,FALSE),"")</f>
        <v/>
      </c>
      <c r="L37" s="34" t="str">
        <f>IFERROR(VLOOKUP(I37,SÅPLAN!$C:$AC,5,FALSE),"")</f>
        <v/>
      </c>
      <c r="M37" s="35"/>
      <c r="N37" s="5"/>
      <c r="O37" s="5" t="str">
        <f>IFERROR(VLOOKUP(N37,SÅPLAN!$C:$AC,6,FALSE),"")</f>
        <v/>
      </c>
      <c r="P37" s="5" t="str">
        <f>IFERROR(VLOOKUP(N37,SÅPLAN!$C:$AC,4,FALSE),"")</f>
        <v/>
      </c>
      <c r="Q37" s="38" t="str">
        <f>IFERROR(VLOOKUP(N37,SÅPLAN!$C:$AC,5,FALSE),"")</f>
        <v/>
      </c>
      <c r="S37" s="4">
        <v>3</v>
      </c>
      <c r="T37" s="49"/>
      <c r="U37" s="5" t="s">
        <v>153</v>
      </c>
      <c r="V37" s="5" t="str">
        <f>IFERROR(VLOOKUP(U37,SÅPLAN!$C:$AC,6,FALSE),"")</f>
        <v/>
      </c>
      <c r="W37" s="5" t="str">
        <f>IFERROR(VLOOKUP(U37,SÅPLAN!$C:$AC,4,FALSE),"")</f>
        <v/>
      </c>
      <c r="X37" s="34" t="str">
        <f>IFERROR(VLOOKUP(U37,SÅPLAN!$C:$AC,5,FALSE),"")</f>
        <v/>
      </c>
      <c r="Y37" s="35"/>
      <c r="Z37" s="5"/>
      <c r="AA37" s="5" t="str">
        <f>IFERROR(VLOOKUP(Z37,SÅPLAN!$C:$AC,6,FALSE),"")</f>
        <v/>
      </c>
      <c r="AB37" s="5" t="str">
        <f>IFERROR(VLOOKUP(Z37,SÅPLAN!$C:$AC,4,FALSE),"")</f>
        <v/>
      </c>
      <c r="AC37" s="34" t="str">
        <f>IFERROR(VLOOKUP(Z37,SÅPLAN!$C:$AC,5,FALSE),"")</f>
        <v/>
      </c>
      <c r="AD37" s="35"/>
      <c r="AE37" s="5"/>
      <c r="AF37" s="5" t="str">
        <f>IFERROR(VLOOKUP(AE37,SÅPLAN!$C:$AC,6,FALSE),"")</f>
        <v/>
      </c>
      <c r="AG37" s="5" t="str">
        <f>IFERROR(VLOOKUP(AE37,SÅPLAN!$C:$AC,4,FALSE),"")</f>
        <v/>
      </c>
      <c r="AH37" s="38" t="str">
        <f>IFERROR(VLOOKUP(AE37,SÅPLAN!$C:$AC,5,FALSE),"")</f>
        <v/>
      </c>
      <c r="AJ37" s="4">
        <v>3</v>
      </c>
      <c r="AK37" s="49"/>
      <c r="AL37" s="5"/>
      <c r="AM37" s="5" t="str">
        <f>IFERROR(VLOOKUP(AL37,SÅPLAN!$C:$AC,6,FALSE),"")</f>
        <v/>
      </c>
      <c r="AN37" s="5" t="str">
        <f>IFERROR(VLOOKUP(AL37,SÅPLAN!$C:$AC,4,FALSE),"")</f>
        <v/>
      </c>
      <c r="AO37" s="34" t="str">
        <f>IFERROR(VLOOKUP(AL37,SÅPLAN!$C:$AC,5,FALSE),"")</f>
        <v/>
      </c>
      <c r="AP37" s="35"/>
      <c r="AQ37" s="5"/>
      <c r="AR37" s="5" t="str">
        <f>IFERROR(VLOOKUP(AQ37,SÅPLAN!$C:$AC,6,FALSE),"")</f>
        <v/>
      </c>
      <c r="AS37" s="5" t="str">
        <f>IFERROR(VLOOKUP(AQ37,SÅPLAN!$C:$AC,4,FALSE),"")</f>
        <v/>
      </c>
      <c r="AT37" s="34" t="str">
        <f>IFERROR(VLOOKUP(AQ37,SÅPLAN!$C:$AC,5,FALSE),"")</f>
        <v/>
      </c>
      <c r="AU37" s="35"/>
      <c r="AV37" s="5"/>
      <c r="AW37" s="5" t="str">
        <f>IFERROR(VLOOKUP(AV37,SÅPLAN!$C:$AC,6,FALSE),"")</f>
        <v/>
      </c>
      <c r="AX37" s="5" t="str">
        <f>IFERROR(VLOOKUP(AV37,SÅPLAN!$C:$AC,4,FALSE),"")</f>
        <v/>
      </c>
      <c r="AY37" s="38" t="str">
        <f>IFERROR(VLOOKUP(AV37,SÅPLAN!$C:$AC,5,FALSE),"")</f>
        <v/>
      </c>
    </row>
    <row r="38" spans="2:51" x14ac:dyDescent="0.2">
      <c r="B38" s="4">
        <v>4</v>
      </c>
      <c r="C38" s="49"/>
      <c r="D38" s="31" t="s">
        <v>136</v>
      </c>
      <c r="E38" s="5">
        <f>IFERROR(VLOOKUP(D38,SÅPLAN!$C:$AC,6,FALSE),"")</f>
        <v>100</v>
      </c>
      <c r="F38" s="5">
        <f>IFERROR(VLOOKUP(D38,SÅPLAN!$C:$AC,4,FALSE),"")</f>
        <v>18</v>
      </c>
      <c r="G38" s="34">
        <f>IFERROR(VLOOKUP(D38,SÅPLAN!$C:$AC,5,FALSE),"")</f>
        <v>33.714285714285715</v>
      </c>
      <c r="H38" s="35"/>
      <c r="I38" s="5"/>
      <c r="J38" s="5" t="str">
        <f>IFERROR(VLOOKUP(I38,SÅPLAN!$C:$AC,6,FALSE),"")</f>
        <v/>
      </c>
      <c r="K38" s="5" t="str">
        <f>IFERROR(VLOOKUP(I38,SÅPLAN!$C:$AC,4,FALSE),"")</f>
        <v/>
      </c>
      <c r="L38" s="34" t="str">
        <f>IFERROR(VLOOKUP(I38,SÅPLAN!$C:$AC,5,FALSE),"")</f>
        <v/>
      </c>
      <c r="M38" s="35"/>
      <c r="N38" s="5"/>
      <c r="O38" s="5" t="str">
        <f>IFERROR(VLOOKUP(N38,SÅPLAN!$C:$AC,6,FALSE),"")</f>
        <v/>
      </c>
      <c r="P38" s="5" t="str">
        <f>IFERROR(VLOOKUP(N38,SÅPLAN!$C:$AC,4,FALSE),"")</f>
        <v/>
      </c>
      <c r="Q38" s="38" t="str">
        <f>IFERROR(VLOOKUP(N38,SÅPLAN!$C:$AC,5,FALSE),"")</f>
        <v/>
      </c>
      <c r="S38" s="4">
        <v>4</v>
      </c>
      <c r="T38" s="49"/>
      <c r="U38" s="5" t="s">
        <v>153</v>
      </c>
      <c r="V38" s="5" t="str">
        <f>IFERROR(VLOOKUP(U38,SÅPLAN!$C:$AC,6,FALSE),"")</f>
        <v/>
      </c>
      <c r="W38" s="5" t="str">
        <f>IFERROR(VLOOKUP(U38,SÅPLAN!$C:$AC,4,FALSE),"")</f>
        <v/>
      </c>
      <c r="X38" s="34" t="str">
        <f>IFERROR(VLOOKUP(U38,SÅPLAN!$C:$AC,5,FALSE),"")</f>
        <v/>
      </c>
      <c r="Y38" s="35"/>
      <c r="Z38" s="5"/>
      <c r="AA38" s="5" t="str">
        <f>IFERROR(VLOOKUP(Z38,SÅPLAN!$C:$AC,6,FALSE),"")</f>
        <v/>
      </c>
      <c r="AB38" s="5" t="str">
        <f>IFERROR(VLOOKUP(Z38,SÅPLAN!$C:$AC,4,FALSE),"")</f>
        <v/>
      </c>
      <c r="AC38" s="34" t="str">
        <f>IFERROR(VLOOKUP(Z38,SÅPLAN!$C:$AC,5,FALSE),"")</f>
        <v/>
      </c>
      <c r="AD38" s="35"/>
      <c r="AE38" s="5"/>
      <c r="AF38" s="5" t="str">
        <f>IFERROR(VLOOKUP(AE38,SÅPLAN!$C:$AC,6,FALSE),"")</f>
        <v/>
      </c>
      <c r="AG38" s="5" t="str">
        <f>IFERROR(VLOOKUP(AE38,SÅPLAN!$C:$AC,4,FALSE),"")</f>
        <v/>
      </c>
      <c r="AH38" s="38" t="str">
        <f>IFERROR(VLOOKUP(AE38,SÅPLAN!$C:$AC,5,FALSE),"")</f>
        <v/>
      </c>
      <c r="AJ38" s="4">
        <v>4</v>
      </c>
      <c r="AK38" s="49"/>
      <c r="AL38" s="5"/>
      <c r="AM38" s="5" t="str">
        <f>IFERROR(VLOOKUP(AL38,SÅPLAN!$C:$AC,6,FALSE),"")</f>
        <v/>
      </c>
      <c r="AN38" s="5" t="str">
        <f>IFERROR(VLOOKUP(AL38,SÅPLAN!$C:$AC,4,FALSE),"")</f>
        <v/>
      </c>
      <c r="AO38" s="34" t="str">
        <f>IFERROR(VLOOKUP(AL38,SÅPLAN!$C:$AC,5,FALSE),"")</f>
        <v/>
      </c>
      <c r="AP38" s="35"/>
      <c r="AQ38" s="5"/>
      <c r="AR38" s="5" t="str">
        <f>IFERROR(VLOOKUP(AQ38,SÅPLAN!$C:$AC,6,FALSE),"")</f>
        <v/>
      </c>
      <c r="AS38" s="5" t="str">
        <f>IFERROR(VLOOKUP(AQ38,SÅPLAN!$C:$AC,4,FALSE),"")</f>
        <v/>
      </c>
      <c r="AT38" s="34" t="str">
        <f>IFERROR(VLOOKUP(AQ38,SÅPLAN!$C:$AC,5,FALSE),"")</f>
        <v/>
      </c>
      <c r="AU38" s="35"/>
      <c r="AV38" s="5"/>
      <c r="AW38" s="5" t="str">
        <f>IFERROR(VLOOKUP(AV38,SÅPLAN!$C:$AC,6,FALSE),"")</f>
        <v/>
      </c>
      <c r="AX38" s="5" t="str">
        <f>IFERROR(VLOOKUP(AV38,SÅPLAN!$C:$AC,4,FALSE),"")</f>
        <v/>
      </c>
      <c r="AY38" s="38" t="str">
        <f>IFERROR(VLOOKUP(AV38,SÅPLAN!$C:$AC,5,FALSE),"")</f>
        <v/>
      </c>
    </row>
    <row r="39" spans="2:51" x14ac:dyDescent="0.2">
      <c r="B39" s="4">
        <v>5</v>
      </c>
      <c r="C39" s="49"/>
      <c r="D39" s="31" t="s">
        <v>136</v>
      </c>
      <c r="E39" s="5">
        <f>IFERROR(VLOOKUP(D39,SÅPLAN!$C:$AC,6,FALSE),"")</f>
        <v>100</v>
      </c>
      <c r="F39" s="5">
        <f>IFERROR(VLOOKUP(D39,SÅPLAN!$C:$AC,4,FALSE),"")</f>
        <v>18</v>
      </c>
      <c r="G39" s="34">
        <f>IFERROR(VLOOKUP(D39,SÅPLAN!$C:$AC,5,FALSE),"")</f>
        <v>33.714285714285715</v>
      </c>
      <c r="H39" s="35"/>
      <c r="I39" s="31"/>
      <c r="J39" s="5" t="str">
        <f>IFERROR(VLOOKUP(I39,SÅPLAN!$C:$AC,6,FALSE),"")</f>
        <v/>
      </c>
      <c r="K39" s="5" t="str">
        <f>IFERROR(VLOOKUP(I39,SÅPLAN!$C:$AC,4,FALSE),"")</f>
        <v/>
      </c>
      <c r="L39" s="34" t="str">
        <f>IFERROR(VLOOKUP(I39,SÅPLAN!$C:$AC,5,FALSE),"")</f>
        <v/>
      </c>
      <c r="M39" s="35"/>
      <c r="N39" s="31"/>
      <c r="O39" s="5" t="str">
        <f>IFERROR(VLOOKUP(N39,SÅPLAN!$C:$AC,6,FALSE),"")</f>
        <v/>
      </c>
      <c r="P39" s="5" t="str">
        <f>IFERROR(VLOOKUP(N39,SÅPLAN!$C:$AC,4,FALSE),"")</f>
        <v/>
      </c>
      <c r="Q39" s="38" t="str">
        <f>IFERROR(VLOOKUP(N39,SÅPLAN!$C:$AC,5,FALSE),"")</f>
        <v/>
      </c>
      <c r="S39" s="4">
        <v>5</v>
      </c>
      <c r="T39" s="49"/>
      <c r="U39" s="31" t="s">
        <v>186</v>
      </c>
      <c r="V39" s="5">
        <f>IFERROR(VLOOKUP(U39,SÅPLAN!$C:$AC,6,FALSE),"")</f>
        <v>25</v>
      </c>
      <c r="W39" s="5">
        <f>IFERROR(VLOOKUP(U39,SÅPLAN!$C:$AC,4,FALSE),"")</f>
        <v>14</v>
      </c>
      <c r="X39" s="34">
        <f>IFERROR(VLOOKUP(U39,SÅPLAN!$C:$AC,5,FALSE),"")</f>
        <v>21.857142857142858</v>
      </c>
      <c r="Y39" s="35"/>
      <c r="Z39" s="31" t="s">
        <v>187</v>
      </c>
      <c r="AA39" s="5" t="str">
        <f>IFERROR(VLOOKUP(Z39,SÅPLAN!$C:$AC,6,FALSE),"")</f>
        <v/>
      </c>
      <c r="AB39" s="5" t="str">
        <f>IFERROR(VLOOKUP(Z39,SÅPLAN!$C:$AC,4,FALSE),"")</f>
        <v/>
      </c>
      <c r="AC39" s="34" t="str">
        <f>IFERROR(VLOOKUP(Z39,SÅPLAN!$C:$AC,5,FALSE),"")</f>
        <v/>
      </c>
      <c r="AD39" s="35"/>
      <c r="AE39" s="31"/>
      <c r="AF39" s="5" t="str">
        <f>IFERROR(VLOOKUP(AE39,SÅPLAN!$C:$AC,6,FALSE),"")</f>
        <v/>
      </c>
      <c r="AG39" s="5" t="str">
        <f>IFERROR(VLOOKUP(AE39,SÅPLAN!$C:$AC,4,FALSE),"")</f>
        <v/>
      </c>
      <c r="AH39" s="38" t="str">
        <f>IFERROR(VLOOKUP(AE39,SÅPLAN!$C:$AC,5,FALSE),"")</f>
        <v/>
      </c>
      <c r="AJ39" s="4">
        <v>5</v>
      </c>
      <c r="AK39" s="49"/>
      <c r="AL39" s="31"/>
      <c r="AM39" s="5" t="str">
        <f>IFERROR(VLOOKUP(AL39,SÅPLAN!$C:$AC,6,FALSE),"")</f>
        <v/>
      </c>
      <c r="AN39" s="5" t="str">
        <f>IFERROR(VLOOKUP(AL39,SÅPLAN!$C:$AC,4,FALSE),"")</f>
        <v/>
      </c>
      <c r="AO39" s="34" t="str">
        <f>IFERROR(VLOOKUP(AL39,SÅPLAN!$C:$AC,5,FALSE),"")</f>
        <v/>
      </c>
      <c r="AP39" s="35"/>
      <c r="AQ39" s="31"/>
      <c r="AR39" s="5" t="str">
        <f>IFERROR(VLOOKUP(AQ39,SÅPLAN!$C:$AC,6,FALSE),"")</f>
        <v/>
      </c>
      <c r="AS39" s="5" t="str">
        <f>IFERROR(VLOOKUP(AQ39,SÅPLAN!$C:$AC,4,FALSE),"")</f>
        <v/>
      </c>
      <c r="AT39" s="34" t="str">
        <f>IFERROR(VLOOKUP(AQ39,SÅPLAN!$C:$AC,5,FALSE),"")</f>
        <v/>
      </c>
      <c r="AU39" s="35"/>
      <c r="AV39" s="31"/>
      <c r="AW39" s="5" t="str">
        <f>IFERROR(VLOOKUP(AV39,SÅPLAN!$C:$AC,6,FALSE),"")</f>
        <v/>
      </c>
      <c r="AX39" s="5" t="str">
        <f>IFERROR(VLOOKUP(AV39,SÅPLAN!$C:$AC,4,FALSE),"")</f>
        <v/>
      </c>
      <c r="AY39" s="38" t="str">
        <f>IFERROR(VLOOKUP(AV39,SÅPLAN!$C:$AC,5,FALSE),"")</f>
        <v/>
      </c>
    </row>
    <row r="40" spans="2:51" x14ac:dyDescent="0.2">
      <c r="B40" s="4">
        <v>6</v>
      </c>
      <c r="C40" s="49"/>
      <c r="D40" s="31" t="s">
        <v>136</v>
      </c>
      <c r="E40" s="5">
        <f>IFERROR(VLOOKUP(D40,SÅPLAN!$C:$AC,6,FALSE),"")</f>
        <v>100</v>
      </c>
      <c r="F40" s="5">
        <f>IFERROR(VLOOKUP(D40,SÅPLAN!$C:$AC,4,FALSE),"")</f>
        <v>18</v>
      </c>
      <c r="G40" s="34">
        <f>IFERROR(VLOOKUP(D40,SÅPLAN!$C:$AC,5,FALSE),"")</f>
        <v>33.714285714285715</v>
      </c>
      <c r="H40" s="35"/>
      <c r="I40" s="31"/>
      <c r="J40" s="5" t="str">
        <f>IFERROR(VLOOKUP(I40,SÅPLAN!$C:$AC,6,FALSE),"")</f>
        <v/>
      </c>
      <c r="K40" s="5" t="str">
        <f>IFERROR(VLOOKUP(I40,SÅPLAN!$C:$AC,4,FALSE),"")</f>
        <v/>
      </c>
      <c r="L40" s="34" t="str">
        <f>IFERROR(VLOOKUP(I40,SÅPLAN!$C:$AC,5,FALSE),"")</f>
        <v/>
      </c>
      <c r="M40" s="35"/>
      <c r="N40" s="31"/>
      <c r="O40" s="5" t="str">
        <f>IFERROR(VLOOKUP(N40,SÅPLAN!$C:$AC,6,FALSE),"")</f>
        <v/>
      </c>
      <c r="P40" s="5" t="str">
        <f>IFERROR(VLOOKUP(N40,SÅPLAN!$C:$AC,4,FALSE),"")</f>
        <v/>
      </c>
      <c r="Q40" s="38" t="str">
        <f>IFERROR(VLOOKUP(N40,SÅPLAN!$C:$AC,5,FALSE),"")</f>
        <v/>
      </c>
      <c r="S40" s="4">
        <v>6</v>
      </c>
      <c r="T40" s="49"/>
      <c r="V40" s="5" t="str">
        <f>IFERROR(VLOOKUP(Z40,SÅPLAN!$C:$AC,6,FALSE),"")</f>
        <v/>
      </c>
      <c r="W40" s="5" t="str">
        <f>IFERROR(VLOOKUP(Z40,SÅPLAN!$C:$AC,4,FALSE),"")</f>
        <v/>
      </c>
      <c r="X40" s="34" t="str">
        <f>IFERROR(VLOOKUP(Z40,SÅPLAN!$C:$AC,5,FALSE),"")</f>
        <v/>
      </c>
      <c r="Y40" s="35"/>
      <c r="Z40" s="5" t="s">
        <v>154</v>
      </c>
      <c r="AA40" s="5" t="str">
        <f>IFERROR(VLOOKUP(#REF!,SÅPLAN!$C:$AC,6,FALSE),"")</f>
        <v/>
      </c>
      <c r="AB40" s="5" t="str">
        <f>IFERROR(VLOOKUP(#REF!,SÅPLAN!$C:$AC,4,FALSE),"")</f>
        <v/>
      </c>
      <c r="AC40" s="34" t="str">
        <f>IFERROR(VLOOKUP(#REF!,SÅPLAN!$C:$AC,5,FALSE),"")</f>
        <v/>
      </c>
      <c r="AD40" s="35"/>
      <c r="AE40" s="31"/>
      <c r="AF40" s="5" t="str">
        <f>IFERROR(VLOOKUP(AE40,SÅPLAN!$C:$AC,6,FALSE),"")</f>
        <v/>
      </c>
      <c r="AG40" s="5" t="str">
        <f>IFERROR(VLOOKUP(AE40,SÅPLAN!$C:$AC,4,FALSE),"")</f>
        <v/>
      </c>
      <c r="AH40" s="38" t="str">
        <f>IFERROR(VLOOKUP(AE40,SÅPLAN!$C:$AC,5,FALSE),"")</f>
        <v/>
      </c>
      <c r="AJ40" s="4">
        <v>6</v>
      </c>
      <c r="AK40" s="49"/>
      <c r="AL40" s="31"/>
      <c r="AM40" s="5" t="str">
        <f>IFERROR(VLOOKUP(AL40,SÅPLAN!$C:$AC,6,FALSE),"")</f>
        <v/>
      </c>
      <c r="AN40" s="5" t="str">
        <f>IFERROR(VLOOKUP(AL40,SÅPLAN!$C:$AC,4,FALSE),"")</f>
        <v/>
      </c>
      <c r="AO40" s="34" t="str">
        <f>IFERROR(VLOOKUP(AL40,SÅPLAN!$C:$AC,5,FALSE),"")</f>
        <v/>
      </c>
      <c r="AP40" s="35"/>
      <c r="AQ40" s="31"/>
      <c r="AR40" s="5" t="str">
        <f>IFERROR(VLOOKUP(AQ40,SÅPLAN!$C:$AC,6,FALSE),"")</f>
        <v/>
      </c>
      <c r="AS40" s="5" t="str">
        <f>IFERROR(VLOOKUP(AQ40,SÅPLAN!$C:$AC,4,FALSE),"")</f>
        <v/>
      </c>
      <c r="AT40" s="34" t="str">
        <f>IFERROR(VLOOKUP(AQ40,SÅPLAN!$C:$AC,5,FALSE),"")</f>
        <v/>
      </c>
      <c r="AU40" s="35"/>
      <c r="AV40" s="31"/>
      <c r="AW40" s="5" t="str">
        <f>IFERROR(VLOOKUP(AV40,SÅPLAN!$C:$AC,6,FALSE),"")</f>
        <v/>
      </c>
      <c r="AX40" s="5" t="str">
        <f>IFERROR(VLOOKUP(AV40,SÅPLAN!$C:$AC,4,FALSE),"")</f>
        <v/>
      </c>
      <c r="AY40" s="38" t="str">
        <f>IFERROR(VLOOKUP(AV40,SÅPLAN!$C:$AC,5,FALSE),"")</f>
        <v/>
      </c>
    </row>
    <row r="41" spans="2:51" x14ac:dyDescent="0.2">
      <c r="B41" s="4">
        <v>7</v>
      </c>
      <c r="C41" s="49"/>
      <c r="D41" s="31" t="s">
        <v>136</v>
      </c>
      <c r="E41" s="5">
        <f>IFERROR(VLOOKUP(D41,SÅPLAN!$C:$AC,6,FALSE),"")</f>
        <v>100</v>
      </c>
      <c r="F41" s="5">
        <f>IFERROR(VLOOKUP(D41,SÅPLAN!$C:$AC,4,FALSE),"")</f>
        <v>18</v>
      </c>
      <c r="G41" s="34">
        <f>IFERROR(VLOOKUP(D41,SÅPLAN!$C:$AC,5,FALSE),"")</f>
        <v>33.714285714285715</v>
      </c>
      <c r="H41" s="35"/>
      <c r="I41" s="31"/>
      <c r="J41" s="5" t="str">
        <f>IFERROR(VLOOKUP(I41,SÅPLAN!$C:$AC,6,FALSE),"")</f>
        <v/>
      </c>
      <c r="K41" s="5" t="str">
        <f>IFERROR(VLOOKUP(I41,SÅPLAN!$C:$AC,4,FALSE),"")</f>
        <v/>
      </c>
      <c r="L41" s="34" t="str">
        <f>IFERROR(VLOOKUP(I41,SÅPLAN!$C:$AC,5,FALSE),"")</f>
        <v/>
      </c>
      <c r="M41" s="35"/>
      <c r="N41" s="31"/>
      <c r="O41" s="5" t="str">
        <f>IFERROR(VLOOKUP(N41,SÅPLAN!$C:$AC,6,FALSE),"")</f>
        <v/>
      </c>
      <c r="P41" s="5" t="str">
        <f>IFERROR(VLOOKUP(N41,SÅPLAN!$C:$AC,4,FALSE),"")</f>
        <v/>
      </c>
      <c r="Q41" s="38" t="str">
        <f>IFERROR(VLOOKUP(N41,SÅPLAN!$C:$AC,5,FALSE),"")</f>
        <v/>
      </c>
      <c r="S41" s="4">
        <v>7</v>
      </c>
      <c r="T41" s="49"/>
      <c r="U41" s="5" t="s">
        <v>177</v>
      </c>
      <c r="V41" s="5">
        <f>IFERROR(VLOOKUP(U41,SÅPLAN!$C:$AC,6,FALSE),"")</f>
        <v>50</v>
      </c>
      <c r="W41" s="5">
        <f>IFERROR(VLOOKUP(U41,SÅPLAN!$C:$AC,4,FALSE),"")</f>
        <v>14</v>
      </c>
      <c r="X41" s="34">
        <f>IFERROR(VLOOKUP(U41,SÅPLAN!$C:$AC,5,FALSE),"")</f>
        <v>26.142857142857142</v>
      </c>
      <c r="Y41" s="35"/>
      <c r="Z41" s="5" t="s">
        <v>155</v>
      </c>
      <c r="AA41" s="5" t="str">
        <f>IFERROR(VLOOKUP(Z41,SÅPLAN!$C:$AC,6,FALSE),"")</f>
        <v/>
      </c>
      <c r="AB41" s="5" t="str">
        <f>IFERROR(VLOOKUP(Z41,SÅPLAN!$C:$AC,4,FALSE),"")</f>
        <v/>
      </c>
      <c r="AC41" s="34" t="str">
        <f>IFERROR(VLOOKUP(Z41,SÅPLAN!$C:$AC,5,FALSE),"")</f>
        <v/>
      </c>
      <c r="AD41" s="35"/>
      <c r="AE41" s="31"/>
      <c r="AF41" s="5" t="str">
        <f>IFERROR(VLOOKUP(AE41,SÅPLAN!$C:$AC,6,FALSE),"")</f>
        <v/>
      </c>
      <c r="AG41" s="5" t="str">
        <f>IFERROR(VLOOKUP(AE41,SÅPLAN!$C:$AC,4,FALSE),"")</f>
        <v/>
      </c>
      <c r="AH41" s="38" t="str">
        <f>IFERROR(VLOOKUP(AE41,SÅPLAN!$C:$AC,5,FALSE),"")</f>
        <v/>
      </c>
      <c r="AJ41" s="4">
        <v>7</v>
      </c>
      <c r="AK41" s="49"/>
      <c r="AL41" s="31"/>
      <c r="AM41" s="5" t="str">
        <f>IFERROR(VLOOKUP(AL41,SÅPLAN!$C:$AC,6,FALSE),"")</f>
        <v/>
      </c>
      <c r="AN41" s="5" t="str">
        <f>IFERROR(VLOOKUP(AL41,SÅPLAN!$C:$AC,4,FALSE),"")</f>
        <v/>
      </c>
      <c r="AO41" s="34" t="str">
        <f>IFERROR(VLOOKUP(AL41,SÅPLAN!$C:$AC,5,FALSE),"")</f>
        <v/>
      </c>
      <c r="AP41" s="35"/>
      <c r="AQ41" s="31"/>
      <c r="AR41" s="5" t="str">
        <f>IFERROR(VLOOKUP(AQ41,SÅPLAN!$C:$AC,6,FALSE),"")</f>
        <v/>
      </c>
      <c r="AS41" s="5" t="str">
        <f>IFERROR(VLOOKUP(AQ41,SÅPLAN!$C:$AC,4,FALSE),"")</f>
        <v/>
      </c>
      <c r="AT41" s="34" t="str">
        <f>IFERROR(VLOOKUP(AQ41,SÅPLAN!$C:$AC,5,FALSE),"")</f>
        <v/>
      </c>
      <c r="AU41" s="35"/>
      <c r="AV41" s="31"/>
      <c r="AW41" s="5" t="str">
        <f>IFERROR(VLOOKUP(AV41,SÅPLAN!$C:$AC,6,FALSE),"")</f>
        <v/>
      </c>
      <c r="AX41" s="5" t="str">
        <f>IFERROR(VLOOKUP(AV41,SÅPLAN!$C:$AC,4,FALSE),"")</f>
        <v/>
      </c>
      <c r="AY41" s="38" t="str">
        <f>IFERROR(VLOOKUP(AV41,SÅPLAN!$C:$AC,5,FALSE),"")</f>
        <v/>
      </c>
    </row>
    <row r="42" spans="2:51" x14ac:dyDescent="0.2">
      <c r="B42" s="4">
        <v>8</v>
      </c>
      <c r="C42" s="50"/>
      <c r="D42" s="31" t="s">
        <v>136</v>
      </c>
      <c r="E42" s="5">
        <f>IFERROR(VLOOKUP(D42,SÅPLAN!$C:$AC,6,FALSE),"")</f>
        <v>100</v>
      </c>
      <c r="F42" s="5">
        <f>IFERROR(VLOOKUP(D42,SÅPLAN!$C:$AC,4,FALSE),"")</f>
        <v>18</v>
      </c>
      <c r="G42" s="34">
        <f>IFERROR(VLOOKUP(D42,SÅPLAN!$C:$AC,5,FALSE),"")</f>
        <v>33.714285714285715</v>
      </c>
      <c r="H42" s="35"/>
      <c r="I42" s="31"/>
      <c r="J42" s="5" t="str">
        <f>IFERROR(VLOOKUP(I42,SÅPLAN!$C:$AC,6,FALSE),"")</f>
        <v/>
      </c>
      <c r="K42" s="5" t="str">
        <f>IFERROR(VLOOKUP(I42,SÅPLAN!$C:$AC,4,FALSE),"")</f>
        <v/>
      </c>
      <c r="L42" s="34" t="str">
        <f>IFERROR(VLOOKUP(I42,SÅPLAN!$C:$AC,5,FALSE),"")</f>
        <v/>
      </c>
      <c r="M42" s="35"/>
      <c r="N42" s="31"/>
      <c r="O42" s="5" t="str">
        <f>IFERROR(VLOOKUP(N42,SÅPLAN!$C:$AC,6,FALSE),"")</f>
        <v/>
      </c>
      <c r="P42" s="5" t="str">
        <f>IFERROR(VLOOKUP(N42,SÅPLAN!$C:$AC,4,FALSE),"")</f>
        <v/>
      </c>
      <c r="Q42" s="38" t="str">
        <f>IFERROR(VLOOKUP(N42,SÅPLAN!$C:$AC,5,FALSE),"")</f>
        <v/>
      </c>
      <c r="S42" s="4">
        <v>8</v>
      </c>
      <c r="T42" s="50"/>
      <c r="U42" s="5" t="s">
        <v>177</v>
      </c>
      <c r="V42" s="5">
        <f>IFERROR(VLOOKUP(U42,SÅPLAN!$C:$AC,6,FALSE),"")</f>
        <v>50</v>
      </c>
      <c r="W42" s="5">
        <f>IFERROR(VLOOKUP(U42,SÅPLAN!$C:$AC,4,FALSE),"")</f>
        <v>14</v>
      </c>
      <c r="X42" s="34">
        <f>IFERROR(VLOOKUP(U42,SÅPLAN!$C:$AC,5,FALSE),"")</f>
        <v>26.142857142857142</v>
      </c>
      <c r="Y42" s="35"/>
      <c r="Z42" s="5" t="s">
        <v>155</v>
      </c>
      <c r="AA42" s="5" t="str">
        <f>IFERROR(VLOOKUP(Z42,SÅPLAN!$C:$AC,6,FALSE),"")</f>
        <v/>
      </c>
      <c r="AB42" s="5" t="str">
        <f>IFERROR(VLOOKUP(Z42,SÅPLAN!$C:$AC,4,FALSE),"")</f>
        <v/>
      </c>
      <c r="AC42" s="34" t="str">
        <f>IFERROR(VLOOKUP(Z42,SÅPLAN!$C:$AC,5,FALSE),"")</f>
        <v/>
      </c>
      <c r="AD42" s="35"/>
      <c r="AE42" s="31"/>
      <c r="AF42" s="5" t="str">
        <f>IFERROR(VLOOKUP(AE42,SÅPLAN!$C:$AC,6,FALSE),"")</f>
        <v/>
      </c>
      <c r="AG42" s="5" t="str">
        <f>IFERROR(VLOOKUP(AE42,SÅPLAN!$C:$AC,4,FALSE),"")</f>
        <v/>
      </c>
      <c r="AH42" s="38" t="str">
        <f>IFERROR(VLOOKUP(AE42,SÅPLAN!$C:$AC,5,FALSE),"")</f>
        <v/>
      </c>
      <c r="AJ42" s="4">
        <v>8</v>
      </c>
      <c r="AK42" s="50"/>
      <c r="AL42" s="31"/>
      <c r="AM42" s="5" t="str">
        <f>IFERROR(VLOOKUP(AL42,SÅPLAN!$C:$AC,6,FALSE),"")</f>
        <v/>
      </c>
      <c r="AN42" s="5" t="str">
        <f>IFERROR(VLOOKUP(AL42,SÅPLAN!$C:$AC,4,FALSE),"")</f>
        <v/>
      </c>
      <c r="AO42" s="34" t="str">
        <f>IFERROR(VLOOKUP(AL42,SÅPLAN!$C:$AC,5,FALSE),"")</f>
        <v/>
      </c>
      <c r="AP42" s="35"/>
      <c r="AQ42" s="31"/>
      <c r="AR42" s="5" t="str">
        <f>IFERROR(VLOOKUP(AQ42,SÅPLAN!$C:$AC,6,FALSE),"")</f>
        <v/>
      </c>
      <c r="AS42" s="5" t="str">
        <f>IFERROR(VLOOKUP(AQ42,SÅPLAN!$C:$AC,4,FALSE),"")</f>
        <v/>
      </c>
      <c r="AT42" s="34" t="str">
        <f>IFERROR(VLOOKUP(AQ42,SÅPLAN!$C:$AC,5,FALSE),"")</f>
        <v/>
      </c>
      <c r="AU42" s="35"/>
      <c r="AV42" s="31"/>
      <c r="AW42" s="5" t="str">
        <f>IFERROR(VLOOKUP(AV42,SÅPLAN!$C:$AC,6,FALSE),"")</f>
        <v/>
      </c>
      <c r="AX42" s="5" t="str">
        <f>IFERROR(VLOOKUP(AV42,SÅPLAN!$C:$AC,4,FALSE),"")</f>
        <v/>
      </c>
      <c r="AY42" s="38" t="str">
        <f>IFERROR(VLOOKUP(AV42,SÅPLAN!$C:$AC,5,FALSE),"")</f>
        <v/>
      </c>
    </row>
    <row r="43" spans="2:51" x14ac:dyDescent="0.2">
      <c r="B43" s="27" t="s">
        <v>101</v>
      </c>
      <c r="C43" s="36"/>
      <c r="D43" s="28"/>
      <c r="E43" s="28"/>
      <c r="F43" s="28"/>
      <c r="G43" s="28"/>
      <c r="H43" s="36"/>
      <c r="I43" s="28"/>
      <c r="J43" s="28"/>
      <c r="K43" s="28"/>
      <c r="L43" s="28"/>
      <c r="M43" s="36"/>
      <c r="N43" s="28"/>
      <c r="O43" s="28"/>
      <c r="P43" s="28"/>
      <c r="Q43" s="29"/>
      <c r="S43" s="27" t="s">
        <v>101</v>
      </c>
      <c r="T43" s="36"/>
      <c r="U43" s="28"/>
      <c r="V43" s="28"/>
      <c r="W43" s="28"/>
      <c r="X43" s="28"/>
      <c r="Y43" s="36"/>
      <c r="Z43" s="28"/>
      <c r="AA43" s="28"/>
      <c r="AB43" s="28"/>
      <c r="AC43" s="28"/>
      <c r="AD43" s="36"/>
      <c r="AE43" s="28"/>
      <c r="AF43" s="28"/>
      <c r="AG43" s="28"/>
      <c r="AH43" s="29"/>
      <c r="AJ43" s="27" t="s">
        <v>101</v>
      </c>
      <c r="AK43" s="36"/>
      <c r="AL43" s="28"/>
      <c r="AM43" s="28"/>
      <c r="AN43" s="28"/>
      <c r="AO43" s="28"/>
      <c r="AP43" s="36"/>
      <c r="AQ43" s="28"/>
      <c r="AR43" s="28"/>
      <c r="AS43" s="28"/>
      <c r="AT43" s="28"/>
      <c r="AU43" s="36"/>
      <c r="AV43" s="28"/>
      <c r="AW43" s="28"/>
      <c r="AX43" s="28"/>
      <c r="AY43" s="29"/>
    </row>
    <row r="44" spans="2:51" x14ac:dyDescent="0.2">
      <c r="B44" s="4">
        <v>1</v>
      </c>
      <c r="C44" s="48" t="s">
        <v>122</v>
      </c>
      <c r="D44" s="31" t="s">
        <v>165</v>
      </c>
      <c r="E44" s="5">
        <f>IFERROR(VLOOKUP(D44,SÅPLAN!$C:$AC,6,FALSE),"")</f>
        <v>50</v>
      </c>
      <c r="F44" s="5">
        <f>IFERROR(VLOOKUP(D44,SÅPLAN!$C:$AC,4,FALSE),"")</f>
        <v>12</v>
      </c>
      <c r="G44" s="34">
        <f>IFERROR(VLOOKUP(D44,SÅPLAN!$C:$AC,5,FALSE),"")</f>
        <v>19.142857142857142</v>
      </c>
      <c r="H44" s="35"/>
      <c r="I44" s="5" t="s">
        <v>169</v>
      </c>
      <c r="J44" s="5">
        <f>IFERROR(VLOOKUP(I44,SÅPLAN!$C:$AC,6,FALSE),"")</f>
        <v>100</v>
      </c>
      <c r="K44" s="5">
        <f>IFERROR(VLOOKUP(I44,SÅPLAN!$C:$AC,4,FALSE),"")</f>
        <v>20</v>
      </c>
      <c r="L44" s="34">
        <f>IFERROR(VLOOKUP(I44,SÅPLAN!$C:$AC,5,FALSE),"")</f>
        <v>30</v>
      </c>
      <c r="M44" s="35"/>
      <c r="N44" s="5"/>
      <c r="O44" s="5" t="str">
        <f>IFERROR(VLOOKUP(N44,SÅPLAN!$C:$AC,6,FALSE),"")</f>
        <v/>
      </c>
      <c r="P44" s="5" t="str">
        <f>IFERROR(VLOOKUP(N44,SÅPLAN!$C:$AC,4,FALSE),"")</f>
        <v/>
      </c>
      <c r="Q44" s="38" t="str">
        <f>IFERROR(VLOOKUP(N44,SÅPLAN!$C:$AC,5,FALSE),"")</f>
        <v/>
      </c>
      <c r="S44" s="4">
        <v>1</v>
      </c>
      <c r="T44" s="48" t="s">
        <v>125</v>
      </c>
      <c r="U44" s="5" t="s">
        <v>156</v>
      </c>
      <c r="V44" s="5">
        <f>IFERROR(VLOOKUP(U44,SÅPLAN!$C:$AC,6,FALSE),"")</f>
        <v>50</v>
      </c>
      <c r="W44" s="5">
        <f>IFERROR(VLOOKUP(U44,SÅPLAN!$C:$AC,4,FALSE),"")</f>
        <v>12</v>
      </c>
      <c r="X44" s="34">
        <f>IFERROR(VLOOKUP(U44,SÅPLAN!$C:$AC,5,FALSE),"")</f>
        <v>21.285714285714285</v>
      </c>
      <c r="Y44" s="35"/>
      <c r="Z44" s="5"/>
      <c r="AA44" s="5" t="str">
        <f>IFERROR(VLOOKUP(Z44,SÅPLAN!$C:$AC,6,FALSE),"")</f>
        <v/>
      </c>
      <c r="AB44" s="5" t="str">
        <f>IFERROR(VLOOKUP(Z44,SÅPLAN!$C:$AC,4,FALSE),"")</f>
        <v/>
      </c>
      <c r="AC44" s="34" t="str">
        <f>IFERROR(VLOOKUP(Z44,SÅPLAN!$C:$AC,5,FALSE),"")</f>
        <v/>
      </c>
      <c r="AD44" s="35"/>
      <c r="AE44" s="5"/>
      <c r="AF44" s="5" t="str">
        <f>IFERROR(VLOOKUP(AE44,SÅPLAN!$C:$AC,6,FALSE),"")</f>
        <v/>
      </c>
      <c r="AG44" s="5" t="str">
        <f>IFERROR(VLOOKUP(AE44,SÅPLAN!$C:$AC,4,FALSE),"")</f>
        <v/>
      </c>
      <c r="AH44" s="38" t="str">
        <f>IFERROR(VLOOKUP(AE44,SÅPLAN!$C:$AC,5,FALSE),"")</f>
        <v/>
      </c>
      <c r="AJ44" s="4">
        <v>1</v>
      </c>
      <c r="AK44" s="48" t="s">
        <v>128</v>
      </c>
      <c r="AL44" s="5"/>
      <c r="AM44" s="5" t="str">
        <f>IFERROR(VLOOKUP(AL44,SÅPLAN!$C:$AC,6,FALSE),"")</f>
        <v/>
      </c>
      <c r="AN44" s="5" t="str">
        <f>IFERROR(VLOOKUP(AL44,SÅPLAN!$C:$AC,4,FALSE),"")</f>
        <v/>
      </c>
      <c r="AO44" s="34" t="str">
        <f>IFERROR(VLOOKUP(AL44,SÅPLAN!$C:$AC,5,FALSE),"")</f>
        <v/>
      </c>
      <c r="AP44" s="35"/>
      <c r="AQ44" s="5"/>
      <c r="AR44" s="5" t="str">
        <f>IFERROR(VLOOKUP(AQ44,SÅPLAN!$C:$AC,6,FALSE),"")</f>
        <v/>
      </c>
      <c r="AS44" s="5" t="str">
        <f>IFERROR(VLOOKUP(AQ44,SÅPLAN!$C:$AC,4,FALSE),"")</f>
        <v/>
      </c>
      <c r="AT44" s="34" t="str">
        <f>IFERROR(VLOOKUP(AQ44,SÅPLAN!$C:$AC,5,FALSE),"")</f>
        <v/>
      </c>
      <c r="AU44" s="35"/>
      <c r="AV44" s="5"/>
      <c r="AW44" s="5" t="str">
        <f>IFERROR(VLOOKUP(AV44,SÅPLAN!$C:$AC,6,FALSE),"")</f>
        <v/>
      </c>
      <c r="AX44" s="5" t="str">
        <f>IFERROR(VLOOKUP(AV44,SÅPLAN!$C:$AC,4,FALSE),"")</f>
        <v/>
      </c>
      <c r="AY44" s="38" t="str">
        <f>IFERROR(VLOOKUP(AV44,SÅPLAN!$C:$AC,5,FALSE),"")</f>
        <v/>
      </c>
    </row>
    <row r="45" spans="2:51" x14ac:dyDescent="0.2">
      <c r="B45" s="4">
        <v>2</v>
      </c>
      <c r="C45" s="49"/>
      <c r="D45" s="31" t="s">
        <v>165</v>
      </c>
      <c r="E45" s="5">
        <f>IFERROR(VLOOKUP(D45,SÅPLAN!$C:$AC,6,FALSE),"")</f>
        <v>50</v>
      </c>
      <c r="F45" s="5">
        <f>IFERROR(VLOOKUP(D45,SÅPLAN!$C:$AC,4,FALSE),"")</f>
        <v>12</v>
      </c>
      <c r="G45" s="34">
        <f>IFERROR(VLOOKUP(D45,SÅPLAN!$C:$AC,5,FALSE),"")</f>
        <v>19.142857142857142</v>
      </c>
      <c r="H45" s="35"/>
      <c r="I45" s="5" t="s">
        <v>169</v>
      </c>
      <c r="J45" s="5">
        <f>IFERROR(VLOOKUP(I45,SÅPLAN!$C:$AC,6,FALSE),"")</f>
        <v>100</v>
      </c>
      <c r="K45" s="5">
        <f>IFERROR(VLOOKUP(I45,SÅPLAN!$C:$AC,4,FALSE),"")</f>
        <v>20</v>
      </c>
      <c r="L45" s="34">
        <f>IFERROR(VLOOKUP(I45,SÅPLAN!$C:$AC,5,FALSE),"")</f>
        <v>30</v>
      </c>
      <c r="M45" s="35"/>
      <c r="N45" s="5"/>
      <c r="O45" s="5" t="str">
        <f>IFERROR(VLOOKUP(N45,SÅPLAN!$C:$AC,6,FALSE),"")</f>
        <v/>
      </c>
      <c r="P45" s="5" t="str">
        <f>IFERROR(VLOOKUP(N45,SÅPLAN!$C:$AC,4,FALSE),"")</f>
        <v/>
      </c>
      <c r="Q45" s="38" t="str">
        <f>IFERROR(VLOOKUP(N45,SÅPLAN!$C:$AC,5,FALSE),"")</f>
        <v/>
      </c>
      <c r="S45" s="4">
        <v>2</v>
      </c>
      <c r="T45" s="49"/>
      <c r="U45" s="5" t="s">
        <v>156</v>
      </c>
      <c r="V45" s="5">
        <f>IFERROR(VLOOKUP(U45,SÅPLAN!$C:$AC,6,FALSE),"")</f>
        <v>50</v>
      </c>
      <c r="W45" s="5">
        <f>IFERROR(VLOOKUP(U45,SÅPLAN!$C:$AC,4,FALSE),"")</f>
        <v>12</v>
      </c>
      <c r="X45" s="34">
        <f>IFERROR(VLOOKUP(U45,SÅPLAN!$C:$AC,5,FALSE),"")</f>
        <v>21.285714285714285</v>
      </c>
      <c r="Y45" s="35"/>
      <c r="Z45" s="5"/>
      <c r="AA45" s="5" t="str">
        <f>IFERROR(VLOOKUP(Z45,SÅPLAN!$C:$AC,6,FALSE),"")</f>
        <v/>
      </c>
      <c r="AB45" s="5" t="str">
        <f>IFERROR(VLOOKUP(Z45,SÅPLAN!$C:$AC,4,FALSE),"")</f>
        <v/>
      </c>
      <c r="AC45" s="34" t="str">
        <f>IFERROR(VLOOKUP(Z45,SÅPLAN!$C:$AC,5,FALSE),"")</f>
        <v/>
      </c>
      <c r="AD45" s="35"/>
      <c r="AE45" s="5"/>
      <c r="AF45" s="5" t="str">
        <f>IFERROR(VLOOKUP(AE45,SÅPLAN!$C:$AC,6,FALSE),"")</f>
        <v/>
      </c>
      <c r="AG45" s="5" t="str">
        <f>IFERROR(VLOOKUP(AE45,SÅPLAN!$C:$AC,4,FALSE),"")</f>
        <v/>
      </c>
      <c r="AH45" s="38" t="str">
        <f>IFERROR(VLOOKUP(AE45,SÅPLAN!$C:$AC,5,FALSE),"")</f>
        <v/>
      </c>
      <c r="AJ45" s="4">
        <v>2</v>
      </c>
      <c r="AK45" s="49"/>
      <c r="AL45" s="5"/>
      <c r="AM45" s="5" t="str">
        <f>IFERROR(VLOOKUP(AL45,SÅPLAN!$C:$AC,6,FALSE),"")</f>
        <v/>
      </c>
      <c r="AN45" s="5" t="str">
        <f>IFERROR(VLOOKUP(AL45,SÅPLAN!$C:$AC,4,FALSE),"")</f>
        <v/>
      </c>
      <c r="AO45" s="34" t="str">
        <f>IFERROR(VLOOKUP(AL45,SÅPLAN!$C:$AC,5,FALSE),"")</f>
        <v/>
      </c>
      <c r="AP45" s="35"/>
      <c r="AQ45" s="5"/>
      <c r="AR45" s="5" t="str">
        <f>IFERROR(VLOOKUP(AQ45,SÅPLAN!$C:$AC,6,FALSE),"")</f>
        <v/>
      </c>
      <c r="AS45" s="5" t="str">
        <f>IFERROR(VLOOKUP(AQ45,SÅPLAN!$C:$AC,4,FALSE),"")</f>
        <v/>
      </c>
      <c r="AT45" s="34" t="str">
        <f>IFERROR(VLOOKUP(AQ45,SÅPLAN!$C:$AC,5,FALSE),"")</f>
        <v/>
      </c>
      <c r="AU45" s="35"/>
      <c r="AV45" s="5"/>
      <c r="AW45" s="5" t="str">
        <f>IFERROR(VLOOKUP(AV45,SÅPLAN!$C:$AC,6,FALSE),"")</f>
        <v/>
      </c>
      <c r="AX45" s="5" t="str">
        <f>IFERROR(VLOOKUP(AV45,SÅPLAN!$C:$AC,4,FALSE),"")</f>
        <v/>
      </c>
      <c r="AY45" s="38" t="str">
        <f>IFERROR(VLOOKUP(AV45,SÅPLAN!$C:$AC,5,FALSE),"")</f>
        <v/>
      </c>
    </row>
    <row r="46" spans="2:51" x14ac:dyDescent="0.2">
      <c r="B46" s="4">
        <v>3</v>
      </c>
      <c r="C46" s="49"/>
      <c r="D46" s="31" t="s">
        <v>166</v>
      </c>
      <c r="E46" s="5">
        <f>IFERROR(VLOOKUP(D46,SÅPLAN!$C:$AC,6,FALSE),"")</f>
        <v>50</v>
      </c>
      <c r="F46" s="5">
        <f>IFERROR(VLOOKUP(D46,SÅPLAN!$C:$AC,4,FALSE),"")</f>
        <v>16</v>
      </c>
      <c r="G46" s="34">
        <f>IFERROR(VLOOKUP(D46,SÅPLAN!$C:$AC,5,FALSE),"")</f>
        <v>23.142857142857142</v>
      </c>
      <c r="H46" s="35"/>
      <c r="I46" s="5" t="s">
        <v>169</v>
      </c>
      <c r="J46" s="5">
        <f>IFERROR(VLOOKUP(I46,SÅPLAN!$C:$AC,6,FALSE),"")</f>
        <v>100</v>
      </c>
      <c r="K46" s="5">
        <f>IFERROR(VLOOKUP(I46,SÅPLAN!$C:$AC,4,FALSE),"")</f>
        <v>20</v>
      </c>
      <c r="L46" s="34">
        <f>IFERROR(VLOOKUP(I46,SÅPLAN!$C:$AC,5,FALSE),"")</f>
        <v>30</v>
      </c>
      <c r="M46" s="35"/>
      <c r="N46" s="5"/>
      <c r="O46" s="5" t="str">
        <f>IFERROR(VLOOKUP(N46,SÅPLAN!$C:$AC,6,FALSE),"")</f>
        <v/>
      </c>
      <c r="P46" s="5" t="str">
        <f>IFERROR(VLOOKUP(N46,SÅPLAN!$C:$AC,4,FALSE),"")</f>
        <v/>
      </c>
      <c r="Q46" s="38" t="str">
        <f>IFERROR(VLOOKUP(N46,SÅPLAN!$C:$AC,5,FALSE),"")</f>
        <v/>
      </c>
      <c r="S46" s="4">
        <v>3</v>
      </c>
      <c r="T46" s="49"/>
      <c r="U46" s="5" t="s">
        <v>157</v>
      </c>
      <c r="V46" s="5">
        <f>IFERROR(VLOOKUP(U46,SÅPLAN!$C:$AC,6,FALSE),"")</f>
        <v>50</v>
      </c>
      <c r="W46" s="5">
        <f>IFERROR(VLOOKUP(U46,SÅPLAN!$C:$AC,4,FALSE),"")</f>
        <v>16</v>
      </c>
      <c r="X46" s="34">
        <f>IFERROR(VLOOKUP(U46,SÅPLAN!$C:$AC,5,FALSE),"")</f>
        <v>25.285714285714285</v>
      </c>
      <c r="Y46" s="35"/>
      <c r="Z46" s="5"/>
      <c r="AA46" s="5" t="str">
        <f>IFERROR(VLOOKUP(Z46,SÅPLAN!$C:$AC,6,FALSE),"")</f>
        <v/>
      </c>
      <c r="AB46" s="5" t="str">
        <f>IFERROR(VLOOKUP(Z46,SÅPLAN!$C:$AC,4,FALSE),"")</f>
        <v/>
      </c>
      <c r="AC46" s="34" t="str">
        <f>IFERROR(VLOOKUP(Z46,SÅPLAN!$C:$AC,5,FALSE),"")</f>
        <v/>
      </c>
      <c r="AD46" s="35"/>
      <c r="AE46" s="5"/>
      <c r="AF46" s="5" t="str">
        <f>IFERROR(VLOOKUP(AE46,SÅPLAN!$C:$AC,6,FALSE),"")</f>
        <v/>
      </c>
      <c r="AG46" s="5" t="str">
        <f>IFERROR(VLOOKUP(AE46,SÅPLAN!$C:$AC,4,FALSE),"")</f>
        <v/>
      </c>
      <c r="AH46" s="38" t="str">
        <f>IFERROR(VLOOKUP(AE46,SÅPLAN!$C:$AC,5,FALSE),"")</f>
        <v/>
      </c>
      <c r="AJ46" s="4">
        <v>3</v>
      </c>
      <c r="AK46" s="49"/>
      <c r="AL46" s="5"/>
      <c r="AM46" s="5" t="str">
        <f>IFERROR(VLOOKUP(AL46,SÅPLAN!$C:$AC,6,FALSE),"")</f>
        <v/>
      </c>
      <c r="AN46" s="5" t="str">
        <f>IFERROR(VLOOKUP(AL46,SÅPLAN!$C:$AC,4,FALSE),"")</f>
        <v/>
      </c>
      <c r="AO46" s="34" t="str">
        <f>IFERROR(VLOOKUP(AL46,SÅPLAN!$C:$AC,5,FALSE),"")</f>
        <v/>
      </c>
      <c r="AP46" s="35"/>
      <c r="AQ46" s="5"/>
      <c r="AR46" s="5" t="str">
        <f>IFERROR(VLOOKUP(AQ46,SÅPLAN!$C:$AC,6,FALSE),"")</f>
        <v/>
      </c>
      <c r="AS46" s="5" t="str">
        <f>IFERROR(VLOOKUP(AQ46,SÅPLAN!$C:$AC,4,FALSE),"")</f>
        <v/>
      </c>
      <c r="AT46" s="34" t="str">
        <f>IFERROR(VLOOKUP(AQ46,SÅPLAN!$C:$AC,5,FALSE),"")</f>
        <v/>
      </c>
      <c r="AU46" s="35"/>
      <c r="AV46" s="5"/>
      <c r="AW46" s="5" t="str">
        <f>IFERROR(VLOOKUP(AV46,SÅPLAN!$C:$AC,6,FALSE),"")</f>
        <v/>
      </c>
      <c r="AX46" s="5" t="str">
        <f>IFERROR(VLOOKUP(AV46,SÅPLAN!$C:$AC,4,FALSE),"")</f>
        <v/>
      </c>
      <c r="AY46" s="38" t="str">
        <f>IFERROR(VLOOKUP(AV46,SÅPLAN!$C:$AC,5,FALSE),"")</f>
        <v/>
      </c>
    </row>
    <row r="47" spans="2:51" x14ac:dyDescent="0.2">
      <c r="B47" s="4">
        <v>4</v>
      </c>
      <c r="C47" s="49"/>
      <c r="D47" s="31" t="s">
        <v>166</v>
      </c>
      <c r="E47" s="5">
        <f>IFERROR(VLOOKUP(D47,SÅPLAN!$C:$AC,6,FALSE),"")</f>
        <v>50</v>
      </c>
      <c r="F47" s="5">
        <f>IFERROR(VLOOKUP(D47,SÅPLAN!$C:$AC,4,FALSE),"")</f>
        <v>16</v>
      </c>
      <c r="G47" s="34">
        <f>IFERROR(VLOOKUP(D47,SÅPLAN!$C:$AC,5,FALSE),"")</f>
        <v>23.142857142857142</v>
      </c>
      <c r="H47" s="35"/>
      <c r="I47" s="5" t="s">
        <v>169</v>
      </c>
      <c r="J47" s="5">
        <f>IFERROR(VLOOKUP(I47,SÅPLAN!$C:$AC,6,FALSE),"")</f>
        <v>100</v>
      </c>
      <c r="K47" s="5">
        <f>IFERROR(VLOOKUP(I47,SÅPLAN!$C:$AC,4,FALSE),"")</f>
        <v>20</v>
      </c>
      <c r="L47" s="34">
        <f>IFERROR(VLOOKUP(I47,SÅPLAN!$C:$AC,5,FALSE),"")</f>
        <v>30</v>
      </c>
      <c r="M47" s="35"/>
      <c r="N47" s="5"/>
      <c r="O47" s="5" t="str">
        <f>IFERROR(VLOOKUP(N47,SÅPLAN!$C:$AC,6,FALSE),"")</f>
        <v/>
      </c>
      <c r="P47" s="5" t="str">
        <f>IFERROR(VLOOKUP(N47,SÅPLAN!$C:$AC,4,FALSE),"")</f>
        <v/>
      </c>
      <c r="Q47" s="38" t="str">
        <f>IFERROR(VLOOKUP(N47,SÅPLAN!$C:$AC,5,FALSE),"")</f>
        <v/>
      </c>
      <c r="S47" s="4">
        <v>4</v>
      </c>
      <c r="T47" s="49"/>
      <c r="U47" s="5" t="s">
        <v>157</v>
      </c>
      <c r="V47" s="5">
        <f>IFERROR(VLOOKUP(U47,SÅPLAN!$C:$AC,6,FALSE),"")</f>
        <v>50</v>
      </c>
      <c r="W47" s="5">
        <f>IFERROR(VLOOKUP(U47,SÅPLAN!$C:$AC,4,FALSE),"")</f>
        <v>16</v>
      </c>
      <c r="X47" s="34">
        <f>IFERROR(VLOOKUP(U47,SÅPLAN!$C:$AC,5,FALSE),"")</f>
        <v>25.285714285714285</v>
      </c>
      <c r="Y47" s="35"/>
      <c r="Z47" s="5"/>
      <c r="AA47" s="5" t="str">
        <f>IFERROR(VLOOKUP(Z47,SÅPLAN!$C:$AC,6,FALSE),"")</f>
        <v/>
      </c>
      <c r="AB47" s="5" t="str">
        <f>IFERROR(VLOOKUP(Z47,SÅPLAN!$C:$AC,4,FALSE),"")</f>
        <v/>
      </c>
      <c r="AC47" s="34" t="str">
        <f>IFERROR(VLOOKUP(Z47,SÅPLAN!$C:$AC,5,FALSE),"")</f>
        <v/>
      </c>
      <c r="AD47" s="35"/>
      <c r="AE47" s="5"/>
      <c r="AF47" s="5" t="str">
        <f>IFERROR(VLOOKUP(AE47,SÅPLAN!$C:$AC,6,FALSE),"")</f>
        <v/>
      </c>
      <c r="AG47" s="5" t="str">
        <f>IFERROR(VLOOKUP(AE47,SÅPLAN!$C:$AC,4,FALSE),"")</f>
        <v/>
      </c>
      <c r="AH47" s="38" t="str">
        <f>IFERROR(VLOOKUP(AE47,SÅPLAN!$C:$AC,5,FALSE),"")</f>
        <v/>
      </c>
      <c r="AJ47" s="4">
        <v>4</v>
      </c>
      <c r="AK47" s="49"/>
      <c r="AL47" s="5"/>
      <c r="AM47" s="5" t="str">
        <f>IFERROR(VLOOKUP(AL47,SÅPLAN!$C:$AC,6,FALSE),"")</f>
        <v/>
      </c>
      <c r="AN47" s="5" t="str">
        <f>IFERROR(VLOOKUP(AL47,SÅPLAN!$C:$AC,4,FALSE),"")</f>
        <v/>
      </c>
      <c r="AO47" s="34" t="str">
        <f>IFERROR(VLOOKUP(AL47,SÅPLAN!$C:$AC,5,FALSE),"")</f>
        <v/>
      </c>
      <c r="AP47" s="35"/>
      <c r="AQ47" s="5"/>
      <c r="AR47" s="5" t="str">
        <f>IFERROR(VLOOKUP(AQ47,SÅPLAN!$C:$AC,6,FALSE),"")</f>
        <v/>
      </c>
      <c r="AS47" s="5" t="str">
        <f>IFERROR(VLOOKUP(AQ47,SÅPLAN!$C:$AC,4,FALSE),"")</f>
        <v/>
      </c>
      <c r="AT47" s="34" t="str">
        <f>IFERROR(VLOOKUP(AQ47,SÅPLAN!$C:$AC,5,FALSE),"")</f>
        <v/>
      </c>
      <c r="AU47" s="35"/>
      <c r="AV47" s="5"/>
      <c r="AW47" s="5" t="str">
        <f>IFERROR(VLOOKUP(AV47,SÅPLAN!$C:$AC,6,FALSE),"")</f>
        <v/>
      </c>
      <c r="AX47" s="5" t="str">
        <f>IFERROR(VLOOKUP(AV47,SÅPLAN!$C:$AC,4,FALSE),"")</f>
        <v/>
      </c>
      <c r="AY47" s="38" t="str">
        <f>IFERROR(VLOOKUP(AV47,SÅPLAN!$C:$AC,5,FALSE),"")</f>
        <v/>
      </c>
    </row>
    <row r="48" spans="2:51" x14ac:dyDescent="0.2">
      <c r="B48" s="4">
        <v>5</v>
      </c>
      <c r="C48" s="49"/>
      <c r="D48" s="31" t="s">
        <v>175</v>
      </c>
      <c r="E48" s="5">
        <f>IFERROR(VLOOKUP(D48,SÅPLAN!$C:$AC,6,FALSE),"")</f>
        <v>100</v>
      </c>
      <c r="F48" s="5">
        <f>IFERROR(VLOOKUP(D48,SÅPLAN!$C:$AC,4,FALSE),"")</f>
        <v>10</v>
      </c>
      <c r="G48" s="34">
        <f>IFERROR(VLOOKUP(D48,SÅPLAN!$C:$AC,5,FALSE),"")</f>
        <v>22.142857142857142</v>
      </c>
      <c r="H48" s="35"/>
      <c r="I48" s="31" t="s">
        <v>167</v>
      </c>
      <c r="J48" s="5">
        <f>IFERROR(VLOOKUP(I48,SÅPLAN!$C:$AC,6,FALSE),"")</f>
        <v>50</v>
      </c>
      <c r="K48" s="5">
        <f>IFERROR(VLOOKUP(I48,SÅPLAN!$C:$AC,4,FALSE),"")</f>
        <v>20</v>
      </c>
      <c r="L48" s="34">
        <f>IFERROR(VLOOKUP(I48,SÅPLAN!$C:$AC,5,FALSE),"")</f>
        <v>27.142857142857142</v>
      </c>
      <c r="M48" s="35"/>
      <c r="N48" s="31"/>
      <c r="O48" s="5" t="str">
        <f>IFERROR(VLOOKUP(N48,SÅPLAN!$C:$AC,6,FALSE),"")</f>
        <v/>
      </c>
      <c r="P48" s="5" t="str">
        <f>IFERROR(VLOOKUP(N48,SÅPLAN!$C:$AC,4,FALSE),"")</f>
        <v/>
      </c>
      <c r="Q48" s="38" t="str">
        <f>IFERROR(VLOOKUP(N48,SÅPLAN!$C:$AC,5,FALSE),"")</f>
        <v/>
      </c>
      <c r="S48" s="4">
        <v>5</v>
      </c>
      <c r="T48" s="49"/>
      <c r="U48" s="5" t="s">
        <v>158</v>
      </c>
      <c r="V48" s="5">
        <f>IFERROR(VLOOKUP(U48,SÅPLAN!$C:$AC,6,FALSE),"")</f>
        <v>50</v>
      </c>
      <c r="W48" s="5">
        <f>IFERROR(VLOOKUP(U48,SÅPLAN!$C:$AC,4,FALSE),"")</f>
        <v>20</v>
      </c>
      <c r="X48" s="34">
        <f>IFERROR(VLOOKUP(U48,SÅPLAN!$C:$AC,5,FALSE),"")</f>
        <v>29.285714285714285</v>
      </c>
      <c r="Y48" s="35"/>
      <c r="Z48" s="31"/>
      <c r="AA48" s="5" t="str">
        <f>IFERROR(VLOOKUP(Z48,SÅPLAN!$C:$AC,6,FALSE),"")</f>
        <v/>
      </c>
      <c r="AB48" s="5" t="str">
        <f>IFERROR(VLOOKUP(Z48,SÅPLAN!$C:$AC,4,FALSE),"")</f>
        <v/>
      </c>
      <c r="AC48" s="34" t="str">
        <f>IFERROR(VLOOKUP(Z48,SÅPLAN!$C:$AC,5,FALSE),"")</f>
        <v/>
      </c>
      <c r="AD48" s="35"/>
      <c r="AE48" s="31"/>
      <c r="AF48" s="5" t="str">
        <f>IFERROR(VLOOKUP(AE48,SÅPLAN!$C:$AC,6,FALSE),"")</f>
        <v/>
      </c>
      <c r="AG48" s="5" t="str">
        <f>IFERROR(VLOOKUP(AE48,SÅPLAN!$C:$AC,4,FALSE),"")</f>
        <v/>
      </c>
      <c r="AH48" s="38" t="str">
        <f>IFERROR(VLOOKUP(AE48,SÅPLAN!$C:$AC,5,FALSE),"")</f>
        <v/>
      </c>
      <c r="AJ48" s="4">
        <v>5</v>
      </c>
      <c r="AK48" s="49"/>
      <c r="AL48" s="31"/>
      <c r="AM48" s="5" t="str">
        <f>IFERROR(VLOOKUP(AL48,SÅPLAN!$C:$AC,6,FALSE),"")</f>
        <v/>
      </c>
      <c r="AN48" s="5" t="str">
        <f>IFERROR(VLOOKUP(AL48,SÅPLAN!$C:$AC,4,FALSE),"")</f>
        <v/>
      </c>
      <c r="AO48" s="34" t="str">
        <f>IFERROR(VLOOKUP(AL48,SÅPLAN!$C:$AC,5,FALSE),"")</f>
        <v/>
      </c>
      <c r="AP48" s="35"/>
      <c r="AQ48" s="31"/>
      <c r="AR48" s="5" t="str">
        <f>IFERROR(VLOOKUP(AQ48,SÅPLAN!$C:$AC,6,FALSE),"")</f>
        <v/>
      </c>
      <c r="AS48" s="5" t="str">
        <f>IFERROR(VLOOKUP(AQ48,SÅPLAN!$C:$AC,4,FALSE),"")</f>
        <v/>
      </c>
      <c r="AT48" s="34" t="str">
        <f>IFERROR(VLOOKUP(AQ48,SÅPLAN!$C:$AC,5,FALSE),"")</f>
        <v/>
      </c>
      <c r="AU48" s="35"/>
      <c r="AV48" s="31"/>
      <c r="AW48" s="5" t="str">
        <f>IFERROR(VLOOKUP(AV48,SÅPLAN!$C:$AC,6,FALSE),"")</f>
        <v/>
      </c>
      <c r="AX48" s="5" t="str">
        <f>IFERROR(VLOOKUP(AV48,SÅPLAN!$C:$AC,4,FALSE),"")</f>
        <v/>
      </c>
      <c r="AY48" s="38" t="str">
        <f>IFERROR(VLOOKUP(AV48,SÅPLAN!$C:$AC,5,FALSE),"")</f>
        <v/>
      </c>
    </row>
    <row r="49" spans="2:51" x14ac:dyDescent="0.2">
      <c r="B49" s="4">
        <v>6</v>
      </c>
      <c r="C49" s="49"/>
      <c r="D49" s="31" t="s">
        <v>175</v>
      </c>
      <c r="E49" s="5">
        <f>IFERROR(VLOOKUP(D49,SÅPLAN!$C:$AC,6,FALSE),"")</f>
        <v>100</v>
      </c>
      <c r="F49" s="5">
        <f>IFERROR(VLOOKUP(D49,SÅPLAN!$C:$AC,4,FALSE),"")</f>
        <v>10</v>
      </c>
      <c r="G49" s="34">
        <f>IFERROR(VLOOKUP(D49,SÅPLAN!$C:$AC,5,FALSE),"")</f>
        <v>22.142857142857142</v>
      </c>
      <c r="H49" s="35"/>
      <c r="I49" s="31" t="s">
        <v>167</v>
      </c>
      <c r="J49" s="5">
        <f>IFERROR(VLOOKUP(I49,SÅPLAN!$C:$AC,6,FALSE),"")</f>
        <v>50</v>
      </c>
      <c r="K49" s="5">
        <f>IFERROR(VLOOKUP(I49,SÅPLAN!$C:$AC,4,FALSE),"")</f>
        <v>20</v>
      </c>
      <c r="L49" s="34">
        <f>IFERROR(VLOOKUP(I49,SÅPLAN!$C:$AC,5,FALSE),"")</f>
        <v>27.142857142857142</v>
      </c>
      <c r="M49" s="35"/>
      <c r="N49" s="31"/>
      <c r="O49" s="5" t="str">
        <f>IFERROR(VLOOKUP(N49,SÅPLAN!$C:$AC,6,FALSE),"")</f>
        <v/>
      </c>
      <c r="P49" s="5" t="str">
        <f>IFERROR(VLOOKUP(N49,SÅPLAN!$C:$AC,4,FALSE),"")</f>
        <v/>
      </c>
      <c r="Q49" s="38" t="str">
        <f>IFERROR(VLOOKUP(N49,SÅPLAN!$C:$AC,5,FALSE),"")</f>
        <v/>
      </c>
      <c r="S49" s="4">
        <v>6</v>
      </c>
      <c r="T49" s="49"/>
      <c r="U49" s="5" t="s">
        <v>158</v>
      </c>
      <c r="V49" s="5">
        <f>IFERROR(VLOOKUP(U49,SÅPLAN!$C:$AC,6,FALSE),"")</f>
        <v>50</v>
      </c>
      <c r="W49" s="5">
        <f>IFERROR(VLOOKUP(U49,SÅPLAN!$C:$AC,4,FALSE),"")</f>
        <v>20</v>
      </c>
      <c r="X49" s="34">
        <f>IFERROR(VLOOKUP(U49,SÅPLAN!$C:$AC,5,FALSE),"")</f>
        <v>29.285714285714285</v>
      </c>
      <c r="Y49" s="35"/>
      <c r="Z49" s="31"/>
      <c r="AA49" s="5" t="str">
        <f>IFERROR(VLOOKUP(Z49,SÅPLAN!$C:$AC,6,FALSE),"")</f>
        <v/>
      </c>
      <c r="AB49" s="5" t="str">
        <f>IFERROR(VLOOKUP(Z49,SÅPLAN!$C:$AC,4,FALSE),"")</f>
        <v/>
      </c>
      <c r="AC49" s="34" t="str">
        <f>IFERROR(VLOOKUP(Z49,SÅPLAN!$C:$AC,5,FALSE),"")</f>
        <v/>
      </c>
      <c r="AD49" s="35"/>
      <c r="AE49" s="31"/>
      <c r="AF49" s="5" t="str">
        <f>IFERROR(VLOOKUP(AE49,SÅPLAN!$C:$AC,6,FALSE),"")</f>
        <v/>
      </c>
      <c r="AG49" s="5" t="str">
        <f>IFERROR(VLOOKUP(AE49,SÅPLAN!$C:$AC,4,FALSE),"")</f>
        <v/>
      </c>
      <c r="AH49" s="38" t="str">
        <f>IFERROR(VLOOKUP(AE49,SÅPLAN!$C:$AC,5,FALSE),"")</f>
        <v/>
      </c>
      <c r="AJ49" s="4">
        <v>6</v>
      </c>
      <c r="AK49" s="49"/>
      <c r="AL49" s="31"/>
      <c r="AM49" s="5" t="str">
        <f>IFERROR(VLOOKUP(AL49,SÅPLAN!$C:$AC,6,FALSE),"")</f>
        <v/>
      </c>
      <c r="AN49" s="5" t="str">
        <f>IFERROR(VLOOKUP(AL49,SÅPLAN!$C:$AC,4,FALSE),"")</f>
        <v/>
      </c>
      <c r="AO49" s="34" t="str">
        <f>IFERROR(VLOOKUP(AL49,SÅPLAN!$C:$AC,5,FALSE),"")</f>
        <v/>
      </c>
      <c r="AP49" s="35"/>
      <c r="AQ49" s="31"/>
      <c r="AR49" s="5" t="str">
        <f>IFERROR(VLOOKUP(AQ49,SÅPLAN!$C:$AC,6,FALSE),"")</f>
        <v/>
      </c>
      <c r="AS49" s="5" t="str">
        <f>IFERROR(VLOOKUP(AQ49,SÅPLAN!$C:$AC,4,FALSE),"")</f>
        <v/>
      </c>
      <c r="AT49" s="34" t="str">
        <f>IFERROR(VLOOKUP(AQ49,SÅPLAN!$C:$AC,5,FALSE),"")</f>
        <v/>
      </c>
      <c r="AU49" s="35"/>
      <c r="AV49" s="31"/>
      <c r="AW49" s="5" t="str">
        <f>IFERROR(VLOOKUP(AV49,SÅPLAN!$C:$AC,6,FALSE),"")</f>
        <v/>
      </c>
      <c r="AX49" s="5" t="str">
        <f>IFERROR(VLOOKUP(AV49,SÅPLAN!$C:$AC,4,FALSE),"")</f>
        <v/>
      </c>
      <c r="AY49" s="38" t="str">
        <f>IFERROR(VLOOKUP(AV49,SÅPLAN!$C:$AC,5,FALSE),"")</f>
        <v/>
      </c>
    </row>
    <row r="50" spans="2:51" x14ac:dyDescent="0.2">
      <c r="B50" s="4">
        <v>7</v>
      </c>
      <c r="C50" s="49"/>
      <c r="D50" s="31" t="s">
        <v>176</v>
      </c>
      <c r="E50" s="5">
        <f>IFERROR(VLOOKUP(D50,SÅPLAN!$C:$AC,6,FALSE),"")</f>
        <v>50</v>
      </c>
      <c r="F50" s="5">
        <f>IFERROR(VLOOKUP(D50,SÅPLAN!$C:$AC,4,FALSE),"")</f>
        <v>12</v>
      </c>
      <c r="G50" s="34">
        <f>IFERROR(VLOOKUP(D50,SÅPLAN!$C:$AC,5,FALSE),"")</f>
        <v>24.142857142857142</v>
      </c>
      <c r="H50" s="35"/>
      <c r="I50" s="31" t="s">
        <v>168</v>
      </c>
      <c r="J50" s="5">
        <f>IFERROR(VLOOKUP(I50,SÅPLAN!$C:$AC,6,FALSE),"")</f>
        <v>50</v>
      </c>
      <c r="K50" s="5">
        <f>IFERROR(VLOOKUP(I50,SÅPLAN!$C:$AC,4,FALSE),"")</f>
        <v>24</v>
      </c>
      <c r="L50" s="34">
        <f>IFERROR(VLOOKUP(I50,SÅPLAN!$C:$AC,5,FALSE),"")</f>
        <v>31.142857142857142</v>
      </c>
      <c r="M50" s="35"/>
      <c r="N50" s="31"/>
      <c r="O50" s="5" t="str">
        <f>IFERROR(VLOOKUP(N50,SÅPLAN!$C:$AC,6,FALSE),"")</f>
        <v/>
      </c>
      <c r="P50" s="5" t="str">
        <f>IFERROR(VLOOKUP(N50,SÅPLAN!$C:$AC,4,FALSE),"")</f>
        <v/>
      </c>
      <c r="Q50" s="38" t="str">
        <f>IFERROR(VLOOKUP(N50,SÅPLAN!$C:$AC,5,FALSE),"")</f>
        <v/>
      </c>
      <c r="S50" s="4">
        <v>7</v>
      </c>
      <c r="T50" s="49"/>
      <c r="U50" s="5" t="s">
        <v>188</v>
      </c>
      <c r="V50" s="5">
        <f>IFERROR(VLOOKUP(U50,SÅPLAN!$C:$AC,6,FALSE),"")</f>
        <v>50</v>
      </c>
      <c r="W50" s="5">
        <f>IFERROR(VLOOKUP(U50,SÅPLAN!$C:$AC,4,FALSE),"")</f>
        <v>18</v>
      </c>
      <c r="X50" s="34">
        <f>IFERROR(VLOOKUP(U50,SÅPLAN!$C:$AC,5,FALSE),"")</f>
        <v>25.857142857142858</v>
      </c>
      <c r="Y50" s="35"/>
      <c r="Z50" s="5" t="s">
        <v>159</v>
      </c>
      <c r="AA50" s="5">
        <f>IFERROR(VLOOKUP(Z50,SÅPLAN!$C:$AC,6,FALSE),"")</f>
        <v>50</v>
      </c>
      <c r="AB50" s="5">
        <f>IFERROR(VLOOKUP(Z50,SÅPLAN!$C:$AC,4,FALSE),"")</f>
        <v>26</v>
      </c>
      <c r="AC50" s="34">
        <f>IFERROR(VLOOKUP(Z50,SÅPLAN!$C:$AC,5,FALSE),"")</f>
        <v>35.285714285714285</v>
      </c>
      <c r="AD50" s="35"/>
      <c r="AE50" s="31"/>
      <c r="AF50" s="5" t="str">
        <f>IFERROR(VLOOKUP(AE50,SÅPLAN!$C:$AC,6,FALSE),"")</f>
        <v/>
      </c>
      <c r="AG50" s="5" t="str">
        <f>IFERROR(VLOOKUP(AE50,SÅPLAN!$C:$AC,4,FALSE),"")</f>
        <v/>
      </c>
      <c r="AH50" s="38" t="str">
        <f>IFERROR(VLOOKUP(AE50,SÅPLAN!$C:$AC,5,FALSE),"")</f>
        <v/>
      </c>
      <c r="AJ50" s="4">
        <v>7</v>
      </c>
      <c r="AK50" s="49"/>
      <c r="AL50" s="31"/>
      <c r="AM50" s="5" t="str">
        <f>IFERROR(VLOOKUP(AL50,SÅPLAN!$C:$AC,6,FALSE),"")</f>
        <v/>
      </c>
      <c r="AN50" s="5" t="str">
        <f>IFERROR(VLOOKUP(AL50,SÅPLAN!$C:$AC,4,FALSE),"")</f>
        <v/>
      </c>
      <c r="AO50" s="34" t="str">
        <f>IFERROR(VLOOKUP(AL50,SÅPLAN!$C:$AC,5,FALSE),"")</f>
        <v/>
      </c>
      <c r="AP50" s="35"/>
      <c r="AQ50" s="31"/>
      <c r="AR50" s="5" t="str">
        <f>IFERROR(VLOOKUP(AQ50,SÅPLAN!$C:$AC,6,FALSE),"")</f>
        <v/>
      </c>
      <c r="AS50" s="5" t="str">
        <f>IFERROR(VLOOKUP(AQ50,SÅPLAN!$C:$AC,4,FALSE),"")</f>
        <v/>
      </c>
      <c r="AT50" s="34" t="str">
        <f>IFERROR(VLOOKUP(AQ50,SÅPLAN!$C:$AC,5,FALSE),"")</f>
        <v/>
      </c>
      <c r="AU50" s="35"/>
      <c r="AV50" s="31"/>
      <c r="AW50" s="5" t="str">
        <f>IFERROR(VLOOKUP(AV50,SÅPLAN!$C:$AC,6,FALSE),"")</f>
        <v/>
      </c>
      <c r="AX50" s="5" t="str">
        <f>IFERROR(VLOOKUP(AV50,SÅPLAN!$C:$AC,4,FALSE),"")</f>
        <v/>
      </c>
      <c r="AY50" s="38" t="str">
        <f>IFERROR(VLOOKUP(AV50,SÅPLAN!$C:$AC,5,FALSE),"")</f>
        <v/>
      </c>
    </row>
    <row r="51" spans="2:51" x14ac:dyDescent="0.2">
      <c r="B51" s="4">
        <v>8</v>
      </c>
      <c r="C51" s="50"/>
      <c r="D51" s="31" t="s">
        <v>176</v>
      </c>
      <c r="E51" s="5">
        <f>IFERROR(VLOOKUP(D51,SÅPLAN!$C:$AC,6,FALSE),"")</f>
        <v>50</v>
      </c>
      <c r="F51" s="5">
        <f>IFERROR(VLOOKUP(D51,SÅPLAN!$C:$AC,4,FALSE),"")</f>
        <v>12</v>
      </c>
      <c r="G51" s="34">
        <f>IFERROR(VLOOKUP(D51,SÅPLAN!$C:$AC,5,FALSE),"")</f>
        <v>24.142857142857142</v>
      </c>
      <c r="H51" s="35"/>
      <c r="I51" s="31" t="s">
        <v>168</v>
      </c>
      <c r="J51" s="5">
        <f>IFERROR(VLOOKUP(I51,SÅPLAN!$C:$AC,6,FALSE),"")</f>
        <v>50</v>
      </c>
      <c r="K51" s="5">
        <f>IFERROR(VLOOKUP(I51,SÅPLAN!$C:$AC,4,FALSE),"")</f>
        <v>24</v>
      </c>
      <c r="L51" s="34">
        <f>IFERROR(VLOOKUP(I51,SÅPLAN!$C:$AC,5,FALSE),"")</f>
        <v>31.142857142857142</v>
      </c>
      <c r="M51" s="35"/>
      <c r="N51" s="31"/>
      <c r="O51" s="5" t="str">
        <f>IFERROR(VLOOKUP(N51,SÅPLAN!$C:$AC,6,FALSE),"")</f>
        <v/>
      </c>
      <c r="P51" s="5" t="str">
        <f>IFERROR(VLOOKUP(N51,SÅPLAN!$C:$AC,4,FALSE),"")</f>
        <v/>
      </c>
      <c r="Q51" s="38" t="str">
        <f>IFERROR(VLOOKUP(N51,SÅPLAN!$C:$AC,5,FALSE),"")</f>
        <v/>
      </c>
      <c r="S51" s="4">
        <v>8</v>
      </c>
      <c r="T51" s="50"/>
      <c r="U51" s="5" t="s">
        <v>188</v>
      </c>
      <c r="V51" s="5">
        <f>IFERROR(VLOOKUP(U51,SÅPLAN!$C:$AC,6,FALSE),"")</f>
        <v>50</v>
      </c>
      <c r="W51" s="5">
        <f>IFERROR(VLOOKUP(U51,SÅPLAN!$C:$AC,4,FALSE),"")</f>
        <v>18</v>
      </c>
      <c r="X51" s="34">
        <f>IFERROR(VLOOKUP(U51,SÅPLAN!$C:$AC,5,FALSE),"")</f>
        <v>25.857142857142858</v>
      </c>
      <c r="Y51" s="35"/>
      <c r="Z51" s="5" t="s">
        <v>159</v>
      </c>
      <c r="AA51" s="5">
        <f>IFERROR(VLOOKUP(Z51,SÅPLAN!$C:$AC,6,FALSE),"")</f>
        <v>50</v>
      </c>
      <c r="AB51" s="5">
        <f>IFERROR(VLOOKUP(Z51,SÅPLAN!$C:$AC,4,FALSE),"")</f>
        <v>26</v>
      </c>
      <c r="AC51" s="34">
        <f>IFERROR(VLOOKUP(Z51,SÅPLAN!$C:$AC,5,FALSE),"")</f>
        <v>35.285714285714285</v>
      </c>
      <c r="AD51" s="35"/>
      <c r="AE51" s="31"/>
      <c r="AF51" s="5" t="str">
        <f>IFERROR(VLOOKUP(AE51,SÅPLAN!$C:$AC,6,FALSE),"")</f>
        <v/>
      </c>
      <c r="AG51" s="5" t="str">
        <f>IFERROR(VLOOKUP(AE51,SÅPLAN!$C:$AC,4,FALSE),"")</f>
        <v/>
      </c>
      <c r="AH51" s="38" t="str">
        <f>IFERROR(VLOOKUP(AE51,SÅPLAN!$C:$AC,5,FALSE),"")</f>
        <v/>
      </c>
      <c r="AJ51" s="4">
        <v>8</v>
      </c>
      <c r="AK51" s="50"/>
      <c r="AL51" s="31"/>
      <c r="AM51" s="5" t="str">
        <f>IFERROR(VLOOKUP(AL51,SÅPLAN!$C:$AC,6,FALSE),"")</f>
        <v/>
      </c>
      <c r="AN51" s="5" t="str">
        <f>IFERROR(VLOOKUP(AL51,SÅPLAN!$C:$AC,4,FALSE),"")</f>
        <v/>
      </c>
      <c r="AO51" s="34" t="str">
        <f>IFERROR(VLOOKUP(AL51,SÅPLAN!$C:$AC,5,FALSE),"")</f>
        <v/>
      </c>
      <c r="AP51" s="35"/>
      <c r="AQ51" s="31"/>
      <c r="AR51" s="5" t="str">
        <f>IFERROR(VLOOKUP(AQ51,SÅPLAN!$C:$AC,6,FALSE),"")</f>
        <v/>
      </c>
      <c r="AS51" s="5" t="str">
        <f>IFERROR(VLOOKUP(AQ51,SÅPLAN!$C:$AC,4,FALSE),"")</f>
        <v/>
      </c>
      <c r="AT51" s="34" t="str">
        <f>IFERROR(VLOOKUP(AQ51,SÅPLAN!$C:$AC,5,FALSE),"")</f>
        <v/>
      </c>
      <c r="AU51" s="35"/>
      <c r="AV51" s="31"/>
      <c r="AW51" s="5" t="str">
        <f>IFERROR(VLOOKUP(AV51,SÅPLAN!$C:$AC,6,FALSE),"")</f>
        <v/>
      </c>
      <c r="AX51" s="5" t="str">
        <f>IFERROR(VLOOKUP(AV51,SÅPLAN!$C:$AC,4,FALSE),"")</f>
        <v/>
      </c>
      <c r="AY51" s="38" t="str">
        <f>IFERROR(VLOOKUP(AV51,SÅPLAN!$C:$AC,5,FALSE),"")</f>
        <v/>
      </c>
    </row>
    <row r="52" spans="2:51" x14ac:dyDescent="0.2">
      <c r="B52" s="27" t="s">
        <v>101</v>
      </c>
      <c r="C52" s="36"/>
      <c r="D52" s="28"/>
      <c r="E52" s="28"/>
      <c r="F52" s="28"/>
      <c r="G52" s="28"/>
      <c r="H52" s="36"/>
      <c r="I52" s="28"/>
      <c r="J52" s="28"/>
      <c r="K52" s="28"/>
      <c r="L52" s="28"/>
      <c r="M52" s="36"/>
      <c r="N52" s="28"/>
      <c r="O52" s="28"/>
      <c r="P52" s="28"/>
      <c r="Q52" s="29"/>
      <c r="S52" s="27" t="s">
        <v>101</v>
      </c>
      <c r="T52" s="36"/>
      <c r="U52" s="28"/>
      <c r="V52" s="28"/>
      <c r="W52" s="28"/>
      <c r="X52" s="28"/>
      <c r="Y52" s="36"/>
      <c r="Z52" s="28"/>
      <c r="AA52" s="28"/>
      <c r="AB52" s="28"/>
      <c r="AC52" s="28"/>
      <c r="AD52" s="36"/>
      <c r="AE52" s="28"/>
      <c r="AF52" s="28"/>
      <c r="AG52" s="28"/>
      <c r="AH52" s="29"/>
      <c r="AJ52" s="27" t="s">
        <v>101</v>
      </c>
      <c r="AK52" s="36"/>
      <c r="AL52" s="28"/>
      <c r="AM52" s="28"/>
      <c r="AN52" s="28"/>
      <c r="AO52" s="28"/>
      <c r="AP52" s="36"/>
      <c r="AQ52" s="28"/>
      <c r="AR52" s="28"/>
      <c r="AS52" s="28"/>
      <c r="AT52" s="28"/>
      <c r="AU52" s="36"/>
      <c r="AV52" s="28"/>
      <c r="AW52" s="28"/>
      <c r="AX52" s="28"/>
      <c r="AY52" s="29"/>
    </row>
    <row r="53" spans="2:51" x14ac:dyDescent="0.2">
      <c r="B53" s="4">
        <v>1</v>
      </c>
      <c r="C53" s="48" t="s">
        <v>123</v>
      </c>
      <c r="D53" s="31" t="s">
        <v>161</v>
      </c>
      <c r="E53" s="5">
        <f>IFERROR(VLOOKUP(D53,SÅPLAN!$C:$AC,6,FALSE),"")</f>
        <v>100</v>
      </c>
      <c r="F53" s="5">
        <f>IFERROR(VLOOKUP(D53,SÅPLAN!$C:$AC,4,FALSE),"")</f>
        <v>16</v>
      </c>
      <c r="G53" s="34">
        <f>IFERROR(VLOOKUP(D53,SÅPLAN!$C:$AC,5,FALSE),"")</f>
        <v>26</v>
      </c>
      <c r="H53" s="35"/>
      <c r="I53" s="5"/>
      <c r="J53" s="5" t="str">
        <f>IFERROR(VLOOKUP(I53,SÅPLAN!$C:$AC,6,FALSE),"")</f>
        <v/>
      </c>
      <c r="K53" s="5" t="str">
        <f>IFERROR(VLOOKUP(I53,SÅPLAN!$C:$AC,4,FALSE),"")</f>
        <v/>
      </c>
      <c r="L53" s="34" t="str">
        <f>IFERROR(VLOOKUP(I53,SÅPLAN!$C:$AC,5,FALSE),"")</f>
        <v/>
      </c>
      <c r="M53" s="35"/>
      <c r="N53" s="5"/>
      <c r="O53" s="5" t="str">
        <f>IFERROR(VLOOKUP(N53,SÅPLAN!$C:$AC,6,FALSE),"")</f>
        <v/>
      </c>
      <c r="P53" s="5" t="str">
        <f>IFERROR(VLOOKUP(N53,SÅPLAN!$C:$AC,4,FALSE),"")</f>
        <v/>
      </c>
      <c r="Q53" s="38" t="str">
        <f>IFERROR(VLOOKUP(N53,SÅPLAN!$C:$AC,5,FALSE),"")</f>
        <v/>
      </c>
      <c r="S53" s="4">
        <v>1</v>
      </c>
      <c r="T53" s="48" t="s">
        <v>126</v>
      </c>
      <c r="U53" s="31" t="s">
        <v>160</v>
      </c>
      <c r="V53" s="5">
        <f>IFERROR(VLOOKUP(U53,SÅPLAN!$C:$AC,6,FALSE),"")</f>
        <v>100</v>
      </c>
      <c r="W53" s="5">
        <f>IFERROR(VLOOKUP(U53,SÅPLAN!$C:$AC,4,FALSE),"")</f>
        <v>12</v>
      </c>
      <c r="X53" s="34">
        <f>IFERROR(VLOOKUP(U53,SÅPLAN!$C:$AC,5,FALSE),"")</f>
        <v>22</v>
      </c>
      <c r="Y53" s="35"/>
      <c r="Z53" s="5" t="s">
        <v>170</v>
      </c>
      <c r="AA53" s="5">
        <f>IFERROR(VLOOKUP(Z53,SÅPLAN!$C:$AC,6,FALSE),"")</f>
        <v>100</v>
      </c>
      <c r="AB53" s="5">
        <f>IFERROR(VLOOKUP(Z53,SÅPLAN!$C:$AC,4,FALSE),"")</f>
        <v>24</v>
      </c>
      <c r="AC53" s="34">
        <f>IFERROR(VLOOKUP(Z53,SÅPLAN!$C:$AC,5,FALSE),"")</f>
        <v>34</v>
      </c>
      <c r="AD53" s="35"/>
      <c r="AE53" s="5"/>
      <c r="AF53" s="5" t="str">
        <f>IFERROR(VLOOKUP(AE53,SÅPLAN!$C:$AC,6,FALSE),"")</f>
        <v/>
      </c>
      <c r="AG53" s="5" t="str">
        <f>IFERROR(VLOOKUP(AE53,SÅPLAN!$C:$AC,4,FALSE),"")</f>
        <v/>
      </c>
      <c r="AH53" s="38" t="str">
        <f>IFERROR(VLOOKUP(AE53,SÅPLAN!$C:$AC,5,FALSE),"")</f>
        <v/>
      </c>
      <c r="AJ53" s="4">
        <v>1</v>
      </c>
      <c r="AK53" s="48" t="s">
        <v>129</v>
      </c>
      <c r="AL53" s="5"/>
      <c r="AM53" s="5" t="str">
        <f>IFERROR(VLOOKUP(AL53,SÅPLAN!$C:$AC,6,FALSE),"")</f>
        <v/>
      </c>
      <c r="AN53" s="5" t="str">
        <f>IFERROR(VLOOKUP(AL53,SÅPLAN!$C:$AC,4,FALSE),"")</f>
        <v/>
      </c>
      <c r="AO53" s="34" t="str">
        <f>IFERROR(VLOOKUP(AL53,SÅPLAN!$C:$AC,5,FALSE),"")</f>
        <v/>
      </c>
      <c r="AP53" s="35"/>
      <c r="AQ53" s="5"/>
      <c r="AR53" s="5" t="str">
        <f>IFERROR(VLOOKUP(AQ53,SÅPLAN!$C:$AC,6,FALSE),"")</f>
        <v/>
      </c>
      <c r="AS53" s="5" t="str">
        <f>IFERROR(VLOOKUP(AQ53,SÅPLAN!$C:$AC,4,FALSE),"")</f>
        <v/>
      </c>
      <c r="AT53" s="34" t="str">
        <f>IFERROR(VLOOKUP(AQ53,SÅPLAN!$C:$AC,5,FALSE),"")</f>
        <v/>
      </c>
      <c r="AU53" s="35"/>
      <c r="AV53" s="5"/>
      <c r="AW53" s="5" t="str">
        <f>IFERROR(VLOOKUP(AV53,SÅPLAN!$C:$AC,6,FALSE),"")</f>
        <v/>
      </c>
      <c r="AX53" s="5" t="str">
        <f>IFERROR(VLOOKUP(AV53,SÅPLAN!$C:$AC,4,FALSE),"")</f>
        <v/>
      </c>
      <c r="AY53" s="38" t="str">
        <f>IFERROR(VLOOKUP(AV53,SÅPLAN!$C:$AC,5,FALSE),"")</f>
        <v/>
      </c>
    </row>
    <row r="54" spans="2:51" x14ac:dyDescent="0.2">
      <c r="B54" s="4">
        <v>2</v>
      </c>
      <c r="C54" s="49"/>
      <c r="D54" s="31" t="s">
        <v>161</v>
      </c>
      <c r="E54" s="5">
        <f>IFERROR(VLOOKUP(D54,SÅPLAN!$C:$AC,6,FALSE),"")</f>
        <v>100</v>
      </c>
      <c r="F54" s="5">
        <f>IFERROR(VLOOKUP(D54,SÅPLAN!$C:$AC,4,FALSE),"")</f>
        <v>16</v>
      </c>
      <c r="G54" s="34">
        <f>IFERROR(VLOOKUP(D54,SÅPLAN!$C:$AC,5,FALSE),"")</f>
        <v>26</v>
      </c>
      <c r="H54" s="35"/>
      <c r="I54" s="5"/>
      <c r="J54" s="5" t="str">
        <f>IFERROR(VLOOKUP(I54,SÅPLAN!$C:$AC,6,FALSE),"")</f>
        <v/>
      </c>
      <c r="K54" s="5" t="str">
        <f>IFERROR(VLOOKUP(I54,SÅPLAN!$C:$AC,4,FALSE),"")</f>
        <v/>
      </c>
      <c r="L54" s="34" t="str">
        <f>IFERROR(VLOOKUP(I54,SÅPLAN!$C:$AC,5,FALSE),"")</f>
        <v/>
      </c>
      <c r="M54" s="35"/>
      <c r="N54" s="5"/>
      <c r="O54" s="5" t="str">
        <f>IFERROR(VLOOKUP(N54,SÅPLAN!$C:$AC,6,FALSE),"")</f>
        <v/>
      </c>
      <c r="P54" s="5" t="str">
        <f>IFERROR(VLOOKUP(N54,SÅPLAN!$C:$AC,4,FALSE),"")</f>
        <v/>
      </c>
      <c r="Q54" s="38" t="str">
        <f>IFERROR(VLOOKUP(N54,SÅPLAN!$C:$AC,5,FALSE),"")</f>
        <v/>
      </c>
      <c r="S54" s="4">
        <v>2</v>
      </c>
      <c r="T54" s="49"/>
      <c r="U54" s="31" t="s">
        <v>160</v>
      </c>
      <c r="V54" s="5">
        <f>IFERROR(VLOOKUP(U54,SÅPLAN!$C:$AC,6,FALSE),"")</f>
        <v>100</v>
      </c>
      <c r="W54" s="5">
        <f>IFERROR(VLOOKUP(U54,SÅPLAN!$C:$AC,4,FALSE),"")</f>
        <v>12</v>
      </c>
      <c r="X54" s="34">
        <f>IFERROR(VLOOKUP(U54,SÅPLAN!$C:$AC,5,FALSE),"")</f>
        <v>22</v>
      </c>
      <c r="Y54" s="35"/>
      <c r="Z54" s="5" t="s">
        <v>170</v>
      </c>
      <c r="AA54" s="5">
        <f>IFERROR(VLOOKUP(Z54,SÅPLAN!$C:$AC,6,FALSE),"")</f>
        <v>100</v>
      </c>
      <c r="AB54" s="5">
        <f>IFERROR(VLOOKUP(Z54,SÅPLAN!$C:$AC,4,FALSE),"")</f>
        <v>24</v>
      </c>
      <c r="AC54" s="34">
        <f>IFERROR(VLOOKUP(Z54,SÅPLAN!$C:$AC,5,FALSE),"")</f>
        <v>34</v>
      </c>
      <c r="AD54" s="35"/>
      <c r="AE54" s="5"/>
      <c r="AF54" s="5" t="str">
        <f>IFERROR(VLOOKUP(AE54,SÅPLAN!$C:$AC,6,FALSE),"")</f>
        <v/>
      </c>
      <c r="AG54" s="5" t="str">
        <f>IFERROR(VLOOKUP(AE54,SÅPLAN!$C:$AC,4,FALSE),"")</f>
        <v/>
      </c>
      <c r="AH54" s="38" t="str">
        <f>IFERROR(VLOOKUP(AE54,SÅPLAN!$C:$AC,5,FALSE),"")</f>
        <v/>
      </c>
      <c r="AJ54" s="4">
        <v>2</v>
      </c>
      <c r="AK54" s="49"/>
      <c r="AL54" s="5"/>
      <c r="AM54" s="5" t="str">
        <f>IFERROR(VLOOKUP(AL54,SÅPLAN!$C:$AC,6,FALSE),"")</f>
        <v/>
      </c>
      <c r="AN54" s="5" t="str">
        <f>IFERROR(VLOOKUP(AL54,SÅPLAN!$C:$AC,4,FALSE),"")</f>
        <v/>
      </c>
      <c r="AO54" s="34" t="str">
        <f>IFERROR(VLOOKUP(AL54,SÅPLAN!$C:$AC,5,FALSE),"")</f>
        <v/>
      </c>
      <c r="AP54" s="35"/>
      <c r="AQ54" s="5"/>
      <c r="AR54" s="5" t="str">
        <f>IFERROR(VLOOKUP(AQ54,SÅPLAN!$C:$AC,6,FALSE),"")</f>
        <v/>
      </c>
      <c r="AS54" s="5" t="str">
        <f>IFERROR(VLOOKUP(AQ54,SÅPLAN!$C:$AC,4,FALSE),"")</f>
        <v/>
      </c>
      <c r="AT54" s="34" t="str">
        <f>IFERROR(VLOOKUP(AQ54,SÅPLAN!$C:$AC,5,FALSE),"")</f>
        <v/>
      </c>
      <c r="AU54" s="35"/>
      <c r="AV54" s="5"/>
      <c r="AW54" s="5" t="str">
        <f>IFERROR(VLOOKUP(AV54,SÅPLAN!$C:$AC,6,FALSE),"")</f>
        <v/>
      </c>
      <c r="AX54" s="5" t="str">
        <f>IFERROR(VLOOKUP(AV54,SÅPLAN!$C:$AC,4,FALSE),"")</f>
        <v/>
      </c>
      <c r="AY54" s="38" t="str">
        <f>IFERROR(VLOOKUP(AV54,SÅPLAN!$C:$AC,5,FALSE),"")</f>
        <v/>
      </c>
    </row>
    <row r="55" spans="2:51" x14ac:dyDescent="0.2">
      <c r="B55" s="4">
        <v>3</v>
      </c>
      <c r="C55" s="49"/>
      <c r="D55" s="31" t="s">
        <v>161</v>
      </c>
      <c r="E55" s="5">
        <f>IFERROR(VLOOKUP(D55,SÅPLAN!$C:$AC,6,FALSE),"")</f>
        <v>100</v>
      </c>
      <c r="F55" s="5">
        <f>IFERROR(VLOOKUP(D55,SÅPLAN!$C:$AC,4,FALSE),"")</f>
        <v>16</v>
      </c>
      <c r="G55" s="34">
        <f>IFERROR(VLOOKUP(D55,SÅPLAN!$C:$AC,5,FALSE),"")</f>
        <v>26</v>
      </c>
      <c r="H55" s="35"/>
      <c r="I55" s="5"/>
      <c r="J55" s="5" t="str">
        <f>IFERROR(VLOOKUP(I55,SÅPLAN!$C:$AC,6,FALSE),"")</f>
        <v/>
      </c>
      <c r="K55" s="5" t="str">
        <f>IFERROR(VLOOKUP(I55,SÅPLAN!$C:$AC,4,FALSE),"")</f>
        <v/>
      </c>
      <c r="L55" s="34" t="str">
        <f>IFERROR(VLOOKUP(I55,SÅPLAN!$C:$AC,5,FALSE),"")</f>
        <v/>
      </c>
      <c r="M55" s="35"/>
      <c r="N55" s="5"/>
      <c r="O55" s="5" t="str">
        <f>IFERROR(VLOOKUP(N55,SÅPLAN!$C:$AC,6,FALSE),"")</f>
        <v/>
      </c>
      <c r="P55" s="5" t="str">
        <f>IFERROR(VLOOKUP(N55,SÅPLAN!$C:$AC,4,FALSE),"")</f>
        <v/>
      </c>
      <c r="Q55" s="38" t="str">
        <f>IFERROR(VLOOKUP(N55,SÅPLAN!$C:$AC,5,FALSE),"")</f>
        <v/>
      </c>
      <c r="S55" s="4">
        <v>3</v>
      </c>
      <c r="T55" s="49"/>
      <c r="U55" s="31" t="s">
        <v>160</v>
      </c>
      <c r="V55" s="5">
        <f>IFERROR(VLOOKUP(U55,SÅPLAN!$C:$AC,6,FALSE),"")</f>
        <v>100</v>
      </c>
      <c r="W55" s="5">
        <f>IFERROR(VLOOKUP(U55,SÅPLAN!$C:$AC,4,FALSE),"")</f>
        <v>12</v>
      </c>
      <c r="X55" s="34">
        <f>IFERROR(VLOOKUP(U55,SÅPLAN!$C:$AC,5,FALSE),"")</f>
        <v>22</v>
      </c>
      <c r="Y55" s="35"/>
      <c r="Z55" s="5" t="s">
        <v>170</v>
      </c>
      <c r="AA55" s="5">
        <f>IFERROR(VLOOKUP(Z55,SÅPLAN!$C:$AC,6,FALSE),"")</f>
        <v>100</v>
      </c>
      <c r="AB55" s="5">
        <f>IFERROR(VLOOKUP(Z55,SÅPLAN!$C:$AC,4,FALSE),"")</f>
        <v>24</v>
      </c>
      <c r="AC55" s="34">
        <f>IFERROR(VLOOKUP(Z55,SÅPLAN!$C:$AC,5,FALSE),"")</f>
        <v>34</v>
      </c>
      <c r="AD55" s="35"/>
      <c r="AE55" s="5"/>
      <c r="AF55" s="5" t="str">
        <f>IFERROR(VLOOKUP(AE55,SÅPLAN!$C:$AC,6,FALSE),"")</f>
        <v/>
      </c>
      <c r="AG55" s="5" t="str">
        <f>IFERROR(VLOOKUP(AE55,SÅPLAN!$C:$AC,4,FALSE),"")</f>
        <v/>
      </c>
      <c r="AH55" s="38" t="str">
        <f>IFERROR(VLOOKUP(AE55,SÅPLAN!$C:$AC,5,FALSE),"")</f>
        <v/>
      </c>
      <c r="AJ55" s="4">
        <v>3</v>
      </c>
      <c r="AK55" s="49"/>
      <c r="AL55" s="5"/>
      <c r="AM55" s="5" t="str">
        <f>IFERROR(VLOOKUP(AL55,SÅPLAN!$C:$AC,6,FALSE),"")</f>
        <v/>
      </c>
      <c r="AN55" s="5" t="str">
        <f>IFERROR(VLOOKUP(AL55,SÅPLAN!$C:$AC,4,FALSE),"")</f>
        <v/>
      </c>
      <c r="AO55" s="34" t="str">
        <f>IFERROR(VLOOKUP(AL55,SÅPLAN!$C:$AC,5,FALSE),"")</f>
        <v/>
      </c>
      <c r="AP55" s="35"/>
      <c r="AQ55" s="5"/>
      <c r="AR55" s="5" t="str">
        <f>IFERROR(VLOOKUP(AQ55,SÅPLAN!$C:$AC,6,FALSE),"")</f>
        <v/>
      </c>
      <c r="AS55" s="5" t="str">
        <f>IFERROR(VLOOKUP(AQ55,SÅPLAN!$C:$AC,4,FALSE),"")</f>
        <v/>
      </c>
      <c r="AT55" s="34" t="str">
        <f>IFERROR(VLOOKUP(AQ55,SÅPLAN!$C:$AC,5,FALSE),"")</f>
        <v/>
      </c>
      <c r="AU55" s="35"/>
      <c r="AV55" s="5"/>
      <c r="AW55" s="5" t="str">
        <f>IFERROR(VLOOKUP(AV55,SÅPLAN!$C:$AC,6,FALSE),"")</f>
        <v/>
      </c>
      <c r="AX55" s="5" t="str">
        <f>IFERROR(VLOOKUP(AV55,SÅPLAN!$C:$AC,4,FALSE),"")</f>
        <v/>
      </c>
      <c r="AY55" s="38" t="str">
        <f>IFERROR(VLOOKUP(AV55,SÅPLAN!$C:$AC,5,FALSE),"")</f>
        <v/>
      </c>
    </row>
    <row r="56" spans="2:51" x14ac:dyDescent="0.2">
      <c r="B56" s="4">
        <v>4</v>
      </c>
      <c r="C56" s="49"/>
      <c r="D56" s="31" t="s">
        <v>161</v>
      </c>
      <c r="E56" s="5">
        <f>IFERROR(VLOOKUP(D56,SÅPLAN!$C:$AC,6,FALSE),"")</f>
        <v>100</v>
      </c>
      <c r="F56" s="5">
        <f>IFERROR(VLOOKUP(D56,SÅPLAN!$C:$AC,4,FALSE),"")</f>
        <v>16</v>
      </c>
      <c r="G56" s="34">
        <f>IFERROR(VLOOKUP(D56,SÅPLAN!$C:$AC,5,FALSE),"")</f>
        <v>26</v>
      </c>
      <c r="H56" s="35"/>
      <c r="I56" s="5"/>
      <c r="J56" s="5" t="str">
        <f>IFERROR(VLOOKUP(I56,SÅPLAN!$C:$AC,6,FALSE),"")</f>
        <v/>
      </c>
      <c r="K56" s="5" t="str">
        <f>IFERROR(VLOOKUP(I56,SÅPLAN!$C:$AC,4,FALSE),"")</f>
        <v/>
      </c>
      <c r="L56" s="34" t="str">
        <f>IFERROR(VLOOKUP(I56,SÅPLAN!$C:$AC,5,FALSE),"")</f>
        <v/>
      </c>
      <c r="M56" s="35"/>
      <c r="N56" s="5"/>
      <c r="O56" s="5" t="str">
        <f>IFERROR(VLOOKUP(N56,SÅPLAN!$C:$AC,6,FALSE),"")</f>
        <v/>
      </c>
      <c r="P56" s="5" t="str">
        <f>IFERROR(VLOOKUP(N56,SÅPLAN!$C:$AC,4,FALSE),"")</f>
        <v/>
      </c>
      <c r="Q56" s="38" t="str">
        <f>IFERROR(VLOOKUP(N56,SÅPLAN!$C:$AC,5,FALSE),"")</f>
        <v/>
      </c>
      <c r="S56" s="4">
        <v>4</v>
      </c>
      <c r="T56" s="49"/>
      <c r="U56" s="31" t="s">
        <v>160</v>
      </c>
      <c r="V56" s="5">
        <f>IFERROR(VLOOKUP(U56,SÅPLAN!$C:$AC,6,FALSE),"")</f>
        <v>100</v>
      </c>
      <c r="W56" s="5">
        <f>IFERROR(VLOOKUP(U56,SÅPLAN!$C:$AC,4,FALSE),"")</f>
        <v>12</v>
      </c>
      <c r="X56" s="34">
        <f>IFERROR(VLOOKUP(U56,SÅPLAN!$C:$AC,5,FALSE),"")</f>
        <v>22</v>
      </c>
      <c r="Y56" s="35"/>
      <c r="Z56" s="5" t="s">
        <v>170</v>
      </c>
      <c r="AA56" s="5">
        <f>IFERROR(VLOOKUP(Z56,SÅPLAN!$C:$AC,6,FALSE),"")</f>
        <v>100</v>
      </c>
      <c r="AB56" s="5">
        <f>IFERROR(VLOOKUP(Z56,SÅPLAN!$C:$AC,4,FALSE),"")</f>
        <v>24</v>
      </c>
      <c r="AC56" s="34">
        <f>IFERROR(VLOOKUP(Z56,SÅPLAN!$C:$AC,5,FALSE),"")</f>
        <v>34</v>
      </c>
      <c r="AD56" s="35"/>
      <c r="AE56" s="5"/>
      <c r="AF56" s="5" t="str">
        <f>IFERROR(VLOOKUP(AE56,SÅPLAN!$C:$AC,6,FALSE),"")</f>
        <v/>
      </c>
      <c r="AG56" s="5" t="str">
        <f>IFERROR(VLOOKUP(AE56,SÅPLAN!$C:$AC,4,FALSE),"")</f>
        <v/>
      </c>
      <c r="AH56" s="38" t="str">
        <f>IFERROR(VLOOKUP(AE56,SÅPLAN!$C:$AC,5,FALSE),"")</f>
        <v/>
      </c>
      <c r="AJ56" s="4">
        <v>4</v>
      </c>
      <c r="AK56" s="49"/>
      <c r="AL56" s="5"/>
      <c r="AM56" s="5" t="str">
        <f>IFERROR(VLOOKUP(AL56,SÅPLAN!$C:$AC,6,FALSE),"")</f>
        <v/>
      </c>
      <c r="AN56" s="5" t="str">
        <f>IFERROR(VLOOKUP(AL56,SÅPLAN!$C:$AC,4,FALSE),"")</f>
        <v/>
      </c>
      <c r="AO56" s="34" t="str">
        <f>IFERROR(VLOOKUP(AL56,SÅPLAN!$C:$AC,5,FALSE),"")</f>
        <v/>
      </c>
      <c r="AP56" s="35"/>
      <c r="AQ56" s="5"/>
      <c r="AR56" s="5" t="str">
        <f>IFERROR(VLOOKUP(AQ56,SÅPLAN!$C:$AC,6,FALSE),"")</f>
        <v/>
      </c>
      <c r="AS56" s="5" t="str">
        <f>IFERROR(VLOOKUP(AQ56,SÅPLAN!$C:$AC,4,FALSE),"")</f>
        <v/>
      </c>
      <c r="AT56" s="34" t="str">
        <f>IFERROR(VLOOKUP(AQ56,SÅPLAN!$C:$AC,5,FALSE),"")</f>
        <v/>
      </c>
      <c r="AU56" s="35"/>
      <c r="AV56" s="5"/>
      <c r="AW56" s="5" t="str">
        <f>IFERROR(VLOOKUP(AV56,SÅPLAN!$C:$AC,6,FALSE),"")</f>
        <v/>
      </c>
      <c r="AX56" s="5" t="str">
        <f>IFERROR(VLOOKUP(AV56,SÅPLAN!$C:$AC,4,FALSE),"")</f>
        <v/>
      </c>
      <c r="AY56" s="38" t="str">
        <f>IFERROR(VLOOKUP(AV56,SÅPLAN!$C:$AC,5,FALSE),"")</f>
        <v/>
      </c>
    </row>
    <row r="57" spans="2:51" x14ac:dyDescent="0.2">
      <c r="B57" s="4">
        <v>5</v>
      </c>
      <c r="C57" s="49"/>
      <c r="D57" s="31" t="s">
        <v>163</v>
      </c>
      <c r="E57" s="5">
        <f>IFERROR(VLOOKUP(D57,SÅPLAN!$C:$AC,6,FALSE),"")</f>
        <v>200</v>
      </c>
      <c r="F57" s="5">
        <f>IFERROR(VLOOKUP(D57,SÅPLAN!$C:$AC,4,FALSE),"")</f>
        <v>7</v>
      </c>
      <c r="G57" s="34">
        <f>IFERROR(VLOOKUP(D57,SÅPLAN!$C:$AC,5,FALSE),"")</f>
        <v>19.857142857142858</v>
      </c>
      <c r="H57" s="35"/>
      <c r="I57" s="31"/>
      <c r="J57" s="5" t="str">
        <f>IFERROR(VLOOKUP(I57,SÅPLAN!$C:$AC,6,FALSE),"")</f>
        <v/>
      </c>
      <c r="K57" s="5" t="str">
        <f>IFERROR(VLOOKUP(I57,SÅPLAN!$C:$AC,4,FALSE),"")</f>
        <v/>
      </c>
      <c r="L57" s="34" t="str">
        <f>IFERROR(VLOOKUP(I57,SÅPLAN!$C:$AC,5,FALSE),"")</f>
        <v/>
      </c>
      <c r="M57" s="35"/>
      <c r="N57" s="31"/>
      <c r="O57" s="5" t="str">
        <f>IFERROR(VLOOKUP(N57,SÅPLAN!$C:$AC,6,FALSE),"")</f>
        <v/>
      </c>
      <c r="P57" s="5" t="str">
        <f>IFERROR(VLOOKUP(N57,SÅPLAN!$C:$AC,4,FALSE),"")</f>
        <v/>
      </c>
      <c r="Q57" s="38" t="str">
        <f>IFERROR(VLOOKUP(N57,SÅPLAN!$C:$AC,5,FALSE),"")</f>
        <v/>
      </c>
      <c r="S57" s="4">
        <v>5</v>
      </c>
      <c r="T57" s="49"/>
      <c r="U57" s="31" t="s">
        <v>163</v>
      </c>
      <c r="V57" s="5">
        <f>IFERROR(VLOOKUP(U57,SÅPLAN!$C:$AC,6,FALSE),"")</f>
        <v>200</v>
      </c>
      <c r="W57" s="5">
        <f>IFERROR(VLOOKUP(U57,SÅPLAN!$C:$AC,4,FALSE),"")</f>
        <v>7</v>
      </c>
      <c r="X57" s="34">
        <f>IFERROR(VLOOKUP(U57,SÅPLAN!$C:$AC,5,FALSE),"")</f>
        <v>19.857142857142858</v>
      </c>
      <c r="Y57" s="35"/>
      <c r="Z57" s="31"/>
      <c r="AA57" s="5" t="str">
        <f>IFERROR(VLOOKUP(Z57,SÅPLAN!$C:$AC,6,FALSE),"")</f>
        <v/>
      </c>
      <c r="AB57" s="5" t="str">
        <f>IFERROR(VLOOKUP(Z57,SÅPLAN!$C:$AC,4,FALSE),"")</f>
        <v/>
      </c>
      <c r="AC57" s="34" t="str">
        <f>IFERROR(VLOOKUP(Z57,SÅPLAN!$C:$AC,5,FALSE),"")</f>
        <v/>
      </c>
      <c r="AD57" s="35"/>
      <c r="AE57" s="31"/>
      <c r="AF57" s="5" t="str">
        <f>IFERROR(VLOOKUP(AE57,SÅPLAN!$C:$AC,6,FALSE),"")</f>
        <v/>
      </c>
      <c r="AG57" s="5" t="str">
        <f>IFERROR(VLOOKUP(AE57,SÅPLAN!$C:$AC,4,FALSE),"")</f>
        <v/>
      </c>
      <c r="AH57" s="38" t="str">
        <f>IFERROR(VLOOKUP(AE57,SÅPLAN!$C:$AC,5,FALSE),"")</f>
        <v/>
      </c>
      <c r="AJ57" s="4">
        <v>5</v>
      </c>
      <c r="AK57" s="49"/>
      <c r="AL57" s="31"/>
      <c r="AM57" s="5" t="str">
        <f>IFERROR(VLOOKUP(AL57,SÅPLAN!$C:$AC,6,FALSE),"")</f>
        <v/>
      </c>
      <c r="AN57" s="5" t="str">
        <f>IFERROR(VLOOKUP(AL57,SÅPLAN!$C:$AC,4,FALSE),"")</f>
        <v/>
      </c>
      <c r="AO57" s="34" t="str">
        <f>IFERROR(VLOOKUP(AL57,SÅPLAN!$C:$AC,5,FALSE),"")</f>
        <v/>
      </c>
      <c r="AP57" s="35"/>
      <c r="AQ57" s="31"/>
      <c r="AR57" s="5" t="str">
        <f>IFERROR(VLOOKUP(AQ57,SÅPLAN!$C:$AC,6,FALSE),"")</f>
        <v/>
      </c>
      <c r="AS57" s="5" t="str">
        <f>IFERROR(VLOOKUP(AQ57,SÅPLAN!$C:$AC,4,FALSE),"")</f>
        <v/>
      </c>
      <c r="AT57" s="34" t="str">
        <f>IFERROR(VLOOKUP(AQ57,SÅPLAN!$C:$AC,5,FALSE),"")</f>
        <v/>
      </c>
      <c r="AU57" s="35"/>
      <c r="AV57" s="31"/>
      <c r="AW57" s="5" t="str">
        <f>IFERROR(VLOOKUP(AV57,SÅPLAN!$C:$AC,6,FALSE),"")</f>
        <v/>
      </c>
      <c r="AX57" s="5" t="str">
        <f>IFERROR(VLOOKUP(AV57,SÅPLAN!$C:$AC,4,FALSE),"")</f>
        <v/>
      </c>
      <c r="AY57" s="38" t="str">
        <f>IFERROR(VLOOKUP(AV57,SÅPLAN!$C:$AC,5,FALSE),"")</f>
        <v/>
      </c>
    </row>
    <row r="58" spans="2:51" x14ac:dyDescent="0.2">
      <c r="B58" s="4">
        <v>6</v>
      </c>
      <c r="C58" s="49"/>
      <c r="D58" s="31" t="s">
        <v>163</v>
      </c>
      <c r="E58" s="5">
        <f>IFERROR(VLOOKUP(D58,SÅPLAN!$C:$AC,6,FALSE),"")</f>
        <v>200</v>
      </c>
      <c r="F58" s="5">
        <f>IFERROR(VLOOKUP(D58,SÅPLAN!$C:$AC,4,FALSE),"")</f>
        <v>7</v>
      </c>
      <c r="G58" s="34">
        <f>IFERROR(VLOOKUP(D58,SÅPLAN!$C:$AC,5,FALSE),"")</f>
        <v>19.857142857142858</v>
      </c>
      <c r="H58" s="35"/>
      <c r="I58" s="31"/>
      <c r="J58" s="5" t="str">
        <f>IFERROR(VLOOKUP(I58,SÅPLAN!$C:$AC,6,FALSE),"")</f>
        <v/>
      </c>
      <c r="K58" s="5" t="str">
        <f>IFERROR(VLOOKUP(I58,SÅPLAN!$C:$AC,4,FALSE),"")</f>
        <v/>
      </c>
      <c r="L58" s="34" t="str">
        <f>IFERROR(VLOOKUP(I58,SÅPLAN!$C:$AC,5,FALSE),"")</f>
        <v/>
      </c>
      <c r="M58" s="35"/>
      <c r="N58" s="31"/>
      <c r="O58" s="5" t="str">
        <f>IFERROR(VLOOKUP(N58,SÅPLAN!$C:$AC,6,FALSE),"")</f>
        <v/>
      </c>
      <c r="P58" s="5" t="str">
        <f>IFERROR(VLOOKUP(N58,SÅPLAN!$C:$AC,4,FALSE),"")</f>
        <v/>
      </c>
      <c r="Q58" s="38" t="str">
        <f>IFERROR(VLOOKUP(N58,SÅPLAN!$C:$AC,5,FALSE),"")</f>
        <v/>
      </c>
      <c r="S58" s="4">
        <v>6</v>
      </c>
      <c r="T58" s="49"/>
      <c r="U58" s="31" t="s">
        <v>163</v>
      </c>
      <c r="V58" s="5">
        <f>IFERROR(VLOOKUP(U58,SÅPLAN!$C:$AC,6,FALSE),"")</f>
        <v>200</v>
      </c>
      <c r="W58" s="5">
        <f>IFERROR(VLOOKUP(U58,SÅPLAN!$C:$AC,4,FALSE),"")</f>
        <v>7</v>
      </c>
      <c r="X58" s="34">
        <f>IFERROR(VLOOKUP(U58,SÅPLAN!$C:$AC,5,FALSE),"")</f>
        <v>19.857142857142858</v>
      </c>
      <c r="Y58" s="35"/>
      <c r="Z58" s="31"/>
      <c r="AA58" s="5" t="str">
        <f>IFERROR(VLOOKUP(Z58,SÅPLAN!$C:$AC,6,FALSE),"")</f>
        <v/>
      </c>
      <c r="AB58" s="5" t="str">
        <f>IFERROR(VLOOKUP(Z58,SÅPLAN!$C:$AC,4,FALSE),"")</f>
        <v/>
      </c>
      <c r="AC58" s="34" t="str">
        <f>IFERROR(VLOOKUP(Z58,SÅPLAN!$C:$AC,5,FALSE),"")</f>
        <v/>
      </c>
      <c r="AD58" s="35"/>
      <c r="AE58" s="31"/>
      <c r="AF58" s="5" t="str">
        <f>IFERROR(VLOOKUP(AE58,SÅPLAN!$C:$AC,6,FALSE),"")</f>
        <v/>
      </c>
      <c r="AG58" s="5" t="str">
        <f>IFERROR(VLOOKUP(AE58,SÅPLAN!$C:$AC,4,FALSE),"")</f>
        <v/>
      </c>
      <c r="AH58" s="38" t="str">
        <f>IFERROR(VLOOKUP(AE58,SÅPLAN!$C:$AC,5,FALSE),"")</f>
        <v/>
      </c>
      <c r="AJ58" s="4">
        <v>6</v>
      </c>
      <c r="AK58" s="49"/>
      <c r="AL58" s="31"/>
      <c r="AM58" s="5" t="str">
        <f>IFERROR(VLOOKUP(AL58,SÅPLAN!$C:$AC,6,FALSE),"")</f>
        <v/>
      </c>
      <c r="AN58" s="5" t="str">
        <f>IFERROR(VLOOKUP(AL58,SÅPLAN!$C:$AC,4,FALSE),"")</f>
        <v/>
      </c>
      <c r="AO58" s="34" t="str">
        <f>IFERROR(VLOOKUP(AL58,SÅPLAN!$C:$AC,5,FALSE),"")</f>
        <v/>
      </c>
      <c r="AP58" s="35"/>
      <c r="AQ58" s="31"/>
      <c r="AR58" s="5" t="str">
        <f>IFERROR(VLOOKUP(AQ58,SÅPLAN!$C:$AC,6,FALSE),"")</f>
        <v/>
      </c>
      <c r="AS58" s="5" t="str">
        <f>IFERROR(VLOOKUP(AQ58,SÅPLAN!$C:$AC,4,FALSE),"")</f>
        <v/>
      </c>
      <c r="AT58" s="34" t="str">
        <f>IFERROR(VLOOKUP(AQ58,SÅPLAN!$C:$AC,5,FALSE),"")</f>
        <v/>
      </c>
      <c r="AU58" s="35"/>
      <c r="AV58" s="31"/>
      <c r="AW58" s="5" t="str">
        <f>IFERROR(VLOOKUP(AV58,SÅPLAN!$C:$AC,6,FALSE),"")</f>
        <v/>
      </c>
      <c r="AX58" s="5" t="str">
        <f>IFERROR(VLOOKUP(AV58,SÅPLAN!$C:$AC,4,FALSE),"")</f>
        <v/>
      </c>
      <c r="AY58" s="38" t="str">
        <f>IFERROR(VLOOKUP(AV58,SÅPLAN!$C:$AC,5,FALSE),"")</f>
        <v/>
      </c>
    </row>
    <row r="59" spans="2:51" x14ac:dyDescent="0.2">
      <c r="B59" s="4">
        <v>7</v>
      </c>
      <c r="C59" s="49"/>
      <c r="D59" s="31" t="s">
        <v>163</v>
      </c>
      <c r="E59" s="5">
        <f>IFERROR(VLOOKUP(D59,SÅPLAN!$C:$AC,6,FALSE),"")</f>
        <v>200</v>
      </c>
      <c r="F59" s="5">
        <f>IFERROR(VLOOKUP(D59,SÅPLAN!$C:$AC,4,FALSE),"")</f>
        <v>7</v>
      </c>
      <c r="G59" s="34">
        <f>IFERROR(VLOOKUP(D59,SÅPLAN!$C:$AC,5,FALSE),"")</f>
        <v>19.857142857142858</v>
      </c>
      <c r="H59" s="35"/>
      <c r="I59" s="31"/>
      <c r="J59" s="5" t="str">
        <f>IFERROR(VLOOKUP(I59,SÅPLAN!$C:$AC,6,FALSE),"")</f>
        <v/>
      </c>
      <c r="K59" s="5" t="str">
        <f>IFERROR(VLOOKUP(I59,SÅPLAN!$C:$AC,4,FALSE),"")</f>
        <v/>
      </c>
      <c r="L59" s="34" t="str">
        <f>IFERROR(VLOOKUP(I59,SÅPLAN!$C:$AC,5,FALSE),"")</f>
        <v/>
      </c>
      <c r="M59" s="35"/>
      <c r="N59" s="31"/>
      <c r="O59" s="5" t="str">
        <f>IFERROR(VLOOKUP(N59,SÅPLAN!$C:$AC,6,FALSE),"")</f>
        <v/>
      </c>
      <c r="P59" s="5" t="str">
        <f>IFERROR(VLOOKUP(N59,SÅPLAN!$C:$AC,4,FALSE),"")</f>
        <v/>
      </c>
      <c r="Q59" s="38" t="str">
        <f>IFERROR(VLOOKUP(N59,SÅPLAN!$C:$AC,5,FALSE),"")</f>
        <v/>
      </c>
      <c r="S59" s="4">
        <v>7</v>
      </c>
      <c r="T59" s="49"/>
      <c r="U59" s="31" t="s">
        <v>163</v>
      </c>
      <c r="V59" s="5">
        <f>IFERROR(VLOOKUP(U59,SÅPLAN!$C:$AC,6,FALSE),"")</f>
        <v>200</v>
      </c>
      <c r="W59" s="5">
        <f>IFERROR(VLOOKUP(U59,SÅPLAN!$C:$AC,4,FALSE),"")</f>
        <v>7</v>
      </c>
      <c r="X59" s="34">
        <f>IFERROR(VLOOKUP(U59,SÅPLAN!$C:$AC,5,FALSE),"")</f>
        <v>19.857142857142858</v>
      </c>
      <c r="Y59" s="35"/>
      <c r="Z59" s="31"/>
      <c r="AA59" s="5" t="str">
        <f>IFERROR(VLOOKUP(Z59,SÅPLAN!$C:$AC,6,FALSE),"")</f>
        <v/>
      </c>
      <c r="AB59" s="5" t="str">
        <f>IFERROR(VLOOKUP(Z59,SÅPLAN!$C:$AC,4,FALSE),"")</f>
        <v/>
      </c>
      <c r="AC59" s="34" t="str">
        <f>IFERROR(VLOOKUP(Z59,SÅPLAN!$C:$AC,5,FALSE),"")</f>
        <v/>
      </c>
      <c r="AD59" s="35"/>
      <c r="AE59" s="31"/>
      <c r="AF59" s="5" t="str">
        <f>IFERROR(VLOOKUP(AE59,SÅPLAN!$C:$AC,6,FALSE),"")</f>
        <v/>
      </c>
      <c r="AG59" s="5" t="str">
        <f>IFERROR(VLOOKUP(AE59,SÅPLAN!$C:$AC,4,FALSE),"")</f>
        <v/>
      </c>
      <c r="AH59" s="38" t="str">
        <f>IFERROR(VLOOKUP(AE59,SÅPLAN!$C:$AC,5,FALSE),"")</f>
        <v/>
      </c>
      <c r="AJ59" s="4">
        <v>7</v>
      </c>
      <c r="AK59" s="49"/>
      <c r="AL59" s="31"/>
      <c r="AM59" s="5" t="str">
        <f>IFERROR(VLOOKUP(AL59,SÅPLAN!$C:$AC,6,FALSE),"")</f>
        <v/>
      </c>
      <c r="AN59" s="5" t="str">
        <f>IFERROR(VLOOKUP(AL59,SÅPLAN!$C:$AC,4,FALSE),"")</f>
        <v/>
      </c>
      <c r="AO59" s="34" t="str">
        <f>IFERROR(VLOOKUP(AL59,SÅPLAN!$C:$AC,5,FALSE),"")</f>
        <v/>
      </c>
      <c r="AP59" s="35"/>
      <c r="AQ59" s="31"/>
      <c r="AR59" s="5" t="str">
        <f>IFERROR(VLOOKUP(AQ59,SÅPLAN!$C:$AC,6,FALSE),"")</f>
        <v/>
      </c>
      <c r="AS59" s="5" t="str">
        <f>IFERROR(VLOOKUP(AQ59,SÅPLAN!$C:$AC,4,FALSE),"")</f>
        <v/>
      </c>
      <c r="AT59" s="34" t="str">
        <f>IFERROR(VLOOKUP(AQ59,SÅPLAN!$C:$AC,5,FALSE),"")</f>
        <v/>
      </c>
      <c r="AU59" s="35"/>
      <c r="AV59" s="31"/>
      <c r="AW59" s="5" t="str">
        <f>IFERROR(VLOOKUP(AV59,SÅPLAN!$C:$AC,6,FALSE),"")</f>
        <v/>
      </c>
      <c r="AX59" s="5" t="str">
        <f>IFERROR(VLOOKUP(AV59,SÅPLAN!$C:$AC,4,FALSE),"")</f>
        <v/>
      </c>
      <c r="AY59" s="38" t="str">
        <f>IFERROR(VLOOKUP(AV59,SÅPLAN!$C:$AC,5,FALSE),"")</f>
        <v/>
      </c>
    </row>
    <row r="60" spans="2:51" x14ac:dyDescent="0.2">
      <c r="B60" s="4">
        <v>8</v>
      </c>
      <c r="C60" s="50"/>
      <c r="D60" s="31" t="s">
        <v>163</v>
      </c>
      <c r="E60" s="5">
        <f>IFERROR(VLOOKUP(D60,SÅPLAN!$C:$AC,6,FALSE),"")</f>
        <v>200</v>
      </c>
      <c r="F60" s="5">
        <f>IFERROR(VLOOKUP(D60,SÅPLAN!$C:$AC,4,FALSE),"")</f>
        <v>7</v>
      </c>
      <c r="G60" s="34">
        <f>IFERROR(VLOOKUP(D60,SÅPLAN!$C:$AC,5,FALSE),"")</f>
        <v>19.857142857142858</v>
      </c>
      <c r="H60" s="35"/>
      <c r="I60" s="31"/>
      <c r="J60" s="5" t="str">
        <f>IFERROR(VLOOKUP(I60,SÅPLAN!$C:$AC,6,FALSE),"")</f>
        <v/>
      </c>
      <c r="K60" s="5" t="str">
        <f>IFERROR(VLOOKUP(I60,SÅPLAN!$C:$AC,4,FALSE),"")</f>
        <v/>
      </c>
      <c r="L60" s="34" t="str">
        <f>IFERROR(VLOOKUP(I60,SÅPLAN!$C:$AC,5,FALSE),"")</f>
        <v/>
      </c>
      <c r="M60" s="35"/>
      <c r="N60" s="31"/>
      <c r="O60" s="5" t="str">
        <f>IFERROR(VLOOKUP(N60,SÅPLAN!$C:$AC,6,FALSE),"")</f>
        <v/>
      </c>
      <c r="P60" s="5" t="str">
        <f>IFERROR(VLOOKUP(N60,SÅPLAN!$C:$AC,4,FALSE),"")</f>
        <v/>
      </c>
      <c r="Q60" s="38" t="str">
        <f>IFERROR(VLOOKUP(N60,SÅPLAN!$C:$AC,5,FALSE),"")</f>
        <v/>
      </c>
      <c r="S60" s="4">
        <v>8</v>
      </c>
      <c r="T60" s="50"/>
      <c r="U60" s="31" t="s">
        <v>163</v>
      </c>
      <c r="V60" s="5">
        <f>IFERROR(VLOOKUP(U60,SÅPLAN!$C:$AC,6,FALSE),"")</f>
        <v>200</v>
      </c>
      <c r="W60" s="5">
        <f>IFERROR(VLOOKUP(U60,SÅPLAN!$C:$AC,4,FALSE),"")</f>
        <v>7</v>
      </c>
      <c r="X60" s="34">
        <f>IFERROR(VLOOKUP(U60,SÅPLAN!$C:$AC,5,FALSE),"")</f>
        <v>19.857142857142858</v>
      </c>
      <c r="Y60" s="35"/>
      <c r="Z60" s="31"/>
      <c r="AA60" s="5" t="str">
        <f>IFERROR(VLOOKUP(Z60,SÅPLAN!$C:$AC,6,FALSE),"")</f>
        <v/>
      </c>
      <c r="AB60" s="5" t="str">
        <f>IFERROR(VLOOKUP(Z60,SÅPLAN!$C:$AC,4,FALSE),"")</f>
        <v/>
      </c>
      <c r="AC60" s="34" t="str">
        <f>IFERROR(VLOOKUP(Z60,SÅPLAN!$C:$AC,5,FALSE),"")</f>
        <v/>
      </c>
      <c r="AD60" s="35"/>
      <c r="AE60" s="31"/>
      <c r="AF60" s="5" t="str">
        <f>IFERROR(VLOOKUP(AE60,SÅPLAN!$C:$AC,6,FALSE),"")</f>
        <v/>
      </c>
      <c r="AG60" s="5" t="str">
        <f>IFERROR(VLOOKUP(AE60,SÅPLAN!$C:$AC,4,FALSE),"")</f>
        <v/>
      </c>
      <c r="AH60" s="38" t="str">
        <f>IFERROR(VLOOKUP(AE60,SÅPLAN!$C:$AC,5,FALSE),"")</f>
        <v/>
      </c>
      <c r="AJ60" s="4">
        <v>8</v>
      </c>
      <c r="AK60" s="50"/>
      <c r="AL60" s="31"/>
      <c r="AM60" s="5" t="str">
        <f>IFERROR(VLOOKUP(AL60,SÅPLAN!$C:$AC,6,FALSE),"")</f>
        <v/>
      </c>
      <c r="AN60" s="5" t="str">
        <f>IFERROR(VLOOKUP(AL60,SÅPLAN!$C:$AC,4,FALSE),"")</f>
        <v/>
      </c>
      <c r="AO60" s="34" t="str">
        <f>IFERROR(VLOOKUP(AL60,SÅPLAN!$C:$AC,5,FALSE),"")</f>
        <v/>
      </c>
      <c r="AP60" s="35"/>
      <c r="AQ60" s="31"/>
      <c r="AR60" s="5" t="str">
        <f>IFERROR(VLOOKUP(AQ60,SÅPLAN!$C:$AC,6,FALSE),"")</f>
        <v/>
      </c>
      <c r="AS60" s="5" t="str">
        <f>IFERROR(VLOOKUP(AQ60,SÅPLAN!$C:$AC,4,FALSE),"")</f>
        <v/>
      </c>
      <c r="AT60" s="34" t="str">
        <f>IFERROR(VLOOKUP(AQ60,SÅPLAN!$C:$AC,5,FALSE),"")</f>
        <v/>
      </c>
      <c r="AU60" s="35"/>
      <c r="AV60" s="31"/>
      <c r="AW60" s="5" t="str">
        <f>IFERROR(VLOOKUP(AV60,SÅPLAN!$C:$AC,6,FALSE),"")</f>
        <v/>
      </c>
      <c r="AX60" s="5" t="str">
        <f>IFERROR(VLOOKUP(AV60,SÅPLAN!$C:$AC,4,FALSE),"")</f>
        <v/>
      </c>
      <c r="AY60" s="38" t="str">
        <f>IFERROR(VLOOKUP(AV60,SÅPLAN!$C:$AC,5,FALSE),"")</f>
        <v/>
      </c>
    </row>
    <row r="61" spans="2:51" x14ac:dyDescent="0.2">
      <c r="B61" s="27" t="s">
        <v>101</v>
      </c>
      <c r="C61" s="36"/>
      <c r="D61" s="28"/>
      <c r="E61" s="28"/>
      <c r="F61" s="28"/>
      <c r="G61" s="28"/>
      <c r="H61" s="36"/>
      <c r="I61" s="28"/>
      <c r="J61" s="28"/>
      <c r="K61" s="28"/>
      <c r="L61" s="28"/>
      <c r="M61" s="36"/>
      <c r="N61" s="28"/>
      <c r="O61" s="28"/>
      <c r="P61" s="28"/>
      <c r="Q61" s="29"/>
      <c r="S61" s="27" t="s">
        <v>101</v>
      </c>
      <c r="T61" s="36"/>
      <c r="U61" s="28"/>
      <c r="V61" s="28"/>
      <c r="W61" s="28"/>
      <c r="X61" s="28"/>
      <c r="Y61" s="36"/>
      <c r="Z61" s="28"/>
      <c r="AA61" s="28"/>
      <c r="AB61" s="28"/>
      <c r="AC61" s="28"/>
      <c r="AD61" s="36"/>
      <c r="AE61" s="28"/>
      <c r="AF61" s="28"/>
      <c r="AG61" s="28"/>
      <c r="AH61" s="29"/>
      <c r="AJ61" s="27" t="s">
        <v>101</v>
      </c>
      <c r="AK61" s="36"/>
      <c r="AL61" s="28"/>
      <c r="AM61" s="28"/>
      <c r="AN61" s="28"/>
      <c r="AO61" s="28"/>
      <c r="AP61" s="36"/>
      <c r="AQ61" s="28"/>
      <c r="AR61" s="28"/>
      <c r="AS61" s="28"/>
      <c r="AT61" s="28"/>
      <c r="AU61" s="36"/>
      <c r="AV61" s="28"/>
      <c r="AW61" s="28"/>
      <c r="AX61" s="28"/>
      <c r="AY61" s="29"/>
    </row>
  </sheetData>
  <mergeCells count="18">
    <mergeCell ref="AK3:AK10"/>
    <mergeCell ref="AK12:AK19"/>
    <mergeCell ref="AK21:AK28"/>
    <mergeCell ref="C35:C42"/>
    <mergeCell ref="C44:C51"/>
    <mergeCell ref="C3:C10"/>
    <mergeCell ref="C12:C19"/>
    <mergeCell ref="C21:C28"/>
    <mergeCell ref="T3:T10"/>
    <mergeCell ref="T12:T19"/>
    <mergeCell ref="T21:T28"/>
    <mergeCell ref="C53:C60"/>
    <mergeCell ref="T35:T42"/>
    <mergeCell ref="T44:T51"/>
    <mergeCell ref="T53:T60"/>
    <mergeCell ref="AK35:AK42"/>
    <mergeCell ref="AK44:AK51"/>
    <mergeCell ref="AK53:AK60"/>
  </mergeCells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7A9674-1315-4547-B74B-C24351D9B6C9}">
          <x14:formula1>
            <xm:f>SÅPLAN!$C:$C</xm:f>
          </x14:formula1>
          <xm:sqref>U44:U51 Z4:Z10 U35:U39 Z35:Z42 Z23:Z25 Z21 AQ53:AQ60 AL53:AL60 AV44:AV51 AQ44:AQ51 AL44:AL51 AV35:AV42 AQ35:AQ42 AL35:AL42 AE53:AE60 Z53:Z60 Z44:Z51 AE44:AE51 U41:U42 AE35:AE42 I44:I51 AL21:AL28 N53:N60 I53:I60 D53:D60 N44:N51 D44:D51 D35:D42 N35:N42 I35:I42 I3:I10 AV21:AV28 AQ21:AQ28 AL12:AL19 AV12:AV19 AQ12:AQ19 AL3:AL10 AV3:AV10 AQ3:AQ10 U21:U28 AE21:AE28 U3:U10 U53:U60 AE12:AE19 Z12:Z19 Z27:Z28 D3:D10 AE3:AE10 AV53:AV60 N21:N28 I21:I28 D21:D28 N12:N19 I12:I19 D12:D19 N3:N10 U12:U19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E715-DF99-D044-ACF3-EE3EF51A61CD}">
  <dimension ref="B1:Q29"/>
  <sheetViews>
    <sheetView workbookViewId="0">
      <selection activeCell="J25" sqref="J25"/>
    </sheetView>
  </sheetViews>
  <sheetFormatPr baseColWidth="10" defaultRowHeight="16" x14ac:dyDescent="0.2"/>
  <cols>
    <col min="3" max="3" width="3.33203125" customWidth="1"/>
    <col min="8" max="8" width="3.33203125" customWidth="1"/>
    <col min="13" max="13" width="3.33203125" customWidth="1"/>
  </cols>
  <sheetData>
    <row r="1" spans="2:17" x14ac:dyDescent="0.2">
      <c r="B1" s="15" t="s">
        <v>172</v>
      </c>
      <c r="D1" t="s">
        <v>173</v>
      </c>
      <c r="E1" t="s">
        <v>232</v>
      </c>
    </row>
    <row r="2" spans="2:17" x14ac:dyDescent="0.2">
      <c r="B2" s="39"/>
      <c r="C2" s="30"/>
      <c r="D2" s="28" t="s">
        <v>103</v>
      </c>
      <c r="E2" s="28" t="s">
        <v>88</v>
      </c>
      <c r="F2" s="28" t="s">
        <v>104</v>
      </c>
      <c r="G2" s="32" t="s">
        <v>105</v>
      </c>
      <c r="H2" s="30"/>
      <c r="I2" s="28" t="s">
        <v>106</v>
      </c>
      <c r="J2" s="28" t="s">
        <v>88</v>
      </c>
      <c r="K2" s="28" t="s">
        <v>104</v>
      </c>
      <c r="L2" s="32" t="s">
        <v>105</v>
      </c>
      <c r="M2" s="30"/>
      <c r="N2" s="28" t="s">
        <v>112</v>
      </c>
      <c r="O2" s="28" t="s">
        <v>88</v>
      </c>
      <c r="P2" s="28" t="s">
        <v>104</v>
      </c>
      <c r="Q2" s="37" t="s">
        <v>105</v>
      </c>
    </row>
    <row r="3" spans="2:17" x14ac:dyDescent="0.2">
      <c r="B3" s="4" t="s">
        <v>213</v>
      </c>
      <c r="C3" s="48"/>
      <c r="D3" s="31" t="s">
        <v>175</v>
      </c>
      <c r="E3" s="5">
        <f>IFERROR(VLOOKUP(D3,SÅPLAN!$C:$AC,6,FALSE),"")</f>
        <v>100</v>
      </c>
      <c r="F3" s="5">
        <f>IFERROR(VLOOKUP(D3,SÅPLAN!$C:$AC,4,FALSE),"")</f>
        <v>10</v>
      </c>
      <c r="G3" s="34">
        <f>IFERROR(VLOOKUP(D3,SÅPLAN!$C:$AC,5,FALSE),"")</f>
        <v>22.142857142857142</v>
      </c>
      <c r="H3" s="35"/>
      <c r="I3" s="9" t="s">
        <v>212</v>
      </c>
      <c r="J3" s="5" t="str">
        <f>IFERROR(VLOOKUP(I3,SÅPLAN!$C:$AC,6,FALSE),"")</f>
        <v/>
      </c>
      <c r="K3" s="5" t="str">
        <f>IFERROR(VLOOKUP(I3,SÅPLAN!$C:$AC,4,FALSE),"")</f>
        <v/>
      </c>
      <c r="L3" s="34" t="str">
        <f>IFERROR(VLOOKUP(I3,SÅPLAN!$C:$AC,5,FALSE),"")</f>
        <v/>
      </c>
      <c r="M3" s="35"/>
      <c r="N3" s="5"/>
      <c r="O3" s="5" t="str">
        <f>IFERROR(VLOOKUP(N3,SÅPLAN!$C:$AC,6,FALSE),"")</f>
        <v/>
      </c>
      <c r="P3" s="5" t="str">
        <f>IFERROR(VLOOKUP(N3,SÅPLAN!$C:$AC,4,FALSE),"")</f>
        <v/>
      </c>
      <c r="Q3" s="38" t="str">
        <f>IFERROR(VLOOKUP(N3,SÅPLAN!$C:$AC,5,FALSE),"")</f>
        <v/>
      </c>
    </row>
    <row r="4" spans="2:17" x14ac:dyDescent="0.2">
      <c r="B4" s="4">
        <v>2</v>
      </c>
      <c r="C4" s="49"/>
      <c r="D4" s="31" t="s">
        <v>208</v>
      </c>
      <c r="E4" s="5">
        <f>IFERROR(VLOOKUP(D4,SÅPLAN!$C:$AC,6,FALSE),"")</f>
        <v>50</v>
      </c>
      <c r="F4" s="5">
        <f>IFERROR(VLOOKUP(D4,SÅPLAN!$C:$AC,4,FALSE),"")</f>
        <v>10</v>
      </c>
      <c r="G4" s="34">
        <f>IFERROR(VLOOKUP(D4,SÅPLAN!$C:$AC,5,FALSE),"")</f>
        <v>17.142857142857142</v>
      </c>
      <c r="H4" s="35"/>
      <c r="I4" s="5" t="s">
        <v>210</v>
      </c>
      <c r="J4" s="5">
        <f>IFERROR(VLOOKUP(I5,SÅPLAN!$C:$AC,6,FALSE),"")</f>
        <v>50</v>
      </c>
      <c r="K4" s="5">
        <f>IFERROR(VLOOKUP(I4,SÅPLAN!$C:$AC,4,FALSE),"")</f>
        <v>20</v>
      </c>
      <c r="L4" s="34">
        <f>IFERROR(VLOOKUP(I5,SÅPLAN!$C:$AC,5,FALSE),"")</f>
        <v>30.714285714285715</v>
      </c>
      <c r="M4" s="35"/>
      <c r="N4" s="5"/>
      <c r="O4" s="5" t="str">
        <f>IFERROR(VLOOKUP(N4,SÅPLAN!$C:$AC,6,FALSE),"")</f>
        <v/>
      </c>
      <c r="P4" s="5" t="str">
        <f>IFERROR(VLOOKUP(N4,SÅPLAN!$C:$AC,4,FALSE),"")</f>
        <v/>
      </c>
      <c r="Q4" s="38" t="str">
        <f>IFERROR(VLOOKUP(N4,SÅPLAN!$C:$AC,5,FALSE),"")</f>
        <v/>
      </c>
    </row>
    <row r="5" spans="2:17" x14ac:dyDescent="0.2">
      <c r="B5" s="4">
        <v>3</v>
      </c>
      <c r="C5" s="49"/>
      <c r="D5" s="31" t="s">
        <v>208</v>
      </c>
      <c r="E5" s="5">
        <f>IFERROR(VLOOKUP(D5,SÅPLAN!$C:$AC,6,FALSE),"")</f>
        <v>50</v>
      </c>
      <c r="F5" s="5">
        <f>IFERROR(VLOOKUP(D5,SÅPLAN!$C:$AC,4,FALSE),"")</f>
        <v>10</v>
      </c>
      <c r="G5" s="34">
        <f>IFERROR(VLOOKUP(D5,SÅPLAN!$C:$AC,5,FALSE),"")</f>
        <v>17.142857142857142</v>
      </c>
      <c r="H5" s="35"/>
      <c r="I5" s="5" t="s">
        <v>210</v>
      </c>
      <c r="J5" s="5">
        <f>IFERROR(VLOOKUP(I6,SÅPLAN!$C:$AC,6,FALSE),"")</f>
        <v>50</v>
      </c>
      <c r="K5" s="5">
        <f>IFERROR(VLOOKUP(I5,SÅPLAN!$C:$AC,4,FALSE),"")</f>
        <v>20</v>
      </c>
      <c r="L5" s="34">
        <f>IFERROR(VLOOKUP(I6,SÅPLAN!$C:$AC,5,FALSE),"")</f>
        <v>34.714285714285715</v>
      </c>
      <c r="M5" s="35"/>
      <c r="N5" s="5"/>
      <c r="O5" s="5" t="str">
        <f>IFERROR(VLOOKUP(N5,SÅPLAN!$C:$AC,6,FALSE),"")</f>
        <v/>
      </c>
      <c r="P5" s="5" t="str">
        <f>IFERROR(VLOOKUP(N5,SÅPLAN!$C:$AC,4,FALSE),"")</f>
        <v/>
      </c>
      <c r="Q5" s="38" t="str">
        <f>IFERROR(VLOOKUP(N5,SÅPLAN!$C:$AC,5,FALSE),"")</f>
        <v/>
      </c>
    </row>
    <row r="6" spans="2:17" x14ac:dyDescent="0.2">
      <c r="B6" s="4">
        <v>4</v>
      </c>
      <c r="C6" s="49"/>
      <c r="D6" s="9" t="s">
        <v>209</v>
      </c>
      <c r="E6" s="5">
        <f>IFERROR(VLOOKUP(D6,SÅPLAN!$C:$AC,6,FALSE),"")</f>
        <v>75</v>
      </c>
      <c r="F6" s="5">
        <f>IFERROR(VLOOKUP(D6,SÅPLAN!$C:$AC,4,FALSE),"")</f>
        <v>12</v>
      </c>
      <c r="G6" s="34">
        <f>IFERROR(VLOOKUP(D6,SÅPLAN!$C:$AC,5,FALSE),"")</f>
        <v>19.142857142857142</v>
      </c>
      <c r="H6" s="35"/>
      <c r="I6" s="9" t="s">
        <v>211</v>
      </c>
      <c r="J6" s="5">
        <f>IFERROR(VLOOKUP(I6,SÅPLAN!$C:$AC,6,FALSE),"")</f>
        <v>50</v>
      </c>
      <c r="K6" s="5">
        <f>IFERROR(VLOOKUP(I6,SÅPLAN!$C:$AC,4,FALSE),"")</f>
        <v>24</v>
      </c>
      <c r="L6" s="34">
        <f>IFERROR(VLOOKUP(I6,SÅPLAN!$C:$AC,5,FALSE),"")</f>
        <v>34.714285714285715</v>
      </c>
      <c r="M6" s="35"/>
      <c r="N6" s="5"/>
      <c r="O6" s="5" t="str">
        <f>IFERROR(VLOOKUP(N6,SÅPLAN!$C:$AC,6,FALSE),"")</f>
        <v/>
      </c>
      <c r="P6" s="5" t="str">
        <f>IFERROR(VLOOKUP(N6,SÅPLAN!$C:$AC,4,FALSE),"")</f>
        <v/>
      </c>
      <c r="Q6" s="38" t="str">
        <f>IFERROR(VLOOKUP(N6,SÅPLAN!$C:$AC,5,FALSE),"")</f>
        <v/>
      </c>
    </row>
    <row r="7" spans="2:17" x14ac:dyDescent="0.2">
      <c r="B7" s="4">
        <v>5</v>
      </c>
      <c r="C7" s="49"/>
      <c r="D7" s="9" t="s">
        <v>209</v>
      </c>
      <c r="E7" s="5">
        <f>IFERROR(VLOOKUP(D7,SÅPLAN!$C:$AC,6,FALSE),"")</f>
        <v>75</v>
      </c>
      <c r="F7" s="5">
        <f>IFERROR(VLOOKUP(D7,SÅPLAN!$C:$AC,4,FALSE),"")</f>
        <v>12</v>
      </c>
      <c r="G7" s="34">
        <f>IFERROR(VLOOKUP(D7,SÅPLAN!$C:$AC,5,FALSE),"")</f>
        <v>19.142857142857142</v>
      </c>
      <c r="H7" s="35"/>
      <c r="I7" s="9" t="s">
        <v>211</v>
      </c>
      <c r="J7" s="5">
        <f>IFERROR(VLOOKUP(I7,SÅPLAN!$C:$AC,6,FALSE),"")</f>
        <v>50</v>
      </c>
      <c r="K7" s="5">
        <f>IFERROR(VLOOKUP(I7,SÅPLAN!$C:$AC,4,FALSE),"")</f>
        <v>24</v>
      </c>
      <c r="L7" s="34">
        <f>IFERROR(VLOOKUP(I7,SÅPLAN!$C:$AC,5,FALSE),"")</f>
        <v>34.714285714285715</v>
      </c>
      <c r="M7" s="35"/>
      <c r="N7" s="31"/>
      <c r="O7" s="5" t="str">
        <f>IFERROR(VLOOKUP(N7,SÅPLAN!$C:$AC,6,FALSE),"")</f>
        <v/>
      </c>
      <c r="P7" s="5" t="str">
        <f>IFERROR(VLOOKUP(N7,SÅPLAN!$C:$AC,4,FALSE),"")</f>
        <v/>
      </c>
      <c r="Q7" s="38" t="str">
        <f>IFERROR(VLOOKUP(N7,SÅPLAN!$C:$AC,5,FALSE),"")</f>
        <v/>
      </c>
    </row>
    <row r="8" spans="2:17" x14ac:dyDescent="0.2">
      <c r="B8" s="27" t="s">
        <v>215</v>
      </c>
      <c r="C8" s="36"/>
      <c r="D8" s="28"/>
      <c r="E8" s="28"/>
      <c r="F8" s="28"/>
      <c r="G8" s="28"/>
      <c r="H8" s="36"/>
      <c r="I8" s="28" t="s">
        <v>212</v>
      </c>
      <c r="J8" s="28"/>
      <c r="K8" s="28"/>
      <c r="L8" s="28"/>
      <c r="M8" s="36"/>
      <c r="N8" s="28"/>
      <c r="O8" s="28"/>
      <c r="P8" s="28"/>
      <c r="Q8" s="29"/>
    </row>
    <row r="9" spans="2:17" x14ac:dyDescent="0.2">
      <c r="B9" s="4">
        <v>1</v>
      </c>
      <c r="C9" s="48"/>
      <c r="D9" s="31" t="s">
        <v>216</v>
      </c>
      <c r="E9" s="5">
        <f>IFERROR(VLOOKUP(D9,SÅPLAN!$C:$AC,6,FALSE),"")</f>
        <v>50</v>
      </c>
      <c r="F9" s="5">
        <f>IFERROR(VLOOKUP(D9,SÅPLAN!$C:$AC,4,FALSE),"")</f>
        <v>10</v>
      </c>
      <c r="G9" s="34">
        <f>IFERROR(VLOOKUP(D9,SÅPLAN!$C:$AC,5,FALSE),"")</f>
        <v>17.142857142857142</v>
      </c>
      <c r="H9" s="35"/>
      <c r="I9" s="31" t="s">
        <v>227</v>
      </c>
      <c r="J9" s="5">
        <f>IFERROR(VLOOKUP(I9,SÅPLAN!$C:$AC,6,FALSE),"")</f>
        <v>25</v>
      </c>
      <c r="K9" s="5">
        <f>IFERROR(VLOOKUP(I9,SÅPLAN!$C:$AC,4,FALSE),"")</f>
        <v>20</v>
      </c>
      <c r="L9" s="34">
        <f>IFERROR(VLOOKUP(I9,SÅPLAN!$C:$AC,5,FALSE),"")</f>
        <v>20</v>
      </c>
      <c r="M9" s="35"/>
      <c r="N9" s="5"/>
      <c r="O9" s="5" t="str">
        <f>IFERROR(VLOOKUP(N9,SÅPLAN!$C:$AC,6,FALSE),"")</f>
        <v/>
      </c>
      <c r="P9" s="5" t="str">
        <f>IFERROR(VLOOKUP(N9,SÅPLAN!$C:$AC,4,FALSE),"")</f>
        <v/>
      </c>
      <c r="Q9" s="38" t="str">
        <f>IFERROR(VLOOKUP(N9,SÅPLAN!$C:$AC,5,FALSE),"")</f>
        <v/>
      </c>
    </row>
    <row r="10" spans="2:17" x14ac:dyDescent="0.2">
      <c r="B10" s="4">
        <v>2</v>
      </c>
      <c r="C10" s="49"/>
      <c r="D10" s="31" t="s">
        <v>216</v>
      </c>
      <c r="E10" s="5">
        <f>IFERROR(VLOOKUP(D10,SÅPLAN!$C:$AC,6,FALSE),"")</f>
        <v>50</v>
      </c>
      <c r="F10" s="5">
        <f>IFERROR(VLOOKUP(D10,SÅPLAN!$C:$AC,4,FALSE),"")</f>
        <v>10</v>
      </c>
      <c r="G10" s="34">
        <f>IFERROR(VLOOKUP(D10,SÅPLAN!$C:$AC,5,FALSE),"")</f>
        <v>17.142857142857142</v>
      </c>
      <c r="H10" s="35"/>
      <c r="I10" s="31" t="s">
        <v>228</v>
      </c>
      <c r="J10" s="5">
        <f>IFERROR(VLOOKUP(I10,SÅPLAN!$C:$AC,6,FALSE),"")</f>
        <v>25</v>
      </c>
      <c r="K10" s="5">
        <f>IFERROR(VLOOKUP(I10,SÅPLAN!$C:$AC,4,FALSE),"")</f>
        <v>20</v>
      </c>
      <c r="L10" s="34">
        <f>IFERROR(VLOOKUP(I10,SÅPLAN!$C:$AC,5,FALSE),"")</f>
        <v>20</v>
      </c>
      <c r="M10" s="35"/>
      <c r="N10" s="5"/>
      <c r="O10" s="5" t="str">
        <f>IFERROR(VLOOKUP(N10,SÅPLAN!$C:$AC,6,FALSE),"")</f>
        <v/>
      </c>
      <c r="P10" s="5" t="str">
        <f>IFERROR(VLOOKUP(N10,SÅPLAN!$C:$AC,4,FALSE),"")</f>
        <v/>
      </c>
      <c r="Q10" s="38" t="str">
        <f>IFERROR(VLOOKUP(N10,SÅPLAN!$C:$AC,5,FALSE),"")</f>
        <v/>
      </c>
    </row>
    <row r="11" spans="2:17" x14ac:dyDescent="0.2">
      <c r="B11" s="4">
        <v>3</v>
      </c>
      <c r="C11" s="49"/>
      <c r="D11" s="31" t="s">
        <v>217</v>
      </c>
      <c r="E11" s="5">
        <f>IFERROR(VLOOKUP(D11,SÅPLAN!$C:$AC,6,FALSE),"")</f>
        <v>50</v>
      </c>
      <c r="F11" s="5">
        <f>IFERROR(VLOOKUP(D11,SÅPLAN!$C:$AC,4,FALSE),"")</f>
        <v>12</v>
      </c>
      <c r="G11" s="34">
        <f>IFERROR(VLOOKUP(D11,SÅPLAN!$C:$AC,5,FALSE),"")</f>
        <v>19.142857142857142</v>
      </c>
      <c r="H11" s="35"/>
      <c r="I11" s="31" t="s">
        <v>223</v>
      </c>
      <c r="J11" s="5">
        <f>IFERROR(VLOOKUP(I11,SÅPLAN!$C:$AC,6,FALSE),"")</f>
        <v>25</v>
      </c>
      <c r="K11" s="5">
        <f>IFERROR(VLOOKUP(I11,SÅPLAN!$C:$AC,4,FALSE),"")</f>
        <v>20</v>
      </c>
      <c r="L11" s="34">
        <f>IFERROR(VLOOKUP(I11,SÅPLAN!$C:$AC,5,FALSE),"")</f>
        <v>20</v>
      </c>
      <c r="M11" s="35"/>
      <c r="N11" s="5"/>
      <c r="O11" s="5" t="str">
        <f>IFERROR(VLOOKUP(N11,SÅPLAN!$C:$AC,6,FALSE),"")</f>
        <v/>
      </c>
      <c r="P11" s="5" t="str">
        <f>IFERROR(VLOOKUP(N11,SÅPLAN!$C:$AC,4,FALSE),"")</f>
        <v/>
      </c>
      <c r="Q11" s="38" t="str">
        <f>IFERROR(VLOOKUP(N11,SÅPLAN!$C:$AC,5,FALSE),"")</f>
        <v/>
      </c>
    </row>
    <row r="12" spans="2:17" x14ac:dyDescent="0.2">
      <c r="B12" s="4">
        <v>4</v>
      </c>
      <c r="C12" s="49"/>
      <c r="D12" s="31" t="s">
        <v>217</v>
      </c>
      <c r="E12" s="5">
        <f>IFERROR(VLOOKUP(D12,SÅPLAN!$C:$AC,6,FALSE),"")</f>
        <v>50</v>
      </c>
      <c r="F12" s="5">
        <f>IFERROR(VLOOKUP(D12,SÅPLAN!$C:$AC,4,FALSE),"")</f>
        <v>12</v>
      </c>
      <c r="G12" s="34">
        <f>IFERROR(VLOOKUP(D12,SÅPLAN!$C:$AC,5,FALSE),"")</f>
        <v>19.142857142857142</v>
      </c>
      <c r="H12" s="35"/>
      <c r="I12" s="5" t="s">
        <v>224</v>
      </c>
      <c r="J12" s="5">
        <f>IFERROR(VLOOKUP(I12,SÅPLAN!$C:$AC,6,FALSE),"")</f>
        <v>25</v>
      </c>
      <c r="K12" s="5">
        <f>IFERROR(VLOOKUP(I12,SÅPLAN!$C:$AC,4,FALSE),"")</f>
        <v>20</v>
      </c>
      <c r="L12" s="34">
        <f>IFERROR(VLOOKUP(I12,SÅPLAN!$C:$AC,5,FALSE),"")</f>
        <v>20</v>
      </c>
      <c r="M12" s="35"/>
      <c r="N12" s="5"/>
      <c r="O12" s="5" t="str">
        <f>IFERROR(VLOOKUP(N12,SÅPLAN!$C:$AC,6,FALSE),"")</f>
        <v/>
      </c>
      <c r="P12" s="5" t="str">
        <f>IFERROR(VLOOKUP(N12,SÅPLAN!$C:$AC,4,FALSE),"")</f>
        <v/>
      </c>
      <c r="Q12" s="38" t="str">
        <f>IFERROR(VLOOKUP(N12,SÅPLAN!$C:$AC,5,FALSE),"")</f>
        <v/>
      </c>
    </row>
    <row r="13" spans="2:17" x14ac:dyDescent="0.2">
      <c r="B13" s="4" t="s">
        <v>214</v>
      </c>
      <c r="C13" s="49"/>
      <c r="D13" s="31" t="s">
        <v>175</v>
      </c>
      <c r="E13" s="5">
        <f>IFERROR(VLOOKUP(D13,SÅPLAN!$C:$AC,6,FALSE),"")</f>
        <v>100</v>
      </c>
      <c r="F13" s="5">
        <f>IFERROR(VLOOKUP(D13,SÅPLAN!$C:$AC,4,FALSE),"")</f>
        <v>10</v>
      </c>
      <c r="G13" s="34">
        <f>IFERROR(VLOOKUP(D13,SÅPLAN!$C:$AC,5,FALSE),"")</f>
        <v>22.142857142857142</v>
      </c>
      <c r="H13" s="35"/>
      <c r="I13" s="31" t="s">
        <v>220</v>
      </c>
      <c r="J13" s="5">
        <f>IFERROR(VLOOKUP(I13,SÅPLAN!$C:$AC,6,FALSE),"")</f>
        <v>25</v>
      </c>
      <c r="K13" s="5">
        <f>IFERROR(VLOOKUP(I13,SÅPLAN!$C:$AC,4,FALSE),"")</f>
        <v>20</v>
      </c>
      <c r="L13" s="34">
        <f>IFERROR(VLOOKUP(I13,SÅPLAN!$C:$AC,5,FALSE),"")</f>
        <v>20</v>
      </c>
      <c r="M13" s="35"/>
      <c r="N13" s="31"/>
      <c r="O13" s="5" t="str">
        <f>IFERROR(VLOOKUP(N13,SÅPLAN!$C:$AC,6,FALSE),"")</f>
        <v/>
      </c>
      <c r="P13" s="5" t="str">
        <f>IFERROR(VLOOKUP(N13,SÅPLAN!$C:$AC,4,FALSE),"")</f>
        <v/>
      </c>
      <c r="Q13" s="38" t="str">
        <f>IFERROR(VLOOKUP(N13,SÅPLAN!$C:$AC,5,FALSE),"")</f>
        <v/>
      </c>
    </row>
    <row r="14" spans="2:17" x14ac:dyDescent="0.2">
      <c r="B14" s="27"/>
      <c r="C14" s="36"/>
      <c r="D14" s="28"/>
      <c r="E14" s="28"/>
      <c r="F14" s="28"/>
      <c r="G14" s="28"/>
      <c r="H14" s="36"/>
      <c r="I14" s="28"/>
      <c r="J14" s="28"/>
      <c r="K14" s="28"/>
      <c r="L14" s="28"/>
      <c r="M14" s="36"/>
      <c r="N14" s="28"/>
      <c r="O14" s="28"/>
      <c r="P14" s="28"/>
      <c r="Q14" s="29"/>
    </row>
    <row r="16" spans="2:17" x14ac:dyDescent="0.2">
      <c r="B16" s="15" t="s">
        <v>171</v>
      </c>
      <c r="D16" t="s">
        <v>174</v>
      </c>
      <c r="E16" t="s">
        <v>231</v>
      </c>
    </row>
    <row r="17" spans="2:17" x14ac:dyDescent="0.2">
      <c r="B17" s="39"/>
      <c r="C17" s="30"/>
      <c r="D17" s="28" t="s">
        <v>103</v>
      </c>
      <c r="E17" s="28" t="s">
        <v>88</v>
      </c>
      <c r="F17" s="28" t="s">
        <v>104</v>
      </c>
      <c r="G17" s="32" t="s">
        <v>105</v>
      </c>
      <c r="H17" s="30"/>
      <c r="I17" s="28" t="s">
        <v>106</v>
      </c>
      <c r="J17" s="28" t="s">
        <v>88</v>
      </c>
      <c r="K17" s="28" t="s">
        <v>104</v>
      </c>
      <c r="L17" s="32" t="s">
        <v>105</v>
      </c>
      <c r="M17" s="30"/>
      <c r="N17" s="28" t="s">
        <v>112</v>
      </c>
      <c r="O17" s="28" t="s">
        <v>88</v>
      </c>
      <c r="P17" s="28" t="s">
        <v>104</v>
      </c>
      <c r="Q17" s="37" t="s">
        <v>105</v>
      </c>
    </row>
    <row r="18" spans="2:17" x14ac:dyDescent="0.2">
      <c r="B18" s="4" t="s">
        <v>213</v>
      </c>
      <c r="C18" s="48"/>
      <c r="D18" s="31" t="s">
        <v>229</v>
      </c>
      <c r="E18" s="5">
        <f>IFERROR(VLOOKUP(D18,SÅPLAN!$C:$AC,6,FALSE),"")</f>
        <v>120</v>
      </c>
      <c r="F18" s="5">
        <f>IFERROR(VLOOKUP(D18,SÅPLAN!$C:$AC,4,FALSE),"")</f>
        <v>20</v>
      </c>
      <c r="G18" s="34">
        <f>IFERROR(VLOOKUP(D18,SÅPLAN!$C:$AC,5,FALSE),"")</f>
        <v>37.142857142857139</v>
      </c>
      <c r="H18" s="35"/>
      <c r="I18" s="5"/>
      <c r="J18" s="5" t="str">
        <f>IFERROR(VLOOKUP(I18,SÅPLAN!$C:$AC,6,FALSE),"")</f>
        <v/>
      </c>
      <c r="K18" s="5" t="str">
        <f>IFERROR(VLOOKUP(I18,SÅPLAN!$C:$AC,4,FALSE),"")</f>
        <v/>
      </c>
      <c r="L18" s="34" t="str">
        <f>IFERROR(VLOOKUP(I18,SÅPLAN!$C:$AC,5,FALSE),"")</f>
        <v/>
      </c>
      <c r="M18" s="35"/>
      <c r="N18" s="5"/>
      <c r="O18" s="5" t="str">
        <f>IFERROR(VLOOKUP(N18,SÅPLAN!$C:$AC,6,FALSE),"")</f>
        <v/>
      </c>
      <c r="P18" s="5" t="str">
        <f>IFERROR(VLOOKUP(N18,SÅPLAN!$C:$AC,4,FALSE),"")</f>
        <v/>
      </c>
      <c r="Q18" s="38" t="str">
        <f>IFERROR(VLOOKUP(N18,SÅPLAN!$C:$AC,5,FALSE),"")</f>
        <v/>
      </c>
    </row>
    <row r="19" spans="2:17" x14ac:dyDescent="0.2">
      <c r="B19" s="4">
        <v>2</v>
      </c>
      <c r="C19" s="49"/>
      <c r="D19" s="31" t="s">
        <v>219</v>
      </c>
      <c r="E19" s="5">
        <f>IFERROR(VLOOKUP(D19,SÅPLAN!$C:$AC,6,FALSE),"")</f>
        <v>180</v>
      </c>
      <c r="F19" s="5">
        <f>IFERROR(VLOOKUP(D19,SÅPLAN!$C:$AC,4,FALSE),"")</f>
        <v>19</v>
      </c>
      <c r="G19" s="34">
        <f>IFERROR(VLOOKUP(D19,SÅPLAN!$C:$AC,5,FALSE),"")</f>
        <v>44.714285714285715</v>
      </c>
      <c r="H19" s="35"/>
      <c r="I19" s="5"/>
      <c r="J19" s="5" t="str">
        <f>IFERROR(VLOOKUP(I19,SÅPLAN!$C:$AC,6,FALSE),"")</f>
        <v/>
      </c>
      <c r="K19" s="5" t="str">
        <f>IFERROR(VLOOKUP(I19,SÅPLAN!$C:$AC,4,FALSE),"")</f>
        <v/>
      </c>
      <c r="L19" s="34" t="str">
        <f>IFERROR(VLOOKUP(I19,SÅPLAN!$C:$AC,5,FALSE),"")</f>
        <v/>
      </c>
      <c r="M19" s="35"/>
      <c r="N19" s="5"/>
      <c r="O19" s="5" t="str">
        <f>IFERROR(VLOOKUP(N19,SÅPLAN!$C:$AC,6,FALSE),"")</f>
        <v/>
      </c>
      <c r="P19" s="5" t="str">
        <f>IFERROR(VLOOKUP(N19,SÅPLAN!$C:$AC,4,FALSE),"")</f>
        <v/>
      </c>
      <c r="Q19" s="38" t="str">
        <f>IFERROR(VLOOKUP(N19,SÅPLAN!$C:$AC,5,FALSE),"")</f>
        <v/>
      </c>
    </row>
    <row r="20" spans="2:17" x14ac:dyDescent="0.2">
      <c r="B20" s="4">
        <v>3</v>
      </c>
      <c r="C20" s="49"/>
      <c r="D20" s="31" t="s">
        <v>219</v>
      </c>
      <c r="E20" s="5">
        <f>IFERROR(VLOOKUP(D20,SÅPLAN!$C:$AC,6,FALSE),"")</f>
        <v>180</v>
      </c>
      <c r="F20" s="5">
        <f>IFERROR(VLOOKUP(D20,SÅPLAN!$C:$AC,4,FALSE),"")</f>
        <v>19</v>
      </c>
      <c r="G20" s="34">
        <f>IFERROR(VLOOKUP(D20,SÅPLAN!$C:$AC,5,FALSE),"")</f>
        <v>44.714285714285715</v>
      </c>
      <c r="H20" s="35"/>
      <c r="I20" s="5"/>
      <c r="J20" s="5" t="str">
        <f>IFERROR(VLOOKUP(I20,SÅPLAN!$C:$AC,6,FALSE),"")</f>
        <v/>
      </c>
      <c r="K20" s="5" t="str">
        <f>IFERROR(VLOOKUP(I20,SÅPLAN!$C:$AC,4,FALSE),"")</f>
        <v/>
      </c>
      <c r="L20" s="34" t="str">
        <f>IFERROR(VLOOKUP(I20,SÅPLAN!$C:$AC,5,FALSE),"")</f>
        <v/>
      </c>
      <c r="M20" s="35"/>
      <c r="N20" s="5"/>
      <c r="O20" s="5" t="str">
        <f>IFERROR(VLOOKUP(N20,SÅPLAN!$C:$AC,6,FALSE),"")</f>
        <v/>
      </c>
      <c r="P20" s="5" t="str">
        <f>IFERROR(VLOOKUP(N20,SÅPLAN!$C:$AC,4,FALSE),"")</f>
        <v/>
      </c>
      <c r="Q20" s="38" t="str">
        <f>IFERROR(VLOOKUP(N20,SÅPLAN!$C:$AC,5,FALSE),"")</f>
        <v/>
      </c>
    </row>
    <row r="21" spans="2:17" x14ac:dyDescent="0.2">
      <c r="B21" s="4">
        <v>4</v>
      </c>
      <c r="C21" s="49"/>
      <c r="D21" s="31" t="s">
        <v>219</v>
      </c>
      <c r="E21" s="5">
        <f>IFERROR(VLOOKUP(D21,SÅPLAN!$C:$AC,6,FALSE),"")</f>
        <v>180</v>
      </c>
      <c r="F21" s="5">
        <f>IFERROR(VLOOKUP(D21,SÅPLAN!$C:$AC,4,FALSE),"")</f>
        <v>19</v>
      </c>
      <c r="G21" s="34">
        <f>IFERROR(VLOOKUP(D21,SÅPLAN!$C:$AC,5,FALSE),"")</f>
        <v>44.714285714285715</v>
      </c>
      <c r="H21" s="35"/>
      <c r="I21" s="5"/>
      <c r="J21" s="5" t="str">
        <f>IFERROR(VLOOKUP(I21,SÅPLAN!$C:$AC,6,FALSE),"")</f>
        <v/>
      </c>
      <c r="K21" s="5" t="str">
        <f>IFERROR(VLOOKUP(I21,SÅPLAN!$C:$AC,4,FALSE),"")</f>
        <v/>
      </c>
      <c r="L21" s="34" t="str">
        <f>IFERROR(VLOOKUP(I21,SÅPLAN!$C:$AC,5,FALSE),"")</f>
        <v/>
      </c>
      <c r="M21" s="35"/>
      <c r="N21" s="5"/>
      <c r="O21" s="5" t="str">
        <f>IFERROR(VLOOKUP(N21,SÅPLAN!$C:$AC,6,FALSE),"")</f>
        <v/>
      </c>
      <c r="P21" s="5" t="str">
        <f>IFERROR(VLOOKUP(N21,SÅPLAN!$C:$AC,4,FALSE),"")</f>
        <v/>
      </c>
      <c r="Q21" s="38" t="str">
        <f>IFERROR(VLOOKUP(N21,SÅPLAN!$C:$AC,5,FALSE),"")</f>
        <v/>
      </c>
    </row>
    <row r="22" spans="2:17" x14ac:dyDescent="0.2">
      <c r="B22" s="4">
        <v>5</v>
      </c>
      <c r="C22" s="49"/>
      <c r="D22" s="31" t="s">
        <v>219</v>
      </c>
      <c r="E22" s="5">
        <f>IFERROR(VLOOKUP(D22,SÅPLAN!$C:$AC,6,FALSE),"")</f>
        <v>180</v>
      </c>
      <c r="F22" s="5">
        <f>IFERROR(VLOOKUP(D22,SÅPLAN!$C:$AC,4,FALSE),"")</f>
        <v>19</v>
      </c>
      <c r="G22" s="34">
        <f>IFERROR(VLOOKUP(D22,SÅPLAN!$C:$AC,5,FALSE),"")</f>
        <v>44.714285714285715</v>
      </c>
      <c r="H22" s="35"/>
      <c r="I22" s="31"/>
      <c r="J22" s="5" t="str">
        <f>IFERROR(VLOOKUP(I22,SÅPLAN!$C:$AC,6,FALSE),"")</f>
        <v/>
      </c>
      <c r="K22" s="5" t="str">
        <f>IFERROR(VLOOKUP(I22,SÅPLAN!$C:$AC,4,FALSE),"")</f>
        <v/>
      </c>
      <c r="L22" s="34" t="str">
        <f>IFERROR(VLOOKUP(I22,SÅPLAN!$C:$AC,5,FALSE),"")</f>
        <v/>
      </c>
      <c r="M22" s="35"/>
      <c r="N22" s="31"/>
      <c r="O22" s="5" t="str">
        <f>IFERROR(VLOOKUP(N22,SÅPLAN!$C:$AC,6,FALSE),"")</f>
        <v/>
      </c>
      <c r="P22" s="5" t="str">
        <f>IFERROR(VLOOKUP(N22,SÅPLAN!$C:$AC,4,FALSE),"")</f>
        <v/>
      </c>
      <c r="Q22" s="38" t="str">
        <f>IFERROR(VLOOKUP(N22,SÅPLAN!$C:$AC,5,FALSE),"")</f>
        <v/>
      </c>
    </row>
    <row r="23" spans="2:17" x14ac:dyDescent="0.2">
      <c r="B23" s="27" t="s">
        <v>215</v>
      </c>
      <c r="C23" s="36"/>
      <c r="D23" s="28"/>
      <c r="E23" s="28" t="str">
        <f>IFERROR(VLOOKUP(D23,SÅPLAN!$C:$AC,6,FALSE),"")</f>
        <v/>
      </c>
      <c r="F23" s="28" t="str">
        <f>IFERROR(VLOOKUP(D23,SÅPLAN!$C:$AC,4,FALSE),"")</f>
        <v/>
      </c>
      <c r="G23" s="42" t="str">
        <f>IFERROR(VLOOKUP(D23,SÅPLAN!$C:$AC,5,FALSE),"")</f>
        <v/>
      </c>
      <c r="H23" s="36"/>
      <c r="I23" s="28"/>
      <c r="J23" s="28"/>
      <c r="K23" s="28"/>
      <c r="L23" s="28"/>
      <c r="M23" s="36"/>
      <c r="N23" s="28"/>
      <c r="O23" s="28"/>
      <c r="P23" s="28"/>
      <c r="Q23" s="29"/>
    </row>
    <row r="24" spans="2:17" x14ac:dyDescent="0.2">
      <c r="B24" s="4">
        <v>1</v>
      </c>
      <c r="C24" s="48"/>
      <c r="D24" s="31" t="s">
        <v>219</v>
      </c>
      <c r="E24" s="5">
        <f>IFERROR(VLOOKUP(D24,SÅPLAN!$C:$AC,6,FALSE),"")</f>
        <v>180</v>
      </c>
      <c r="F24" s="5">
        <f>IFERROR(VLOOKUP(D24,SÅPLAN!$C:$AC,4,FALSE),"")</f>
        <v>19</v>
      </c>
      <c r="G24" s="34">
        <f>IFERROR(VLOOKUP(D24,SÅPLAN!$C:$AC,5,FALSE),"")</f>
        <v>44.714285714285715</v>
      </c>
      <c r="H24" s="35"/>
      <c r="I24" s="5"/>
      <c r="J24" s="5" t="str">
        <f>IFERROR(VLOOKUP(I24,SÅPLAN!$C:$AC,6,FALSE),"")</f>
        <v/>
      </c>
      <c r="K24" s="5" t="str">
        <f>IFERROR(VLOOKUP(I24,SÅPLAN!$C:$AC,4,FALSE),"")</f>
        <v/>
      </c>
      <c r="L24" s="34" t="str">
        <f>IFERROR(VLOOKUP(I24,SÅPLAN!$C:$AC,5,FALSE),"")</f>
        <v/>
      </c>
      <c r="M24" s="35"/>
      <c r="N24" s="5"/>
      <c r="O24" s="5" t="str">
        <f>IFERROR(VLOOKUP(N24,SÅPLAN!$C:$AC,6,FALSE),"")</f>
        <v/>
      </c>
      <c r="P24" s="5" t="str">
        <f>IFERROR(VLOOKUP(N24,SÅPLAN!$C:$AC,4,FALSE),"")</f>
        <v/>
      </c>
      <c r="Q24" s="38" t="str">
        <f>IFERROR(VLOOKUP(N24,SÅPLAN!$C:$AC,5,FALSE),"")</f>
        <v/>
      </c>
    </row>
    <row r="25" spans="2:17" x14ac:dyDescent="0.2">
      <c r="B25" s="4">
        <v>2</v>
      </c>
      <c r="C25" s="49"/>
      <c r="D25" s="31" t="s">
        <v>219</v>
      </c>
      <c r="E25" s="5">
        <f>IFERROR(VLOOKUP(D25,SÅPLAN!$C:$AC,6,FALSE),"")</f>
        <v>180</v>
      </c>
      <c r="F25" s="5">
        <f>IFERROR(VLOOKUP(D25,SÅPLAN!$C:$AC,4,FALSE),"")</f>
        <v>19</v>
      </c>
      <c r="G25" s="34">
        <f>IFERROR(VLOOKUP(D25,SÅPLAN!$C:$AC,5,FALSE),"")</f>
        <v>44.714285714285715</v>
      </c>
      <c r="H25" s="35"/>
      <c r="I25" s="5"/>
      <c r="J25" s="5" t="str">
        <f>IFERROR(VLOOKUP(I25,SÅPLAN!$C:$AC,6,FALSE),"")</f>
        <v/>
      </c>
      <c r="K25" s="5" t="str">
        <f>IFERROR(VLOOKUP(I25,SÅPLAN!$C:$AC,4,FALSE),"")</f>
        <v/>
      </c>
      <c r="L25" s="34" t="str">
        <f>IFERROR(VLOOKUP(I25,SÅPLAN!$C:$AC,5,FALSE),"")</f>
        <v/>
      </c>
      <c r="M25" s="35"/>
      <c r="N25" s="5"/>
      <c r="O25" s="5" t="str">
        <f>IFERROR(VLOOKUP(N25,SÅPLAN!$C:$AC,6,FALSE),"")</f>
        <v/>
      </c>
      <c r="P25" s="5" t="str">
        <f>IFERROR(VLOOKUP(N25,SÅPLAN!$C:$AC,4,FALSE),"")</f>
        <v/>
      </c>
      <c r="Q25" s="38" t="str">
        <f>IFERROR(VLOOKUP(N25,SÅPLAN!$C:$AC,5,FALSE),"")</f>
        <v/>
      </c>
    </row>
    <row r="26" spans="2:17" x14ac:dyDescent="0.2">
      <c r="B26" s="4">
        <v>3</v>
      </c>
      <c r="C26" s="49"/>
      <c r="D26" s="31" t="s">
        <v>229</v>
      </c>
      <c r="E26" s="5">
        <f>IFERROR(VLOOKUP(D26,SÅPLAN!$C:$AC,6,FALSE),"")</f>
        <v>120</v>
      </c>
      <c r="F26" s="5">
        <f>IFERROR(VLOOKUP(D26,SÅPLAN!$C:$AC,4,FALSE),"")</f>
        <v>20</v>
      </c>
      <c r="G26" s="34">
        <f>IFERROR(VLOOKUP(D26,SÅPLAN!$C:$AC,5,FALSE),"")</f>
        <v>37.142857142857139</v>
      </c>
      <c r="H26" s="35"/>
      <c r="I26" s="5"/>
      <c r="J26" s="5" t="str">
        <f>IFERROR(VLOOKUP(I26,SÅPLAN!$C:$AC,6,FALSE),"")</f>
        <v/>
      </c>
      <c r="K26" s="5" t="str">
        <f>IFERROR(VLOOKUP(I26,SÅPLAN!$C:$AC,4,FALSE),"")</f>
        <v/>
      </c>
      <c r="L26" s="34" t="str">
        <f>IFERROR(VLOOKUP(I26,SÅPLAN!$C:$AC,5,FALSE),"")</f>
        <v/>
      </c>
      <c r="M26" s="35"/>
      <c r="N26" s="5"/>
      <c r="O26" s="5" t="str">
        <f>IFERROR(VLOOKUP(N26,SÅPLAN!$C:$AC,6,FALSE),"")</f>
        <v/>
      </c>
      <c r="P26" s="5" t="str">
        <f>IFERROR(VLOOKUP(N26,SÅPLAN!$C:$AC,4,FALSE),"")</f>
        <v/>
      </c>
      <c r="Q26" s="38" t="str">
        <f>IFERROR(VLOOKUP(N26,SÅPLAN!$C:$AC,5,FALSE),"")</f>
        <v/>
      </c>
    </row>
    <row r="27" spans="2:17" x14ac:dyDescent="0.2">
      <c r="B27" s="4">
        <v>4</v>
      </c>
      <c r="C27" s="49"/>
      <c r="D27" s="31" t="s">
        <v>229</v>
      </c>
      <c r="E27" s="5">
        <f>IFERROR(VLOOKUP(D27,SÅPLAN!$C:$AC,6,FALSE),"")</f>
        <v>120</v>
      </c>
      <c r="F27" s="5">
        <f>IFERROR(VLOOKUP(D27,SÅPLAN!$C:$AC,4,FALSE),"")</f>
        <v>20</v>
      </c>
      <c r="G27" s="34">
        <f>IFERROR(VLOOKUP(D27,SÅPLAN!$C:$AC,5,FALSE),"")</f>
        <v>37.142857142857139</v>
      </c>
      <c r="H27" s="35"/>
      <c r="I27" s="5"/>
      <c r="J27" s="5" t="str">
        <f>IFERROR(VLOOKUP(I27,SÅPLAN!$C:$AC,6,FALSE),"")</f>
        <v/>
      </c>
      <c r="K27" s="5" t="str">
        <f>IFERROR(VLOOKUP(I27,SÅPLAN!$C:$AC,4,FALSE),"")</f>
        <v/>
      </c>
      <c r="L27" s="34" t="str">
        <f>IFERROR(VLOOKUP(I27,SÅPLAN!$C:$AC,5,FALSE),"")</f>
        <v/>
      </c>
      <c r="M27" s="35"/>
      <c r="N27" s="5"/>
      <c r="O27" s="5" t="str">
        <f>IFERROR(VLOOKUP(N27,SÅPLAN!$C:$AC,6,FALSE),"")</f>
        <v/>
      </c>
      <c r="P27" s="5" t="str">
        <f>IFERROR(VLOOKUP(N27,SÅPLAN!$C:$AC,4,FALSE),"")</f>
        <v/>
      </c>
      <c r="Q27" s="38" t="str">
        <f>IFERROR(VLOOKUP(N27,SÅPLAN!$C:$AC,5,FALSE),"")</f>
        <v/>
      </c>
    </row>
    <row r="28" spans="2:17" x14ac:dyDescent="0.2">
      <c r="B28" s="4" t="s">
        <v>214</v>
      </c>
      <c r="C28" s="49"/>
      <c r="D28" s="31" t="s">
        <v>229</v>
      </c>
      <c r="E28" s="5">
        <f>IFERROR(VLOOKUP(D28,SÅPLAN!$C:$AC,6,FALSE),"")</f>
        <v>120</v>
      </c>
      <c r="F28" s="5">
        <f>IFERROR(VLOOKUP(D28,SÅPLAN!$C:$AC,4,FALSE),"")</f>
        <v>20</v>
      </c>
      <c r="G28" s="34">
        <f>IFERROR(VLOOKUP(D28,SÅPLAN!$C:$AC,5,FALSE),"")</f>
        <v>37.142857142857139</v>
      </c>
      <c r="H28" s="35"/>
      <c r="I28" s="31"/>
      <c r="J28" s="5" t="str">
        <f>IFERROR(VLOOKUP(I28,SÅPLAN!$C:$AC,6,FALSE),"")</f>
        <v/>
      </c>
      <c r="K28" s="5" t="str">
        <f>IFERROR(VLOOKUP(I28,SÅPLAN!$C:$AC,4,FALSE),"")</f>
        <v/>
      </c>
      <c r="L28" s="34" t="str">
        <f>IFERROR(VLOOKUP(I28,SÅPLAN!$C:$AC,5,FALSE),"")</f>
        <v/>
      </c>
      <c r="M28" s="35"/>
      <c r="N28" s="31"/>
      <c r="O28" s="5" t="str">
        <f>IFERROR(VLOOKUP(N28,SÅPLAN!$C:$AC,6,FALSE),"")</f>
        <v/>
      </c>
      <c r="P28" s="5" t="str">
        <f>IFERROR(VLOOKUP(N28,SÅPLAN!$C:$AC,4,FALSE),"")</f>
        <v/>
      </c>
      <c r="Q28" s="38" t="str">
        <f>IFERROR(VLOOKUP(N28,SÅPLAN!$C:$AC,5,FALSE),"")</f>
        <v/>
      </c>
    </row>
    <row r="29" spans="2:17" x14ac:dyDescent="0.2">
      <c r="B29" s="27"/>
      <c r="C29" s="36"/>
      <c r="D29" s="28"/>
      <c r="E29" s="28"/>
      <c r="F29" s="28"/>
      <c r="G29" s="28"/>
      <c r="H29" s="36"/>
      <c r="I29" s="28"/>
      <c r="J29" s="28"/>
      <c r="K29" s="28"/>
      <c r="L29" s="28"/>
      <c r="M29" s="36"/>
      <c r="N29" s="28"/>
      <c r="O29" s="28"/>
      <c r="P29" s="28"/>
      <c r="Q29" s="29"/>
    </row>
  </sheetData>
  <mergeCells count="4">
    <mergeCell ref="C3:C7"/>
    <mergeCell ref="C9:C13"/>
    <mergeCell ref="C18:C22"/>
    <mergeCell ref="C24:C2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E43BB9-B01B-5F48-868B-452977E844B1}">
          <x14:formula1>
            <xm:f>SÅPLAN!$C:$C</xm:f>
          </x14:formula1>
          <xm:sqref>D3:D5 D24:D28 N24:N28 D18:D22 I9:I13 N18:N22 I18:I22 D9:D13 N9:N13 I4:I5 I24:I28 N3:N7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E1ED-17CA-3245-A337-3849B7E09B72}">
  <dimension ref="A1:K154"/>
  <sheetViews>
    <sheetView workbookViewId="0">
      <pane ySplit="1" topLeftCell="A2" activePane="bottomLeft" state="frozen"/>
      <selection pane="bottomLeft" activeCell="A54" sqref="A54"/>
    </sheetView>
  </sheetViews>
  <sheetFormatPr baseColWidth="10" defaultRowHeight="16" x14ac:dyDescent="0.2"/>
  <cols>
    <col min="6" max="6" width="10.33203125" bestFit="1" customWidth="1"/>
    <col min="7" max="8" width="10.33203125" customWidth="1"/>
    <col min="9" max="9" width="11.6640625" bestFit="1" customWidth="1"/>
  </cols>
  <sheetData>
    <row r="1" spans="1:11" s="15" customFormat="1" x14ac:dyDescent="0.2">
      <c r="A1" s="41" t="s">
        <v>80</v>
      </c>
      <c r="B1" s="41" t="s">
        <v>92</v>
      </c>
      <c r="C1" s="41" t="s">
        <v>235</v>
      </c>
      <c r="D1" s="41" t="s">
        <v>191</v>
      </c>
      <c r="E1" s="41" t="s">
        <v>244</v>
      </c>
      <c r="F1" s="15" t="s">
        <v>189</v>
      </c>
      <c r="G1" s="15" t="s">
        <v>238</v>
      </c>
      <c r="H1" s="41" t="s">
        <v>97</v>
      </c>
      <c r="I1" s="40" t="s">
        <v>192</v>
      </c>
      <c r="J1" s="15" t="s">
        <v>261</v>
      </c>
      <c r="K1" s="45">
        <v>0.1</v>
      </c>
    </row>
    <row r="2" spans="1:11" x14ac:dyDescent="0.2">
      <c r="A2" t="s">
        <v>30</v>
      </c>
      <c r="I2" s="6">
        <f>SUMIF(SÅPLAN!$A:$A,FRØ!$A2,SÅPLAN!$L:$L)*(1+K$1)</f>
        <v>366.66666666666669</v>
      </c>
    </row>
    <row r="3" spans="1:11" x14ac:dyDescent="0.2">
      <c r="B3" t="s">
        <v>190</v>
      </c>
      <c r="C3">
        <v>139.69999999999999</v>
      </c>
      <c r="D3">
        <v>25</v>
      </c>
      <c r="F3" s="6">
        <f>IFERROR(D3/C3*1000,"")</f>
        <v>178.95490336435219</v>
      </c>
      <c r="G3" s="44" t="s">
        <v>239</v>
      </c>
      <c r="H3" s="6"/>
      <c r="I3" s="6">
        <f>SUMIF(SÅPLAN!$A:$A,FRØ!$A3,SÅPLAN!$L:$L)*(1+K$1)</f>
        <v>0</v>
      </c>
    </row>
    <row r="4" spans="1:11" x14ac:dyDescent="0.2">
      <c r="B4" t="s">
        <v>240</v>
      </c>
      <c r="C4">
        <v>156</v>
      </c>
      <c r="D4">
        <v>25</v>
      </c>
      <c r="F4" s="6">
        <f t="shared" ref="F4:F67" si="0">IFERROR(D4/C4*1000,"")</f>
        <v>160.25641025641028</v>
      </c>
      <c r="G4" s="43" t="s">
        <v>239</v>
      </c>
      <c r="I4" s="6">
        <f>SUMIF(SÅPLAN!$A:$A,FRØ!$A4,SÅPLAN!$L:$L)*(1+K$1)</f>
        <v>0</v>
      </c>
    </row>
    <row r="5" spans="1:11" x14ac:dyDescent="0.2">
      <c r="B5" t="s">
        <v>241</v>
      </c>
      <c r="D5">
        <v>20</v>
      </c>
      <c r="F5" s="6" t="str">
        <f t="shared" si="0"/>
        <v/>
      </c>
      <c r="G5" s="43" t="s">
        <v>242</v>
      </c>
      <c r="I5" s="6">
        <f>SUMIF(SÅPLAN!$A:$A,FRØ!$A5,SÅPLAN!$L:$L)*(1+K$1)</f>
        <v>0</v>
      </c>
    </row>
    <row r="6" spans="1:11" x14ac:dyDescent="0.2">
      <c r="F6" s="6" t="str">
        <f t="shared" si="0"/>
        <v/>
      </c>
      <c r="I6" s="6">
        <f>SUMIF(SÅPLAN!$A:$A,FRØ!$A6,SÅPLAN!$L:$L)*(1+K$1)</f>
        <v>0</v>
      </c>
    </row>
    <row r="7" spans="1:11" x14ac:dyDescent="0.2">
      <c r="A7" t="s">
        <v>51</v>
      </c>
      <c r="F7" s="6" t="str">
        <f t="shared" si="0"/>
        <v/>
      </c>
      <c r="I7" s="6">
        <f>SUMIF(SÅPLAN!$A:$A,FRØ!$A7,SÅPLAN!$L:$L)*(1+K$1)</f>
        <v>508.20000000000005</v>
      </c>
    </row>
    <row r="8" spans="1:11" x14ac:dyDescent="0.2">
      <c r="A8" t="s">
        <v>48</v>
      </c>
      <c r="F8" s="6" t="str">
        <f t="shared" si="0"/>
        <v/>
      </c>
      <c r="I8" s="6">
        <f>SUMIF(SÅPLAN!$A:$A,FRØ!$A8,SÅPLAN!$L:$L)*(1+K$1)</f>
        <v>580.80000000000007</v>
      </c>
    </row>
    <row r="9" spans="1:11" x14ac:dyDescent="0.2">
      <c r="B9" t="s">
        <v>243</v>
      </c>
      <c r="E9">
        <v>2500</v>
      </c>
      <c r="F9" s="6" t="str">
        <f t="shared" si="0"/>
        <v/>
      </c>
      <c r="G9" s="43" t="s">
        <v>239</v>
      </c>
      <c r="I9" s="6">
        <f>SUMIF(SÅPLAN!$A:$A,FRØ!$A9,SÅPLAN!$L:$L)*(1+K$1)</f>
        <v>0</v>
      </c>
    </row>
    <row r="10" spans="1:11" x14ac:dyDescent="0.2">
      <c r="F10" s="6" t="str">
        <f t="shared" si="0"/>
        <v/>
      </c>
      <c r="I10" s="6">
        <f>SUMIF(SÅPLAN!$A:$A,FRØ!$A10,SÅPLAN!$L:$L)*(1+K$1)</f>
        <v>0</v>
      </c>
    </row>
    <row r="11" spans="1:11" x14ac:dyDescent="0.2">
      <c r="A11" t="s">
        <v>52</v>
      </c>
      <c r="F11" s="6" t="str">
        <f t="shared" si="0"/>
        <v/>
      </c>
      <c r="I11" s="6">
        <f>SUMIF(SÅPLAN!$A:$A,FRØ!$A11,SÅPLAN!$L:$L)*(1+K$1)</f>
        <v>254.10000000000002</v>
      </c>
    </row>
    <row r="12" spans="1:11" x14ac:dyDescent="0.2">
      <c r="A12" t="s">
        <v>49</v>
      </c>
      <c r="F12" s="6" t="str">
        <f t="shared" si="0"/>
        <v/>
      </c>
      <c r="I12" s="6">
        <f>SUMIF(SÅPLAN!$A:$A,FRØ!$A12,SÅPLAN!$L:$L)*(1+K$1)</f>
        <v>290.40000000000003</v>
      </c>
    </row>
    <row r="13" spans="1:11" x14ac:dyDescent="0.2">
      <c r="B13" t="s">
        <v>249</v>
      </c>
      <c r="D13">
        <v>5</v>
      </c>
      <c r="F13" s="6" t="str">
        <f t="shared" si="0"/>
        <v/>
      </c>
      <c r="G13" s="43" t="s">
        <v>242</v>
      </c>
      <c r="I13" s="6">
        <f>SUMIF(SÅPLAN!$A:$A,FRØ!$A13,SÅPLAN!$L:$L)*(1+K$1)</f>
        <v>0</v>
      </c>
    </row>
    <row r="14" spans="1:11" x14ac:dyDescent="0.2">
      <c r="F14" s="6" t="str">
        <f t="shared" si="0"/>
        <v/>
      </c>
      <c r="I14" s="6">
        <f>SUMIF(SÅPLAN!$A:$A,FRØ!$A14,SÅPLAN!$L:$L)*(1+K$1)</f>
        <v>0</v>
      </c>
    </row>
    <row r="15" spans="1:11" x14ac:dyDescent="0.2">
      <c r="A15" t="s">
        <v>245</v>
      </c>
      <c r="F15" s="6" t="str">
        <f t="shared" si="0"/>
        <v/>
      </c>
      <c r="I15" s="6">
        <f>SUMIF(SÅPLAN!$A:$A,FRØ!$A15,SÅPLAN!$L:$L)*(1+K$1)</f>
        <v>254.10000000000002</v>
      </c>
    </row>
    <row r="16" spans="1:11" x14ac:dyDescent="0.2">
      <c r="A16" t="s">
        <v>246</v>
      </c>
      <c r="F16" s="6" t="str">
        <f t="shared" si="0"/>
        <v/>
      </c>
      <c r="I16" s="6">
        <f>SUMIF(SÅPLAN!$A:$A,FRØ!$A16,SÅPLAN!$L:$L)*(1+K$1)</f>
        <v>290.40000000000003</v>
      </c>
    </row>
    <row r="17" spans="1:9" x14ac:dyDescent="0.2">
      <c r="B17" t="s">
        <v>250</v>
      </c>
      <c r="E17">
        <v>1000</v>
      </c>
      <c r="F17" s="6" t="str">
        <f t="shared" si="0"/>
        <v/>
      </c>
      <c r="G17" s="43" t="s">
        <v>239</v>
      </c>
      <c r="I17" s="6">
        <f>SUMIF(SÅPLAN!$A:$A,FRØ!$A17,SÅPLAN!$L:$L)*(1+K$1)</f>
        <v>0</v>
      </c>
    </row>
    <row r="18" spans="1:9" x14ac:dyDescent="0.2">
      <c r="F18" s="6" t="str">
        <f t="shared" si="0"/>
        <v/>
      </c>
      <c r="I18" s="6">
        <f>SUMIF(SÅPLAN!$A:$A,FRØ!$A18,SÅPLAN!$L:$L)*(1+K$1)</f>
        <v>0</v>
      </c>
    </row>
    <row r="19" spans="1:9" x14ac:dyDescent="0.2">
      <c r="A19" t="s">
        <v>47</v>
      </c>
      <c r="F19" s="6" t="str">
        <f t="shared" si="0"/>
        <v/>
      </c>
      <c r="I19" s="6">
        <f>SUMIF(SÅPLAN!$A:$A,FRØ!$A19,SÅPLAN!$L:$L)*(1+K$1)</f>
        <v>508.20000000000005</v>
      </c>
    </row>
    <row r="20" spans="1:9" x14ac:dyDescent="0.2">
      <c r="A20" t="s">
        <v>46</v>
      </c>
      <c r="F20" s="6" t="str">
        <f t="shared" si="0"/>
        <v/>
      </c>
      <c r="I20" s="6">
        <f>SUMIF(SÅPLAN!$A:$A,FRØ!$A20,SÅPLAN!$L:$L)*(1+K$1)</f>
        <v>580.80000000000007</v>
      </c>
    </row>
    <row r="21" spans="1:9" x14ac:dyDescent="0.2">
      <c r="B21" t="s">
        <v>251</v>
      </c>
      <c r="C21">
        <v>15.6</v>
      </c>
      <c r="D21">
        <v>25</v>
      </c>
      <c r="F21" s="6">
        <f t="shared" si="0"/>
        <v>1602.5641025641025</v>
      </c>
      <c r="G21" s="43" t="s">
        <v>239</v>
      </c>
      <c r="I21" s="6">
        <f>SUMIF(SÅPLAN!$A:$A,FRØ!$A21,SÅPLAN!$L:$L)*(1+K$1)</f>
        <v>0</v>
      </c>
    </row>
    <row r="22" spans="1:9" x14ac:dyDescent="0.2">
      <c r="F22" s="6" t="str">
        <f t="shared" si="0"/>
        <v/>
      </c>
      <c r="I22" s="6">
        <f>SUMIF(SÅPLAN!$A:$A,FRØ!$A22,SÅPLAN!$L:$L)*(1+K$1)</f>
        <v>0</v>
      </c>
    </row>
    <row r="23" spans="1:9" x14ac:dyDescent="0.2">
      <c r="A23" t="s">
        <v>93</v>
      </c>
      <c r="F23" s="6" t="str">
        <f t="shared" si="0"/>
        <v/>
      </c>
      <c r="I23" s="6">
        <f>SUMIF(SÅPLAN!$A:$A,FRØ!$A23,SÅPLAN!$L:$L)*(1+K$1)</f>
        <v>11616.000000000002</v>
      </c>
    </row>
    <row r="24" spans="1:9" x14ac:dyDescent="0.2">
      <c r="B24" t="s">
        <v>252</v>
      </c>
      <c r="C24">
        <v>360</v>
      </c>
      <c r="D24">
        <v>1000</v>
      </c>
      <c r="F24" s="6">
        <f t="shared" si="0"/>
        <v>2777.7777777777778</v>
      </c>
      <c r="G24" s="43" t="s">
        <v>239</v>
      </c>
      <c r="H24" t="s">
        <v>254</v>
      </c>
      <c r="I24" s="6">
        <f>SUMIF(SÅPLAN!$A:$A,FRØ!$A24,SÅPLAN!$L:$L)*(1+K$1)</f>
        <v>0</v>
      </c>
    </row>
    <row r="25" spans="1:9" x14ac:dyDescent="0.2">
      <c r="B25" t="s">
        <v>253</v>
      </c>
      <c r="C25">
        <v>407</v>
      </c>
      <c r="D25">
        <v>1000</v>
      </c>
      <c r="F25" s="6">
        <f t="shared" si="0"/>
        <v>2457.002457002457</v>
      </c>
      <c r="G25" s="43" t="s">
        <v>239</v>
      </c>
      <c r="H25" t="s">
        <v>254</v>
      </c>
      <c r="I25" s="6">
        <f>SUMIF(SÅPLAN!$A:$A,FRØ!$A25,SÅPLAN!$L:$L)*(1+K$1)</f>
        <v>0</v>
      </c>
    </row>
    <row r="26" spans="1:9" x14ac:dyDescent="0.2">
      <c r="B26" t="s">
        <v>255</v>
      </c>
      <c r="C26">
        <v>275</v>
      </c>
      <c r="D26">
        <v>1000</v>
      </c>
      <c r="F26" s="6">
        <f t="shared" si="0"/>
        <v>3636.363636363636</v>
      </c>
      <c r="G26" s="43" t="s">
        <v>239</v>
      </c>
      <c r="I26" s="6">
        <f>SUMIF(SÅPLAN!$A:$A,FRØ!$A26,SÅPLAN!$L:$L)*(1+K$1)</f>
        <v>0</v>
      </c>
    </row>
    <row r="27" spans="1:9" x14ac:dyDescent="0.2">
      <c r="B27" t="s">
        <v>256</v>
      </c>
      <c r="C27">
        <v>428</v>
      </c>
      <c r="D27">
        <v>1000</v>
      </c>
      <c r="F27" s="6">
        <f t="shared" si="0"/>
        <v>2336.4485981308412</v>
      </c>
      <c r="G27" s="43" t="s">
        <v>239</v>
      </c>
      <c r="I27" s="6">
        <f>SUMIF(SÅPLAN!$A:$A,FRØ!$A27,SÅPLAN!$L:$L)*(1+K$1)</f>
        <v>0</v>
      </c>
    </row>
    <row r="28" spans="1:9" x14ac:dyDescent="0.2">
      <c r="F28" s="6" t="str">
        <f t="shared" si="0"/>
        <v/>
      </c>
      <c r="I28" s="6">
        <f>SUMIF(SÅPLAN!$A:$A,FRØ!$A28,SÅPLAN!$L:$L)*(1+K$1)</f>
        <v>0</v>
      </c>
    </row>
    <row r="29" spans="1:9" x14ac:dyDescent="0.2">
      <c r="A29" t="s">
        <v>137</v>
      </c>
      <c r="F29" s="6" t="str">
        <f t="shared" si="0"/>
        <v/>
      </c>
      <c r="I29" s="6">
        <f>SUMIF(SÅPLAN!$A:$A,FRØ!$A29,SÅPLAN!$L:$L)*(1+K$1)</f>
        <v>20908.800000000003</v>
      </c>
    </row>
    <row r="30" spans="1:9" x14ac:dyDescent="0.2">
      <c r="B30" t="s">
        <v>258</v>
      </c>
      <c r="E30">
        <v>10000</v>
      </c>
      <c r="F30" s="6" t="str">
        <f t="shared" si="0"/>
        <v/>
      </c>
      <c r="G30" s="43" t="s">
        <v>239</v>
      </c>
      <c r="I30" s="6">
        <f>SUMIF(SÅPLAN!$A:$A,FRØ!$A30,SÅPLAN!$L:$L)*(1+K$1)</f>
        <v>0</v>
      </c>
    </row>
    <row r="31" spans="1:9" x14ac:dyDescent="0.2">
      <c r="B31" t="s">
        <v>259</v>
      </c>
      <c r="E31">
        <v>10000</v>
      </c>
      <c r="F31" s="6" t="str">
        <f t="shared" si="0"/>
        <v/>
      </c>
      <c r="G31" s="43" t="s">
        <v>239</v>
      </c>
      <c r="I31" s="6">
        <f>SUMIF(SÅPLAN!$A:$A,FRØ!$A31,SÅPLAN!$L:$L)*(1+K$1)</f>
        <v>0</v>
      </c>
    </row>
    <row r="32" spans="1:9" x14ac:dyDescent="0.2">
      <c r="F32" s="6" t="str">
        <f t="shared" si="0"/>
        <v/>
      </c>
      <c r="I32" s="6">
        <f>SUMIF(SÅPLAN!$A:$A,FRØ!$A32,SÅPLAN!$L:$L)*(1+K$1)</f>
        <v>0</v>
      </c>
    </row>
    <row r="33" spans="1:9" x14ac:dyDescent="0.2">
      <c r="A33" t="s">
        <v>59</v>
      </c>
      <c r="F33" s="6" t="str">
        <f t="shared" si="0"/>
        <v/>
      </c>
      <c r="I33" s="6">
        <f>SUMIF(SÅPLAN!$A:$A,FRØ!$A33,SÅPLAN!$L:$L)*(1+K$1)</f>
        <v>41817.600000000006</v>
      </c>
    </row>
    <row r="34" spans="1:9" x14ac:dyDescent="0.2">
      <c r="B34" t="s">
        <v>260</v>
      </c>
      <c r="C34">
        <v>2.14</v>
      </c>
      <c r="D34">
        <v>100</v>
      </c>
      <c r="F34" s="6">
        <f t="shared" si="0"/>
        <v>46728.971962616815</v>
      </c>
      <c r="G34" s="43" t="s">
        <v>239</v>
      </c>
      <c r="I34" s="6">
        <f>SUMIF(SÅPLAN!$A:$A,FRØ!$A34,SÅPLAN!$L:$L)*(1+K$1)</f>
        <v>0</v>
      </c>
    </row>
    <row r="35" spans="1:9" x14ac:dyDescent="0.2">
      <c r="F35" s="6" t="str">
        <f t="shared" si="0"/>
        <v/>
      </c>
      <c r="I35" s="6">
        <f>SUMIF(SÅPLAN!$A:$A,FRØ!$A35,SÅPLAN!$L:$L)*(1+K$1)</f>
        <v>0</v>
      </c>
    </row>
    <row r="36" spans="1:9" x14ac:dyDescent="0.2">
      <c r="A36" t="s">
        <v>264</v>
      </c>
      <c r="F36" s="6" t="str">
        <f t="shared" si="0"/>
        <v/>
      </c>
      <c r="I36" s="6">
        <f>SUMIF(SÅPLAN!$A:$A,FRØ!$A36,SÅPLAN!$L:$L)*(1+K$1)</f>
        <v>508.20000000000005</v>
      </c>
    </row>
    <row r="37" spans="1:9" x14ac:dyDescent="0.2">
      <c r="A37" t="s">
        <v>263</v>
      </c>
      <c r="F37" s="6" t="str">
        <f t="shared" si="0"/>
        <v/>
      </c>
      <c r="I37" s="6">
        <f>SUMIF(SÅPLAN!$A:$A,FRØ!$A37,SÅPLAN!$L:$L)*(1+K$1)</f>
        <v>1742.4</v>
      </c>
    </row>
    <row r="38" spans="1:9" x14ac:dyDescent="0.2">
      <c r="B38" t="s">
        <v>265</v>
      </c>
      <c r="E38">
        <v>500</v>
      </c>
      <c r="F38" s="6" t="str">
        <f t="shared" si="0"/>
        <v/>
      </c>
      <c r="G38" s="43" t="s">
        <v>239</v>
      </c>
      <c r="H38" t="s">
        <v>254</v>
      </c>
      <c r="I38" s="6">
        <f>SUMIF(SÅPLAN!$A:$A,FRØ!$A38,SÅPLAN!$L:$L)*(1+K$1)</f>
        <v>0</v>
      </c>
    </row>
    <row r="39" spans="1:9" x14ac:dyDescent="0.2">
      <c r="B39" t="s">
        <v>266</v>
      </c>
      <c r="C39">
        <v>2.77</v>
      </c>
      <c r="D39">
        <v>5</v>
      </c>
      <c r="F39" s="6">
        <f t="shared" si="0"/>
        <v>1805.0541516245487</v>
      </c>
      <c r="G39" s="43" t="s">
        <v>239</v>
      </c>
      <c r="I39" s="6">
        <f>SUMIF(SÅPLAN!$A:$A,FRØ!$A39,SÅPLAN!$L:$L)*(1+K$1)</f>
        <v>0</v>
      </c>
    </row>
    <row r="40" spans="1:9" x14ac:dyDescent="0.2">
      <c r="F40" s="6" t="str">
        <f t="shared" si="0"/>
        <v/>
      </c>
      <c r="I40" s="6">
        <f>SUMIF(SÅPLAN!$A:$A,FRØ!$A40,SÅPLAN!$L:$L)*(1+K$1)</f>
        <v>0</v>
      </c>
    </row>
    <row r="41" spans="1:9" x14ac:dyDescent="0.2">
      <c r="A41" t="s">
        <v>56</v>
      </c>
      <c r="F41" s="6" t="str">
        <f t="shared" si="0"/>
        <v/>
      </c>
      <c r="I41" s="6">
        <f>SUMIF(SÅPLAN!$A:$A,FRØ!$A41,SÅPLAN!$L:$L)*(1+K$1)</f>
        <v>677.6</v>
      </c>
    </row>
    <row r="42" spans="1:9" x14ac:dyDescent="0.2">
      <c r="A42" t="s">
        <v>55</v>
      </c>
      <c r="F42" s="6" t="str">
        <f t="shared" si="0"/>
        <v/>
      </c>
      <c r="I42" s="6">
        <f>SUMIF(SÅPLAN!$A:$A,FRØ!$A42,SÅPLAN!$L:$L)*(1+K$1)</f>
        <v>1742.4</v>
      </c>
    </row>
    <row r="43" spans="1:9" x14ac:dyDescent="0.2">
      <c r="B43" t="s">
        <v>267</v>
      </c>
      <c r="C43">
        <v>4.87</v>
      </c>
      <c r="D43">
        <v>10</v>
      </c>
      <c r="F43" s="6">
        <f t="shared" si="0"/>
        <v>2053.3880903490758</v>
      </c>
      <c r="G43" s="43" t="s">
        <v>239</v>
      </c>
      <c r="I43" s="6">
        <f>SUMIF(SÅPLAN!$A:$A,FRØ!$A43,SÅPLAN!$L:$L)*(1+K$1)</f>
        <v>0</v>
      </c>
    </row>
    <row r="44" spans="1:9" x14ac:dyDescent="0.2">
      <c r="F44" s="6" t="str">
        <f t="shared" si="0"/>
        <v/>
      </c>
      <c r="I44" s="6">
        <f>SUMIF(SÅPLAN!$A:$A,FRØ!$A44,SÅPLAN!$L:$L)*(1+K$1)</f>
        <v>0</v>
      </c>
    </row>
    <row r="45" spans="1:9" x14ac:dyDescent="0.2">
      <c r="A45" t="s">
        <v>73</v>
      </c>
      <c r="F45" s="6" t="str">
        <f t="shared" si="0"/>
        <v/>
      </c>
      <c r="I45" s="6">
        <f>SUMIF(SÅPLAN!$A:$A,FRØ!$A45,SÅPLAN!$L:$L)*(1+K$1)</f>
        <v>13939.2</v>
      </c>
    </row>
    <row r="46" spans="1:9" x14ac:dyDescent="0.2">
      <c r="B46" t="s">
        <v>269</v>
      </c>
      <c r="E46">
        <v>10000</v>
      </c>
      <c r="F46" s="6" t="str">
        <f t="shared" si="0"/>
        <v/>
      </c>
      <c r="G46" t="s">
        <v>270</v>
      </c>
      <c r="I46" s="6">
        <f>SUMIF(SÅPLAN!$A:$A,FRØ!$A46,SÅPLAN!$L:$L)*(1+K$1)</f>
        <v>0</v>
      </c>
    </row>
    <row r="47" spans="1:9" x14ac:dyDescent="0.2">
      <c r="B47" t="s">
        <v>268</v>
      </c>
      <c r="E47">
        <v>10000</v>
      </c>
      <c r="F47" s="6" t="str">
        <f t="shared" si="0"/>
        <v/>
      </c>
      <c r="G47" s="43" t="s">
        <v>239</v>
      </c>
      <c r="I47" s="6">
        <f>SUMIF(SÅPLAN!$A:$A,FRØ!$A47,SÅPLAN!$L:$L)*(1+K$1)</f>
        <v>0</v>
      </c>
    </row>
    <row r="48" spans="1:9" x14ac:dyDescent="0.2">
      <c r="B48" t="s">
        <v>271</v>
      </c>
      <c r="E48">
        <v>10000</v>
      </c>
      <c r="F48" s="6" t="str">
        <f t="shared" si="0"/>
        <v/>
      </c>
      <c r="G48" s="43" t="s">
        <v>239</v>
      </c>
      <c r="I48" s="6">
        <f>SUMIF(SÅPLAN!$A:$A,FRØ!$A48,SÅPLAN!$L:$L)*(1+K$1)</f>
        <v>0</v>
      </c>
    </row>
    <row r="49" spans="1:9" x14ac:dyDescent="0.2">
      <c r="F49" s="6" t="str">
        <f t="shared" si="0"/>
        <v/>
      </c>
      <c r="I49" s="6">
        <f>SUMIF(SÅPLAN!$A:$A,FRØ!$A49,SÅPLAN!$L:$L)*(1+K$1)</f>
        <v>0</v>
      </c>
    </row>
    <row r="50" spans="1:9" x14ac:dyDescent="0.2">
      <c r="A50" t="s">
        <v>31</v>
      </c>
      <c r="F50" s="6" t="str">
        <f t="shared" si="0"/>
        <v/>
      </c>
      <c r="I50" s="6">
        <f>SUMIF(SÅPLAN!$A:$A,FRØ!$A50,SÅPLAN!$L:$L)*(1+K$1)</f>
        <v>5420.8</v>
      </c>
    </row>
    <row r="51" spans="1:9" x14ac:dyDescent="0.2">
      <c r="B51" t="s">
        <v>272</v>
      </c>
      <c r="E51">
        <v>2500</v>
      </c>
      <c r="F51" s="6" t="str">
        <f t="shared" si="0"/>
        <v/>
      </c>
      <c r="G51" s="43" t="s">
        <v>239</v>
      </c>
      <c r="H51" t="s">
        <v>274</v>
      </c>
      <c r="I51" s="6">
        <f>SUMIF(SÅPLAN!$A:$A,FRØ!$A51,SÅPLAN!$L:$L)*(1+K$1)</f>
        <v>0</v>
      </c>
    </row>
    <row r="52" spans="1:9" x14ac:dyDescent="0.2">
      <c r="B52" t="s">
        <v>273</v>
      </c>
      <c r="E52">
        <v>2500</v>
      </c>
      <c r="F52" s="6" t="str">
        <f t="shared" si="0"/>
        <v/>
      </c>
      <c r="G52" s="43" t="s">
        <v>239</v>
      </c>
      <c r="H52" t="s">
        <v>274</v>
      </c>
      <c r="I52" s="6">
        <f>SUMIF(SÅPLAN!$A:$A,FRØ!$A52,SÅPLAN!$L:$L)*(1+K$1)</f>
        <v>0</v>
      </c>
    </row>
    <row r="53" spans="1:9" x14ac:dyDescent="0.2">
      <c r="F53" s="6" t="str">
        <f t="shared" si="0"/>
        <v/>
      </c>
      <c r="I53" s="6">
        <f>SUMIF(SÅPLAN!$A:$A,FRØ!$A53,SÅPLAN!$L:$L)*(1+K$1)</f>
        <v>0</v>
      </c>
    </row>
    <row r="54" spans="1:9" x14ac:dyDescent="0.2">
      <c r="F54" s="6" t="str">
        <f t="shared" si="0"/>
        <v/>
      </c>
      <c r="I54" s="6">
        <f>SUMIF(SÅPLAN!$A:$A,FRØ!$A54,SÅPLAN!$L:$L)*(1+K$1)</f>
        <v>0</v>
      </c>
    </row>
    <row r="55" spans="1:9" x14ac:dyDescent="0.2">
      <c r="F55" s="6" t="str">
        <f t="shared" si="0"/>
        <v/>
      </c>
      <c r="I55" s="6">
        <f>SUMIF(SÅPLAN!$A:$A,FRØ!$A55,SÅPLAN!$L:$L)*(1+K$1)</f>
        <v>0</v>
      </c>
    </row>
    <row r="56" spans="1:9" x14ac:dyDescent="0.2">
      <c r="F56" s="6" t="str">
        <f t="shared" si="0"/>
        <v/>
      </c>
      <c r="I56" s="6">
        <f>SUMIF(SÅPLAN!$A:$A,FRØ!$A56,SÅPLAN!$L:$L)*(1+K$1)</f>
        <v>0</v>
      </c>
    </row>
    <row r="57" spans="1:9" x14ac:dyDescent="0.2">
      <c r="F57" s="6" t="str">
        <f t="shared" si="0"/>
        <v/>
      </c>
      <c r="I57" s="6">
        <f>SUMIF(SÅPLAN!$A:$A,FRØ!$A57,SÅPLAN!$L:$L)*(1+K$1)</f>
        <v>0</v>
      </c>
    </row>
    <row r="58" spans="1:9" x14ac:dyDescent="0.2">
      <c r="F58" s="6" t="str">
        <f t="shared" si="0"/>
        <v/>
      </c>
      <c r="I58" s="6">
        <f>SUMIF(SÅPLAN!$A:$A,FRØ!$A58,SÅPLAN!$L:$L)*(1+K$1)</f>
        <v>0</v>
      </c>
    </row>
    <row r="59" spans="1:9" x14ac:dyDescent="0.2">
      <c r="F59" s="6" t="str">
        <f t="shared" si="0"/>
        <v/>
      </c>
      <c r="I59" s="6">
        <f>SUMIF(SÅPLAN!$A:$A,FRØ!$A59,SÅPLAN!$L:$L)*(1+K$1)</f>
        <v>0</v>
      </c>
    </row>
    <row r="60" spans="1:9" x14ac:dyDescent="0.2">
      <c r="F60" s="6" t="str">
        <f t="shared" si="0"/>
        <v/>
      </c>
      <c r="I60" s="6">
        <f>SUMIF(SÅPLAN!$A:$A,FRØ!$A60,SÅPLAN!$L:$L)*(1+K$1)</f>
        <v>0</v>
      </c>
    </row>
    <row r="61" spans="1:9" x14ac:dyDescent="0.2">
      <c r="F61" s="6" t="str">
        <f t="shared" si="0"/>
        <v/>
      </c>
      <c r="I61" s="6">
        <f>SUMIF(SÅPLAN!$A:$A,FRØ!$A61,SÅPLAN!$L:$L)*(1+K$1)</f>
        <v>0</v>
      </c>
    </row>
    <row r="62" spans="1:9" x14ac:dyDescent="0.2">
      <c r="F62" s="6" t="str">
        <f t="shared" si="0"/>
        <v/>
      </c>
      <c r="I62" s="6">
        <f>SUMIF(SÅPLAN!$A:$A,FRØ!$A62,SÅPLAN!$L:$L)*(1+K$1)</f>
        <v>0</v>
      </c>
    </row>
    <row r="63" spans="1:9" x14ac:dyDescent="0.2">
      <c r="F63" s="6" t="str">
        <f t="shared" si="0"/>
        <v/>
      </c>
      <c r="I63" s="6">
        <f>SUMIF(SÅPLAN!$A:$A,FRØ!$A63,SÅPLAN!$L:$L)*(1+K$1)</f>
        <v>0</v>
      </c>
    </row>
    <row r="64" spans="1:9" x14ac:dyDescent="0.2">
      <c r="F64" s="6" t="str">
        <f t="shared" si="0"/>
        <v/>
      </c>
      <c r="I64" s="6">
        <f>SUMIF(SÅPLAN!$A:$A,FRØ!$A64,SÅPLAN!$L:$L)*(1+K$1)</f>
        <v>0</v>
      </c>
    </row>
    <row r="65" spans="6:9" x14ac:dyDescent="0.2">
      <c r="F65" s="6" t="str">
        <f t="shared" si="0"/>
        <v/>
      </c>
      <c r="I65" s="6">
        <f>SUMIF(SÅPLAN!$A:$A,FRØ!$A65,SÅPLAN!$L:$L)*(1+K$1)</f>
        <v>0</v>
      </c>
    </row>
    <row r="66" spans="6:9" x14ac:dyDescent="0.2">
      <c r="F66" s="6" t="str">
        <f t="shared" si="0"/>
        <v/>
      </c>
      <c r="I66" s="6">
        <f>SUMIF(SÅPLAN!$A:$A,FRØ!$A66,SÅPLAN!$L:$L)*(1+K$1)</f>
        <v>0</v>
      </c>
    </row>
    <row r="67" spans="6:9" x14ac:dyDescent="0.2">
      <c r="F67" s="6" t="str">
        <f t="shared" si="0"/>
        <v/>
      </c>
      <c r="I67" s="6">
        <f>SUMIF(SÅPLAN!$A:$A,FRØ!$A67,SÅPLAN!$L:$L)*(1+K$1)</f>
        <v>0</v>
      </c>
    </row>
    <row r="68" spans="6:9" x14ac:dyDescent="0.2">
      <c r="F68" s="6" t="str">
        <f t="shared" ref="F68:F131" si="1">IFERROR(D68/C68*1000,"")</f>
        <v/>
      </c>
      <c r="I68" s="6">
        <f>SUMIF(SÅPLAN!$A:$A,FRØ!$A68,SÅPLAN!$L:$L)*(1+K$1)</f>
        <v>0</v>
      </c>
    </row>
    <row r="69" spans="6:9" x14ac:dyDescent="0.2">
      <c r="F69" s="6" t="str">
        <f t="shared" si="1"/>
        <v/>
      </c>
      <c r="I69" s="6">
        <f>SUMIF(SÅPLAN!$A:$A,FRØ!$A69,SÅPLAN!$L:$L)*(1+K$1)</f>
        <v>0</v>
      </c>
    </row>
    <row r="70" spans="6:9" x14ac:dyDescent="0.2">
      <c r="F70" s="6" t="str">
        <f t="shared" si="1"/>
        <v/>
      </c>
      <c r="I70" s="6">
        <f>SUMIF(SÅPLAN!$A:$A,FRØ!$A70,SÅPLAN!$L:$L)*(1+K$1)</f>
        <v>0</v>
      </c>
    </row>
    <row r="71" spans="6:9" x14ac:dyDescent="0.2">
      <c r="F71" s="6" t="str">
        <f t="shared" si="1"/>
        <v/>
      </c>
      <c r="I71" s="6">
        <f>SUMIF(SÅPLAN!$A:$A,FRØ!$A71,SÅPLAN!$L:$L)*(1+K$1)</f>
        <v>0</v>
      </c>
    </row>
    <row r="72" spans="6:9" x14ac:dyDescent="0.2">
      <c r="F72" s="6" t="str">
        <f t="shared" si="1"/>
        <v/>
      </c>
      <c r="I72" s="6">
        <f>SUMIF(SÅPLAN!$A:$A,FRØ!$A72,SÅPLAN!$L:$L)*(1+K$1)</f>
        <v>0</v>
      </c>
    </row>
    <row r="73" spans="6:9" x14ac:dyDescent="0.2">
      <c r="F73" s="6" t="str">
        <f t="shared" si="1"/>
        <v/>
      </c>
      <c r="I73" s="6">
        <f>SUMIF(SÅPLAN!$A:$A,FRØ!$A73,SÅPLAN!$L:$L)*(1+K$1)</f>
        <v>0</v>
      </c>
    </row>
    <row r="74" spans="6:9" x14ac:dyDescent="0.2">
      <c r="F74" s="6" t="str">
        <f t="shared" si="1"/>
        <v/>
      </c>
      <c r="I74" s="6">
        <f>SUMIF(SÅPLAN!$A:$A,FRØ!$A74,SÅPLAN!$L:$L)*(1+K$1)</f>
        <v>0</v>
      </c>
    </row>
    <row r="75" spans="6:9" x14ac:dyDescent="0.2">
      <c r="F75" s="6" t="str">
        <f t="shared" si="1"/>
        <v/>
      </c>
      <c r="I75" s="6">
        <f>SUMIF(SÅPLAN!$A:$A,FRØ!$A75,SÅPLAN!$L:$L)*(1+K$1)</f>
        <v>0</v>
      </c>
    </row>
    <row r="76" spans="6:9" x14ac:dyDescent="0.2">
      <c r="F76" s="6" t="str">
        <f t="shared" si="1"/>
        <v/>
      </c>
      <c r="I76" s="6">
        <f>SUMIF(SÅPLAN!$A:$A,FRØ!$A76,SÅPLAN!$L:$L)*(1+K$1)</f>
        <v>0</v>
      </c>
    </row>
    <row r="77" spans="6:9" x14ac:dyDescent="0.2">
      <c r="F77" s="6" t="str">
        <f t="shared" si="1"/>
        <v/>
      </c>
      <c r="I77" s="6">
        <f>SUMIF(SÅPLAN!$A:$A,FRØ!$A77,SÅPLAN!$L:$L)*(1+K$1)</f>
        <v>0</v>
      </c>
    </row>
    <row r="78" spans="6:9" x14ac:dyDescent="0.2">
      <c r="F78" s="6" t="str">
        <f t="shared" si="1"/>
        <v/>
      </c>
      <c r="I78" s="6">
        <f>SUMIF(SÅPLAN!$A:$A,FRØ!$A78,SÅPLAN!$L:$L)*(1+K$1)</f>
        <v>0</v>
      </c>
    </row>
    <row r="79" spans="6:9" x14ac:dyDescent="0.2">
      <c r="F79" s="6" t="str">
        <f t="shared" si="1"/>
        <v/>
      </c>
      <c r="I79" s="6">
        <f>SUMIF(SÅPLAN!$A:$A,FRØ!$A79,SÅPLAN!$L:$L)*(1+K$1)</f>
        <v>0</v>
      </c>
    </row>
    <row r="80" spans="6:9" x14ac:dyDescent="0.2">
      <c r="F80" s="6" t="str">
        <f t="shared" si="1"/>
        <v/>
      </c>
      <c r="I80" s="6">
        <f>SUMIF(SÅPLAN!$A:$A,FRØ!$A80,SÅPLAN!$L:$L)*(1+K$1)</f>
        <v>0</v>
      </c>
    </row>
    <row r="81" spans="6:9" x14ac:dyDescent="0.2">
      <c r="F81" s="6" t="str">
        <f t="shared" si="1"/>
        <v/>
      </c>
      <c r="I81" s="6">
        <f>SUMIF(SÅPLAN!$A:$A,FRØ!$A81,SÅPLAN!$L:$L)*(1+K$1)</f>
        <v>0</v>
      </c>
    </row>
    <row r="82" spans="6:9" x14ac:dyDescent="0.2">
      <c r="F82" s="6" t="str">
        <f t="shared" si="1"/>
        <v/>
      </c>
      <c r="I82" s="6">
        <f>SUMIF(SÅPLAN!$A:$A,FRØ!$A82,SÅPLAN!$L:$L)*(1+K$1)</f>
        <v>0</v>
      </c>
    </row>
    <row r="83" spans="6:9" x14ac:dyDescent="0.2">
      <c r="F83" s="6" t="str">
        <f t="shared" si="1"/>
        <v/>
      </c>
      <c r="I83" s="6">
        <f>SUMIF(SÅPLAN!$A:$A,FRØ!$A83,SÅPLAN!$L:$L)*(1+K$1)</f>
        <v>0</v>
      </c>
    </row>
    <row r="84" spans="6:9" x14ac:dyDescent="0.2">
      <c r="F84" s="6" t="str">
        <f t="shared" si="1"/>
        <v/>
      </c>
      <c r="I84" s="6">
        <f>SUMIF(SÅPLAN!$A:$A,FRØ!$A84,SÅPLAN!$L:$L)*(1+K$1)</f>
        <v>0</v>
      </c>
    </row>
    <row r="85" spans="6:9" x14ac:dyDescent="0.2">
      <c r="F85" s="6" t="str">
        <f t="shared" si="1"/>
        <v/>
      </c>
      <c r="I85" s="6">
        <f>SUMIF(SÅPLAN!$A:$A,FRØ!$A85,SÅPLAN!$L:$L)*(1+K$1)</f>
        <v>0</v>
      </c>
    </row>
    <row r="86" spans="6:9" x14ac:dyDescent="0.2">
      <c r="F86" s="6" t="str">
        <f t="shared" si="1"/>
        <v/>
      </c>
      <c r="I86" s="6">
        <f>SUMIF(SÅPLAN!$A:$A,FRØ!$A86,SÅPLAN!$L:$L)*(1+K$1)</f>
        <v>0</v>
      </c>
    </row>
    <row r="87" spans="6:9" x14ac:dyDescent="0.2">
      <c r="F87" s="6" t="str">
        <f t="shared" si="1"/>
        <v/>
      </c>
      <c r="I87" s="6">
        <f>SUMIF(SÅPLAN!$A:$A,FRØ!$A87,SÅPLAN!$L:$L)*(1+K$1)</f>
        <v>0</v>
      </c>
    </row>
    <row r="88" spans="6:9" x14ac:dyDescent="0.2">
      <c r="F88" s="6" t="str">
        <f t="shared" si="1"/>
        <v/>
      </c>
      <c r="I88" s="6">
        <f>SUMIF(SÅPLAN!$A:$A,FRØ!$A88,SÅPLAN!$L:$L)*(1+K$1)</f>
        <v>0</v>
      </c>
    </row>
    <row r="89" spans="6:9" x14ac:dyDescent="0.2">
      <c r="F89" s="6" t="str">
        <f t="shared" si="1"/>
        <v/>
      </c>
      <c r="I89" s="6">
        <f>SUMIF(SÅPLAN!$A:$A,FRØ!$A89,SÅPLAN!$L:$L)*(1+K$1)</f>
        <v>0</v>
      </c>
    </row>
    <row r="90" spans="6:9" x14ac:dyDescent="0.2">
      <c r="F90" s="6" t="str">
        <f t="shared" si="1"/>
        <v/>
      </c>
      <c r="I90" s="6">
        <f>SUMIF(SÅPLAN!$A:$A,FRØ!$A90,SÅPLAN!$L:$L)*(1+K$1)</f>
        <v>0</v>
      </c>
    </row>
    <row r="91" spans="6:9" x14ac:dyDescent="0.2">
      <c r="F91" s="6" t="str">
        <f t="shared" si="1"/>
        <v/>
      </c>
      <c r="I91" s="6">
        <f>SUMIF(SÅPLAN!$A:$A,FRØ!$A91,SÅPLAN!$L:$L)*(1+K$1)</f>
        <v>0</v>
      </c>
    </row>
    <row r="92" spans="6:9" x14ac:dyDescent="0.2">
      <c r="F92" s="6" t="str">
        <f t="shared" si="1"/>
        <v/>
      </c>
      <c r="I92" s="6">
        <f>SUMIF(SÅPLAN!$A:$A,FRØ!$A92,SÅPLAN!$L:$L)*(1+K$1)</f>
        <v>0</v>
      </c>
    </row>
    <row r="93" spans="6:9" x14ac:dyDescent="0.2">
      <c r="F93" s="6" t="str">
        <f t="shared" si="1"/>
        <v/>
      </c>
      <c r="I93" s="6">
        <f>SUMIF(SÅPLAN!$A:$A,FRØ!$A93,SÅPLAN!$L:$L)*(1+K$1)</f>
        <v>0</v>
      </c>
    </row>
    <row r="94" spans="6:9" x14ac:dyDescent="0.2">
      <c r="F94" s="6" t="str">
        <f t="shared" si="1"/>
        <v/>
      </c>
      <c r="I94" s="6">
        <f>SUMIF(SÅPLAN!$A:$A,FRØ!$A94,SÅPLAN!$L:$L)*(1+K$1)</f>
        <v>0</v>
      </c>
    </row>
    <row r="95" spans="6:9" x14ac:dyDescent="0.2">
      <c r="F95" s="6" t="str">
        <f t="shared" si="1"/>
        <v/>
      </c>
      <c r="I95" s="6">
        <f>SUMIF(SÅPLAN!$A:$A,FRØ!$A95,SÅPLAN!$L:$L)*(1+K$1)</f>
        <v>0</v>
      </c>
    </row>
    <row r="96" spans="6:9" x14ac:dyDescent="0.2">
      <c r="F96" s="6" t="str">
        <f t="shared" si="1"/>
        <v/>
      </c>
      <c r="I96" s="6">
        <f>SUMIF(SÅPLAN!$A:$A,FRØ!$A96,SÅPLAN!$L:$L)*(1+K$1)</f>
        <v>0</v>
      </c>
    </row>
    <row r="97" spans="6:9" x14ac:dyDescent="0.2">
      <c r="F97" s="6" t="str">
        <f t="shared" si="1"/>
        <v/>
      </c>
      <c r="I97" s="6">
        <f>SUMIF(SÅPLAN!$A:$A,FRØ!$A97,SÅPLAN!$L:$L)*(1+K$1)</f>
        <v>0</v>
      </c>
    </row>
    <row r="98" spans="6:9" x14ac:dyDescent="0.2">
      <c r="F98" s="6" t="str">
        <f t="shared" si="1"/>
        <v/>
      </c>
      <c r="I98" s="6">
        <f>SUMIF(SÅPLAN!$A:$A,FRØ!$A98,SÅPLAN!$L:$L)*(1+K$1)</f>
        <v>0</v>
      </c>
    </row>
    <row r="99" spans="6:9" x14ac:dyDescent="0.2">
      <c r="F99" s="6" t="str">
        <f t="shared" si="1"/>
        <v/>
      </c>
      <c r="I99" s="6">
        <f>SUMIF(SÅPLAN!$A:$A,FRØ!$A99,SÅPLAN!$L:$L)*(1+K$1)</f>
        <v>0</v>
      </c>
    </row>
    <row r="100" spans="6:9" x14ac:dyDescent="0.2">
      <c r="F100" s="6" t="str">
        <f t="shared" si="1"/>
        <v/>
      </c>
      <c r="I100" s="6">
        <f>SUMIF(SÅPLAN!$A:$A,FRØ!$A100,SÅPLAN!$L:$L)*(1+K$1)</f>
        <v>0</v>
      </c>
    </row>
    <row r="101" spans="6:9" x14ac:dyDescent="0.2">
      <c r="F101" s="6" t="str">
        <f t="shared" si="1"/>
        <v/>
      </c>
      <c r="I101" s="6">
        <f>SUMIF(SÅPLAN!$A:$A,FRØ!$A101,SÅPLAN!$L:$L)*(1+K$1)</f>
        <v>0</v>
      </c>
    </row>
    <row r="102" spans="6:9" x14ac:dyDescent="0.2">
      <c r="F102" s="6" t="str">
        <f t="shared" si="1"/>
        <v/>
      </c>
      <c r="I102" s="6">
        <f>SUMIF(SÅPLAN!$A:$A,FRØ!$A102,SÅPLAN!$L:$L)*(1+K$1)</f>
        <v>0</v>
      </c>
    </row>
    <row r="103" spans="6:9" x14ac:dyDescent="0.2">
      <c r="F103" s="6" t="str">
        <f t="shared" si="1"/>
        <v/>
      </c>
      <c r="I103" s="6">
        <f>SUMIF(SÅPLAN!$A:$A,FRØ!$A103,SÅPLAN!$L:$L)*(1+K$1)</f>
        <v>0</v>
      </c>
    </row>
    <row r="104" spans="6:9" x14ac:dyDescent="0.2">
      <c r="F104" s="6" t="str">
        <f t="shared" si="1"/>
        <v/>
      </c>
      <c r="I104" s="6">
        <f>SUMIF(SÅPLAN!$A:$A,FRØ!$A104,SÅPLAN!$L:$L)*(1+K$1)</f>
        <v>0</v>
      </c>
    </row>
    <row r="105" spans="6:9" x14ac:dyDescent="0.2">
      <c r="F105" s="6" t="str">
        <f t="shared" si="1"/>
        <v/>
      </c>
      <c r="I105" s="6">
        <f>SUMIF(SÅPLAN!$A:$A,FRØ!$A105,SÅPLAN!$L:$L)*(1+K$1)</f>
        <v>0</v>
      </c>
    </row>
    <row r="106" spans="6:9" x14ac:dyDescent="0.2">
      <c r="F106" s="6" t="str">
        <f t="shared" si="1"/>
        <v/>
      </c>
      <c r="I106" s="6">
        <f>SUMIF(SÅPLAN!$A:$A,FRØ!$A106,SÅPLAN!$L:$L)*(1+K$1)</f>
        <v>0</v>
      </c>
    </row>
    <row r="107" spans="6:9" x14ac:dyDescent="0.2">
      <c r="F107" s="6" t="str">
        <f t="shared" si="1"/>
        <v/>
      </c>
      <c r="I107" s="6">
        <f>SUMIF(SÅPLAN!$A:$A,FRØ!$A107,SÅPLAN!$L:$L)*(1+K$1)</f>
        <v>0</v>
      </c>
    </row>
    <row r="108" spans="6:9" x14ac:dyDescent="0.2">
      <c r="F108" s="6" t="str">
        <f t="shared" si="1"/>
        <v/>
      </c>
      <c r="I108" s="6">
        <f>SUMIF(SÅPLAN!$A:$A,FRØ!$A108,SÅPLAN!$L:$L)*(1+K$1)</f>
        <v>0</v>
      </c>
    </row>
    <row r="109" spans="6:9" x14ac:dyDescent="0.2">
      <c r="F109" s="6" t="str">
        <f t="shared" si="1"/>
        <v/>
      </c>
      <c r="I109" s="6">
        <f>SUMIF(SÅPLAN!$A:$A,FRØ!$A109,SÅPLAN!$L:$L)*(1+K$1)</f>
        <v>0</v>
      </c>
    </row>
    <row r="110" spans="6:9" x14ac:dyDescent="0.2">
      <c r="F110" s="6" t="str">
        <f t="shared" si="1"/>
        <v/>
      </c>
      <c r="I110" s="6">
        <f>SUMIF(SÅPLAN!$A:$A,FRØ!$A110,SÅPLAN!$L:$L)*(1+K$1)</f>
        <v>0</v>
      </c>
    </row>
    <row r="111" spans="6:9" x14ac:dyDescent="0.2">
      <c r="F111" s="6" t="str">
        <f t="shared" si="1"/>
        <v/>
      </c>
      <c r="I111" s="6">
        <f>SUMIF(SÅPLAN!$A:$A,FRØ!$A111,SÅPLAN!$L:$L)*(1+K$1)</f>
        <v>0</v>
      </c>
    </row>
    <row r="112" spans="6:9" x14ac:dyDescent="0.2">
      <c r="F112" s="6" t="str">
        <f t="shared" si="1"/>
        <v/>
      </c>
      <c r="I112" s="6">
        <f>SUMIF(SÅPLAN!$A:$A,FRØ!$A112,SÅPLAN!$L:$L)*(1+K$1)</f>
        <v>0</v>
      </c>
    </row>
    <row r="113" spans="6:9" x14ac:dyDescent="0.2">
      <c r="F113" s="6" t="str">
        <f t="shared" si="1"/>
        <v/>
      </c>
      <c r="I113" s="6">
        <f>SUMIF(SÅPLAN!$A:$A,FRØ!$A113,SÅPLAN!$L:$L)*(1+K$1)</f>
        <v>0</v>
      </c>
    </row>
    <row r="114" spans="6:9" x14ac:dyDescent="0.2">
      <c r="F114" s="6" t="str">
        <f t="shared" si="1"/>
        <v/>
      </c>
      <c r="I114" s="6">
        <f>SUMIF(SÅPLAN!$A:$A,FRØ!$A114,SÅPLAN!$L:$L)*(1+K$1)</f>
        <v>0</v>
      </c>
    </row>
    <row r="115" spans="6:9" x14ac:dyDescent="0.2">
      <c r="F115" s="6" t="str">
        <f t="shared" si="1"/>
        <v/>
      </c>
      <c r="I115" s="6">
        <f>SUMIF(SÅPLAN!$A:$A,FRØ!$A115,SÅPLAN!$L:$L)*(1+K$1)</f>
        <v>0</v>
      </c>
    </row>
    <row r="116" spans="6:9" x14ac:dyDescent="0.2">
      <c r="F116" s="6" t="str">
        <f t="shared" si="1"/>
        <v/>
      </c>
      <c r="I116" s="6">
        <f>SUMIF(SÅPLAN!$A:$A,FRØ!$A116,SÅPLAN!$L:$L)*(1+K$1)</f>
        <v>0</v>
      </c>
    </row>
    <row r="117" spans="6:9" x14ac:dyDescent="0.2">
      <c r="F117" s="6" t="str">
        <f t="shared" si="1"/>
        <v/>
      </c>
      <c r="I117" s="6">
        <f>SUMIF(SÅPLAN!$A:$A,FRØ!$A117,SÅPLAN!$L:$L)*(1+K$1)</f>
        <v>0</v>
      </c>
    </row>
    <row r="118" spans="6:9" x14ac:dyDescent="0.2">
      <c r="F118" s="6" t="str">
        <f t="shared" si="1"/>
        <v/>
      </c>
      <c r="I118" s="6">
        <f>SUMIF(SÅPLAN!$A:$A,FRØ!$A118,SÅPLAN!$L:$L)*(1+K$1)</f>
        <v>0</v>
      </c>
    </row>
    <row r="119" spans="6:9" x14ac:dyDescent="0.2">
      <c r="F119" s="6" t="str">
        <f t="shared" si="1"/>
        <v/>
      </c>
      <c r="I119" s="6">
        <f>SUMIF(SÅPLAN!$A:$A,FRØ!$A119,SÅPLAN!$L:$L)*(1+K$1)</f>
        <v>0</v>
      </c>
    </row>
    <row r="120" spans="6:9" x14ac:dyDescent="0.2">
      <c r="F120" s="6" t="str">
        <f t="shared" si="1"/>
        <v/>
      </c>
      <c r="I120" s="6">
        <f>SUMIF(SÅPLAN!$A:$A,FRØ!$A120,SÅPLAN!$L:$L)*(1+K$1)</f>
        <v>0</v>
      </c>
    </row>
    <row r="121" spans="6:9" x14ac:dyDescent="0.2">
      <c r="F121" s="6" t="str">
        <f t="shared" si="1"/>
        <v/>
      </c>
      <c r="I121" s="6">
        <f>SUMIF(SÅPLAN!$A:$A,FRØ!$A121,SÅPLAN!$L:$L)*(1+K$1)</f>
        <v>0</v>
      </c>
    </row>
    <row r="122" spans="6:9" x14ac:dyDescent="0.2">
      <c r="F122" s="6" t="str">
        <f t="shared" si="1"/>
        <v/>
      </c>
      <c r="I122" s="6">
        <f>SUMIF(SÅPLAN!$A:$A,FRØ!$A122,SÅPLAN!$L:$L)*(1+K$1)</f>
        <v>0</v>
      </c>
    </row>
    <row r="123" spans="6:9" x14ac:dyDescent="0.2">
      <c r="F123" s="6" t="str">
        <f t="shared" si="1"/>
        <v/>
      </c>
      <c r="I123" s="6">
        <f>SUMIF(SÅPLAN!$A:$A,FRØ!$A123,SÅPLAN!$L:$L)*(1+K$1)</f>
        <v>0</v>
      </c>
    </row>
    <row r="124" spans="6:9" x14ac:dyDescent="0.2">
      <c r="F124" s="6" t="str">
        <f t="shared" si="1"/>
        <v/>
      </c>
      <c r="I124" s="6">
        <f>SUMIF(SÅPLAN!$A:$A,FRØ!$A124,SÅPLAN!$L:$L)*(1+K$1)</f>
        <v>0</v>
      </c>
    </row>
    <row r="125" spans="6:9" x14ac:dyDescent="0.2">
      <c r="F125" s="6" t="str">
        <f t="shared" si="1"/>
        <v/>
      </c>
      <c r="I125" s="6">
        <f>SUMIF(SÅPLAN!$A:$A,FRØ!$A125,SÅPLAN!$L:$L)*(1+K$1)</f>
        <v>0</v>
      </c>
    </row>
    <row r="126" spans="6:9" x14ac:dyDescent="0.2">
      <c r="F126" s="6" t="str">
        <f t="shared" si="1"/>
        <v/>
      </c>
      <c r="I126" s="6">
        <f>SUMIF(SÅPLAN!$A:$A,FRØ!$A126,SÅPLAN!$L:$L)*(1+K$1)</f>
        <v>0</v>
      </c>
    </row>
    <row r="127" spans="6:9" x14ac:dyDescent="0.2">
      <c r="F127" s="6" t="str">
        <f t="shared" si="1"/>
        <v/>
      </c>
      <c r="I127" s="6">
        <f>SUMIF(SÅPLAN!$A:$A,FRØ!$A127,SÅPLAN!$L:$L)*(1+K$1)</f>
        <v>0</v>
      </c>
    </row>
    <row r="128" spans="6:9" x14ac:dyDescent="0.2">
      <c r="F128" s="6" t="str">
        <f t="shared" si="1"/>
        <v/>
      </c>
      <c r="I128" s="6">
        <f>SUMIF(SÅPLAN!$A:$A,FRØ!$A128,SÅPLAN!$L:$L)*(1+K$1)</f>
        <v>0</v>
      </c>
    </row>
    <row r="129" spans="6:9" x14ac:dyDescent="0.2">
      <c r="F129" s="6" t="str">
        <f t="shared" si="1"/>
        <v/>
      </c>
      <c r="I129" s="6">
        <f>SUMIF(SÅPLAN!$A:$A,FRØ!$A129,SÅPLAN!$L:$L)*(1+K$1)</f>
        <v>0</v>
      </c>
    </row>
    <row r="130" spans="6:9" x14ac:dyDescent="0.2">
      <c r="F130" s="6" t="str">
        <f t="shared" si="1"/>
        <v/>
      </c>
      <c r="I130" s="6">
        <f>SUMIF(SÅPLAN!$A:$A,FRØ!$A130,SÅPLAN!$L:$L)*(1+K$1)</f>
        <v>0</v>
      </c>
    </row>
    <row r="131" spans="6:9" x14ac:dyDescent="0.2">
      <c r="F131" s="6" t="str">
        <f t="shared" si="1"/>
        <v/>
      </c>
      <c r="I131" s="6">
        <f>SUMIF(SÅPLAN!$A:$A,FRØ!$A131,SÅPLAN!$L:$L)*(1+K$1)</f>
        <v>0</v>
      </c>
    </row>
    <row r="132" spans="6:9" x14ac:dyDescent="0.2">
      <c r="F132" s="6" t="str">
        <f t="shared" ref="F132:F140" si="2">IFERROR(D132/C132*1000,"")</f>
        <v/>
      </c>
      <c r="I132" s="6">
        <f>SUMIF(SÅPLAN!$A:$A,FRØ!$A132,SÅPLAN!$L:$L)*(1+K$1)</f>
        <v>0</v>
      </c>
    </row>
    <row r="133" spans="6:9" x14ac:dyDescent="0.2">
      <c r="F133" s="6" t="str">
        <f t="shared" si="2"/>
        <v/>
      </c>
      <c r="I133" s="6">
        <f>SUMIF(SÅPLAN!$A:$A,FRØ!$A133,SÅPLAN!$L:$L)*(1+K$1)</f>
        <v>0</v>
      </c>
    </row>
    <row r="134" spans="6:9" x14ac:dyDescent="0.2">
      <c r="F134" s="6" t="str">
        <f t="shared" si="2"/>
        <v/>
      </c>
      <c r="I134" s="6">
        <f>SUMIF(SÅPLAN!$A:$A,FRØ!$A134,SÅPLAN!$L:$L)*(1+K$1)</f>
        <v>0</v>
      </c>
    </row>
    <row r="135" spans="6:9" x14ac:dyDescent="0.2">
      <c r="F135" s="6" t="str">
        <f t="shared" si="2"/>
        <v/>
      </c>
      <c r="I135" s="6">
        <f>SUMIF(SÅPLAN!$A:$A,FRØ!$A135,SÅPLAN!$L:$L)*(1+K$1)</f>
        <v>0</v>
      </c>
    </row>
    <row r="136" spans="6:9" x14ac:dyDescent="0.2">
      <c r="F136" s="6" t="str">
        <f t="shared" si="2"/>
        <v/>
      </c>
      <c r="I136" s="6">
        <f>SUMIF(SÅPLAN!$A:$A,FRØ!$A136,SÅPLAN!$L:$L)*(1+K$1)</f>
        <v>0</v>
      </c>
    </row>
    <row r="137" spans="6:9" x14ac:dyDescent="0.2">
      <c r="F137" s="6" t="str">
        <f t="shared" si="2"/>
        <v/>
      </c>
      <c r="I137" s="6">
        <f>SUMIF(SÅPLAN!$A:$A,FRØ!$A137,SÅPLAN!$L:$L)*(1+K$1)</f>
        <v>0</v>
      </c>
    </row>
    <row r="138" spans="6:9" x14ac:dyDescent="0.2">
      <c r="F138" s="6" t="str">
        <f t="shared" si="2"/>
        <v/>
      </c>
      <c r="I138" s="6">
        <f>SUMIF(SÅPLAN!$A:$A,FRØ!$A138,SÅPLAN!$L:$L)*(1+K$1)</f>
        <v>0</v>
      </c>
    </row>
    <row r="139" spans="6:9" x14ac:dyDescent="0.2">
      <c r="F139" s="6" t="str">
        <f t="shared" si="2"/>
        <v/>
      </c>
      <c r="I139" s="6">
        <f>SUMIF(SÅPLAN!$A:$A,FRØ!$A139,SÅPLAN!$L:$L)*(1+K$1)</f>
        <v>0</v>
      </c>
    </row>
    <row r="140" spans="6:9" x14ac:dyDescent="0.2">
      <c r="F140" s="6" t="str">
        <f t="shared" si="2"/>
        <v/>
      </c>
      <c r="I140" s="6">
        <f>SUMIF(SÅPLAN!$A:$A,FRØ!$A140,SÅPLAN!$L:$L)*(1+K$1)</f>
        <v>0</v>
      </c>
    </row>
    <row r="141" spans="6:9" x14ac:dyDescent="0.2">
      <c r="I141" s="6">
        <f>SUMIF(SÅPLAN!$A:$A,FRØ!$A141,SÅPLAN!$L:$L)*(1+K$1)</f>
        <v>0</v>
      </c>
    </row>
    <row r="142" spans="6:9" x14ac:dyDescent="0.2">
      <c r="I142" s="6">
        <f>SUMIF(SÅPLAN!$A:$A,FRØ!$A142,SÅPLAN!$L:$L)*(1+K$1)</f>
        <v>0</v>
      </c>
    </row>
    <row r="143" spans="6:9" x14ac:dyDescent="0.2">
      <c r="I143" s="6">
        <f>SUMIF(SÅPLAN!$A:$A,FRØ!$A143,SÅPLAN!$L:$L)*(1+K$1)</f>
        <v>0</v>
      </c>
    </row>
    <row r="144" spans="6:9" x14ac:dyDescent="0.2">
      <c r="I144" s="6">
        <f>SUMIF(SÅPLAN!$A:$A,FRØ!$A144,SÅPLAN!$L:$L)*(1+K$1)</f>
        <v>0</v>
      </c>
    </row>
    <row r="145" spans="9:9" x14ac:dyDescent="0.2">
      <c r="I145" s="6">
        <f>SUMIF(SÅPLAN!$A:$A,FRØ!$A145,SÅPLAN!$L:$L)*(1+K$1)</f>
        <v>0</v>
      </c>
    </row>
    <row r="146" spans="9:9" x14ac:dyDescent="0.2">
      <c r="I146" s="6">
        <f>SUMIF(SÅPLAN!$A:$A,FRØ!$A146,SÅPLAN!$L:$L)*(1+K$1)</f>
        <v>0</v>
      </c>
    </row>
    <row r="147" spans="9:9" x14ac:dyDescent="0.2">
      <c r="I147" s="6">
        <f>SUMIF(SÅPLAN!$A:$A,FRØ!$A147,SÅPLAN!$L:$L)*(1+K$1)</f>
        <v>0</v>
      </c>
    </row>
    <row r="148" spans="9:9" x14ac:dyDescent="0.2">
      <c r="I148" s="6">
        <f>SUMIF(SÅPLAN!$A:$A,FRØ!$A148,SÅPLAN!$L:$L)*(1+K$1)</f>
        <v>0</v>
      </c>
    </row>
    <row r="149" spans="9:9" x14ac:dyDescent="0.2">
      <c r="I149" s="6">
        <f>SUMIF(SÅPLAN!$A:$A,FRØ!$A149,SÅPLAN!$L:$L)*(1+K$1)</f>
        <v>0</v>
      </c>
    </row>
    <row r="150" spans="9:9" x14ac:dyDescent="0.2">
      <c r="I150" s="6">
        <f>SUMIF(SÅPLAN!$A:$A,FRØ!$A150,SÅPLAN!$L:$L)*(1+K$1)</f>
        <v>0</v>
      </c>
    </row>
    <row r="151" spans="9:9" x14ac:dyDescent="0.2">
      <c r="I151" s="6">
        <f>SUMIF(SÅPLAN!$A:$A,FRØ!$A151,SÅPLAN!$L:$L)*(1+K$1)</f>
        <v>0</v>
      </c>
    </row>
    <row r="152" spans="9:9" x14ac:dyDescent="0.2">
      <c r="I152" s="6">
        <f>SUMIF(SÅPLAN!$A:$A,FRØ!$A152,SÅPLAN!$L:$L)*(1+K$1)</f>
        <v>0</v>
      </c>
    </row>
    <row r="153" spans="9:9" x14ac:dyDescent="0.2">
      <c r="I153" s="6">
        <f>SUMIF(SÅPLAN!$A:$A,FRØ!$A153,SÅPLAN!$L:$L)*(1+K$1)</f>
        <v>0</v>
      </c>
    </row>
    <row r="154" spans="9:9" x14ac:dyDescent="0.2">
      <c r="I154" s="6">
        <f>SUMIF(SÅPLAN!$A:$A,FRØ!$A154,SÅPLAN!$L:$L)*(1+K$1)</f>
        <v>0</v>
      </c>
    </row>
  </sheetData>
  <hyperlinks>
    <hyperlink ref="G4" r:id="rId1" xr:uid="{7AD519EE-85F9-CD46-B4EE-F3B17CF5FACA}"/>
    <hyperlink ref="G3" r:id="rId2" xr:uid="{65FEEA2F-39B6-B644-B905-134E0132E2F5}"/>
    <hyperlink ref="G5" r:id="rId3" xr:uid="{D12DF349-5412-6646-9E9D-120AADB1F17B}"/>
    <hyperlink ref="G13" r:id="rId4" xr:uid="{654F2C37-1D95-9649-80B4-FE3346AC37D6}"/>
    <hyperlink ref="G9" r:id="rId5" xr:uid="{961F4C7D-056E-3545-BEF4-6034D8225776}"/>
    <hyperlink ref="G17" r:id="rId6" xr:uid="{CAFFAF86-5667-F548-BAE1-0A07AA7A37B8}"/>
    <hyperlink ref="G21" r:id="rId7" xr:uid="{200F9C00-99DB-1D4D-AA0A-0B06A3082045}"/>
    <hyperlink ref="G27" r:id="rId8" xr:uid="{01A5F795-5AD2-0649-B703-D1B76505EBD9}"/>
    <hyperlink ref="G24" r:id="rId9" xr:uid="{2CF6E81F-0DFE-124D-88E7-DCC4550D7360}"/>
    <hyperlink ref="G25" r:id="rId10" xr:uid="{82E04A4C-4FB5-6645-85BD-2AF8845671B3}"/>
    <hyperlink ref="G26" r:id="rId11" xr:uid="{6AAA08E7-00E2-404C-AD1C-2753168585E3}"/>
    <hyperlink ref="G30" r:id="rId12" xr:uid="{30544010-CDC7-E643-8C8C-E634573CCE24}"/>
    <hyperlink ref="G31" r:id="rId13" xr:uid="{0362E9B1-9BD8-7B43-98F8-FAE74C5D85CB}"/>
    <hyperlink ref="G38" r:id="rId14" xr:uid="{620563AF-6537-7048-84BB-A81B2CA75273}"/>
    <hyperlink ref="G39" r:id="rId15" xr:uid="{89E31142-AA1C-A64A-BC73-AC8700243DAB}"/>
    <hyperlink ref="G34" r:id="rId16" xr:uid="{D1869AB8-BF67-4449-9315-48ECF5A624E9}"/>
    <hyperlink ref="G43" r:id="rId17" xr:uid="{2CE888AC-8B27-C44D-98D8-4C69F2B637DF}"/>
    <hyperlink ref="G47" r:id="rId18" xr:uid="{34ABC6FC-3D6A-D44B-BD4C-6B4BA7A94299}"/>
    <hyperlink ref="G48" r:id="rId19" xr:uid="{96690C9B-32C0-C54C-B406-86CE8AF92DBE}"/>
    <hyperlink ref="G51" r:id="rId20" xr:uid="{0A359165-65A7-7C45-A1B5-81636A6D17EC}"/>
    <hyperlink ref="G52" r:id="rId21" xr:uid="{D7FEECFD-7F2B-EC4D-BDA4-291BE358B9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9F18B0-5007-2B4B-B0C2-710148E76C64}">
          <x14:formula1>
            <xm:f>'AFGRØDE DATA'!$A$2:$A$102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8375-89CF-FE41-8D88-AF9DE6743DA4}">
  <dimension ref="A1:BA20"/>
  <sheetViews>
    <sheetView tabSelected="1" workbookViewId="0">
      <selection activeCell="Q25" sqref="Q25"/>
    </sheetView>
  </sheetViews>
  <sheetFormatPr baseColWidth="10" defaultRowHeight="16" x14ac:dyDescent="0.2"/>
  <cols>
    <col min="1" max="1" width="7.6640625" style="15" customWidth="1"/>
    <col min="2" max="2" width="4.1640625" bestFit="1" customWidth="1"/>
    <col min="3" max="3" width="2.83203125" customWidth="1"/>
    <col min="4" max="4" width="4.6640625" customWidth="1"/>
    <col min="5" max="5" width="2.1640625" bestFit="1" customWidth="1"/>
    <col min="6" max="6" width="4.1640625" bestFit="1" customWidth="1"/>
    <col min="7" max="7" width="3.1640625" bestFit="1" customWidth="1"/>
    <col min="8" max="8" width="4.1640625" customWidth="1"/>
    <col min="9" max="19" width="4.1640625" bestFit="1" customWidth="1"/>
    <col min="20" max="20" width="4.6640625" bestFit="1" customWidth="1"/>
    <col min="21" max="21" width="4.1640625" bestFit="1" customWidth="1"/>
    <col min="22" max="53" width="3.1640625" bestFit="1" customWidth="1"/>
  </cols>
  <sheetData>
    <row r="1" spans="1:53" x14ac:dyDescent="0.2">
      <c r="A1" s="15" t="s">
        <v>193</v>
      </c>
      <c r="G1" t="s">
        <v>197</v>
      </c>
      <c r="K1" t="s">
        <v>198</v>
      </c>
      <c r="O1" t="s">
        <v>199</v>
      </c>
      <c r="T1" t="s">
        <v>200</v>
      </c>
      <c r="X1" t="s">
        <v>201</v>
      </c>
      <c r="AB1" t="s">
        <v>202</v>
      </c>
      <c r="AG1" t="s">
        <v>203</v>
      </c>
      <c r="AK1" t="s">
        <v>204</v>
      </c>
      <c r="AP1" t="s">
        <v>205</v>
      </c>
    </row>
    <row r="2" spans="1:53" s="15" customFormat="1" x14ac:dyDescent="0.2">
      <c r="A2" s="15">
        <v>0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15">
        <v>30</v>
      </c>
      <c r="AF2" s="15">
        <v>31</v>
      </c>
      <c r="AG2" s="15">
        <v>32</v>
      </c>
      <c r="AH2" s="15">
        <v>33</v>
      </c>
      <c r="AI2" s="15">
        <v>34</v>
      </c>
      <c r="AJ2" s="15">
        <v>35</v>
      </c>
      <c r="AK2" s="15">
        <v>36</v>
      </c>
      <c r="AL2" s="15">
        <v>37</v>
      </c>
      <c r="AM2" s="15">
        <v>38</v>
      </c>
      <c r="AN2" s="15">
        <v>39</v>
      </c>
      <c r="AO2" s="15">
        <v>40</v>
      </c>
      <c r="AP2" s="15">
        <v>41</v>
      </c>
      <c r="AQ2" s="15">
        <v>42</v>
      </c>
      <c r="AR2" s="15">
        <v>43</v>
      </c>
      <c r="AS2" s="15">
        <v>44</v>
      </c>
      <c r="AT2" s="15">
        <v>45</v>
      </c>
      <c r="AU2" s="15">
        <v>46</v>
      </c>
      <c r="AV2" s="15">
        <v>47</v>
      </c>
      <c r="AW2" s="15">
        <v>48</v>
      </c>
      <c r="AX2" s="15">
        <v>49</v>
      </c>
      <c r="AY2" s="15">
        <v>50</v>
      </c>
      <c r="AZ2" s="15">
        <v>51</v>
      </c>
      <c r="BA2" s="15">
        <v>52</v>
      </c>
    </row>
    <row r="3" spans="1:53" x14ac:dyDescent="0.2">
      <c r="A3" s="15" t="s">
        <v>42</v>
      </c>
      <c r="B3" s="6">
        <f>SUMIFS(SÅPLAN!$J:$J,SÅPLAN!$I:$I,$A3,SÅPLAN!$E:$E,"&lt;" &amp; B$2)-SUMIFS(SÅPLAN!$J:$J,SÅPLAN!$I:$I,$A3,SÅPLAN!$F:$F,"&lt;" &amp; B$2)</f>
        <v>0</v>
      </c>
      <c r="C3" s="6">
        <f>SUMIFS(SÅPLAN!$J:$J,SÅPLAN!$I:$I,$A3,SÅPLAN!$E:$E,"&lt;" &amp; C$2)-SUMIFS(SÅPLAN!$J:$J,SÅPLAN!$I:$I,$A3,SÅPLAN!$F:$F,"&lt;" &amp; C$2)</f>
        <v>0</v>
      </c>
      <c r="D3" s="6">
        <f>SUMIFS(SÅPLAN!$J:$J,SÅPLAN!$I:$I,$A3,SÅPLAN!$E:$E,"&lt;" &amp; D$2)-SUMIFS(SÅPLAN!$J:$J,SÅPLAN!$I:$I,$A3,SÅPLAN!$F:$F,"&lt;" &amp; D$2)</f>
        <v>0</v>
      </c>
      <c r="E3" s="6">
        <f>SUMIFS(SÅPLAN!$J:$J,SÅPLAN!$I:$I,$A3,SÅPLAN!$E:$E,"&lt;" &amp; E$2)-SUMIFS(SÅPLAN!$J:$J,SÅPLAN!$I:$I,$A3,SÅPLAN!$F:$F,"&lt;" &amp; E$2)</f>
        <v>0</v>
      </c>
      <c r="F3" s="6">
        <f>SUMIFS(SÅPLAN!$J:$J,SÅPLAN!$I:$I,$A3,SÅPLAN!$E:$E,"&lt;" &amp; F$2)-SUMIFS(SÅPLAN!$J:$J,SÅPLAN!$I:$I,$A3,SÅPLAN!$F:$F,"&lt;" &amp; F$2)</f>
        <v>0</v>
      </c>
      <c r="G3" s="6">
        <f>SUMIFS(SÅPLAN!$J:$J,SÅPLAN!$I:$I,$A3,SÅPLAN!$E:$E,"&lt;" &amp; G$2)-SUMIFS(SÅPLAN!$J:$J,SÅPLAN!$I:$I,$A3,SÅPLAN!$F:$F,"&lt;" &amp; G$2)</f>
        <v>3</v>
      </c>
      <c r="H3" s="6">
        <f>SUMIFS(SÅPLAN!$J:$J,SÅPLAN!$I:$I,$A3,SÅPLAN!$E:$E,"&lt;" &amp; H$2)-SUMIFS(SÅPLAN!$J:$J,SÅPLAN!$I:$I,$A3,SÅPLAN!$F:$F,"&lt;" &amp; H$2)</f>
        <v>3</v>
      </c>
      <c r="I3" s="6">
        <f>SUMIFS(SÅPLAN!$J:$J,SÅPLAN!$I:$I,$A3,SÅPLAN!$E:$E,"&lt;" &amp; I$2)-SUMIFS(SÅPLAN!$J:$J,SÅPLAN!$I:$I,$A3,SÅPLAN!$F:$F,"&lt;" &amp; I$2)</f>
        <v>34</v>
      </c>
      <c r="J3" s="6">
        <f>SUMIFS(SÅPLAN!$J:$J,SÅPLAN!$I:$I,$A3,SÅPLAN!$E:$E,"&lt;" &amp; J$2)-SUMIFS(SÅPLAN!$J:$J,SÅPLAN!$I:$I,$A3,SÅPLAN!$F:$F,"&lt;" &amp; J$2)</f>
        <v>34</v>
      </c>
      <c r="K3" s="6">
        <f>SUMIFS(SÅPLAN!$J:$J,SÅPLAN!$I:$I,$A3,SÅPLAN!$E:$E,"&lt;" &amp; K$2)-SUMIFS(SÅPLAN!$J:$J,SÅPLAN!$I:$I,$A3,SÅPLAN!$F:$F,"&lt;" &amp; K$2)</f>
        <v>89</v>
      </c>
      <c r="L3" s="6">
        <f>SUMIFS(SÅPLAN!$J:$J,SÅPLAN!$I:$I,$A3,SÅPLAN!$E:$E,"&lt;" &amp; L$2)-SUMIFS(SÅPLAN!$J:$J,SÅPLAN!$I:$I,$A3,SÅPLAN!$F:$F,"&lt;" &amp; L$2)</f>
        <v>90</v>
      </c>
      <c r="M3" s="6">
        <f>SUMIFS(SÅPLAN!$J:$J,SÅPLAN!$I:$I,$A3,SÅPLAN!$E:$E,"&lt;" &amp; M$2)-SUMIFS(SÅPLAN!$J:$J,SÅPLAN!$I:$I,$A3,SÅPLAN!$F:$F,"&lt;" &amp; M$2)</f>
        <v>121</v>
      </c>
      <c r="N3" s="6">
        <f>SUMIFS(SÅPLAN!$J:$J,SÅPLAN!$I:$I,$A3,SÅPLAN!$E:$E,"&lt;" &amp; N$2)-SUMIFS(SÅPLAN!$J:$J,SÅPLAN!$I:$I,$A3,SÅPLAN!$F:$F,"&lt;" &amp; N$2)</f>
        <v>78</v>
      </c>
      <c r="O3" s="6">
        <f>SUMIFS(SÅPLAN!$J:$J,SÅPLAN!$I:$I,$A3,SÅPLAN!$E:$E,"&lt;" &amp; O$2)-SUMIFS(SÅPLAN!$J:$J,SÅPLAN!$I:$I,$A3,SÅPLAN!$F:$F,"&lt;" &amp; O$2)</f>
        <v>98</v>
      </c>
      <c r="P3" s="6">
        <f>SUMIFS(SÅPLAN!$J:$J,SÅPLAN!$I:$I,$A3,SÅPLAN!$E:$E,"&lt;" &amp; P$2)-SUMIFS(SÅPLAN!$J:$J,SÅPLAN!$I:$I,$A3,SÅPLAN!$F:$F,"&lt;" &amp; P$2)</f>
        <v>87</v>
      </c>
      <c r="Q3" s="6">
        <f>SUMIFS(SÅPLAN!$J:$J,SÅPLAN!$I:$I,$A3,SÅPLAN!$E:$E,"&lt;" &amp; Q$2)-SUMIFS(SÅPLAN!$J:$J,SÅPLAN!$I:$I,$A3,SÅPLAN!$F:$F,"&lt;" &amp; Q$2)</f>
        <v>90</v>
      </c>
      <c r="R3" s="6">
        <f>SUMIFS(SÅPLAN!$J:$J,SÅPLAN!$I:$I,$A3,SÅPLAN!$E:$E,"&lt;" &amp; R$2)-SUMIFS(SÅPLAN!$J:$J,SÅPLAN!$I:$I,$A3,SÅPLAN!$F:$F,"&lt;" &amp; R$2)</f>
        <v>55</v>
      </c>
      <c r="S3" s="6">
        <f>SUMIFS(SÅPLAN!$J:$J,SÅPLAN!$I:$I,$A3,SÅPLAN!$E:$E,"&lt;" &amp; S$2)-SUMIFS(SÅPLAN!$J:$J,SÅPLAN!$I:$I,$A3,SÅPLAN!$F:$F,"&lt;" &amp; S$2)</f>
        <v>55</v>
      </c>
      <c r="T3" s="6">
        <f>SUMIFS(SÅPLAN!$J:$J,SÅPLAN!$I:$I,$A3,SÅPLAN!$E:$E,"&lt;" &amp; T$2)-SUMIFS(SÅPLAN!$J:$J,SÅPLAN!$I:$I,$A3,SÅPLAN!$F:$F,"&lt;" &amp; T$2)</f>
        <v>43</v>
      </c>
      <c r="U3" s="6">
        <f>SUMIFS(SÅPLAN!$J:$J,SÅPLAN!$I:$I,$A3,SÅPLAN!$E:$E,"&lt;" &amp; U$2)-SUMIFS(SÅPLAN!$J:$J,SÅPLAN!$I:$I,$A3,SÅPLAN!$F:$F,"&lt;" &amp; U$2)</f>
        <v>46</v>
      </c>
      <c r="V3" s="6">
        <f>SUMIFS(SÅPLAN!$J:$J,SÅPLAN!$I:$I,$A3,SÅPLAN!$E:$E,"&lt;" &amp; V$2)-SUMIFS(SÅPLAN!$J:$J,SÅPLAN!$I:$I,$A3,SÅPLAN!$F:$F,"&lt;" &amp; V$2)</f>
        <v>11</v>
      </c>
      <c r="W3" s="6">
        <f>SUMIFS(SÅPLAN!$J:$J,SÅPLAN!$I:$I,$A3,SÅPLAN!$E:$E,"&lt;" &amp; W$2)-SUMIFS(SÅPLAN!$J:$J,SÅPLAN!$I:$I,$A3,SÅPLAN!$F:$F,"&lt;" &amp; W$2)</f>
        <v>11</v>
      </c>
      <c r="X3" s="6">
        <f>SUMIFS(SÅPLAN!$J:$J,SÅPLAN!$I:$I,$A3,SÅPLAN!$E:$E,"&lt;" &amp; X$2)-SUMIFS(SÅPLAN!$J:$J,SÅPLAN!$I:$I,$A3,SÅPLAN!$F:$F,"&lt;" &amp; X$2)</f>
        <v>11</v>
      </c>
      <c r="Y3" s="6">
        <f>SUMIFS(SÅPLAN!$J:$J,SÅPLAN!$I:$I,$A3,SÅPLAN!$E:$E,"&lt;" &amp; Y$2)-SUMIFS(SÅPLAN!$J:$J,SÅPLAN!$I:$I,$A3,SÅPLAN!$F:$F,"&lt;" &amp; Y$2)</f>
        <v>14</v>
      </c>
      <c r="Z3" s="6">
        <f>SUMIFS(SÅPLAN!$J:$J,SÅPLAN!$I:$I,$A3,SÅPLAN!$E:$E,"&lt;" &amp; Z$2)-SUMIFS(SÅPLAN!$J:$J,SÅPLAN!$I:$I,$A3,SÅPLAN!$F:$F,"&lt;" &amp; Z$2)</f>
        <v>11</v>
      </c>
      <c r="AA3" s="6">
        <f>SUMIFS(SÅPLAN!$J:$J,SÅPLAN!$I:$I,$A3,SÅPLAN!$E:$E,"&lt;" &amp; AA$2)-SUMIFS(SÅPLAN!$J:$J,SÅPLAN!$I:$I,$A3,SÅPLAN!$F:$F,"&lt;" &amp; AA$2)</f>
        <v>11</v>
      </c>
      <c r="AB3" s="6">
        <f>SUMIFS(SÅPLAN!$J:$J,SÅPLAN!$I:$I,$A3,SÅPLAN!$E:$E,"&lt;" &amp; AB$2)-SUMIFS(SÅPLAN!$J:$J,SÅPLAN!$I:$I,$A3,SÅPLAN!$F:$F,"&lt;" &amp; AB$2)</f>
        <v>11</v>
      </c>
      <c r="AC3" s="6">
        <f>SUMIFS(SÅPLAN!$J:$J,SÅPLAN!$I:$I,$A3,SÅPLAN!$E:$E,"&lt;" &amp; AC$2)-SUMIFS(SÅPLAN!$J:$J,SÅPLAN!$I:$I,$A3,SÅPLAN!$F:$F,"&lt;" &amp; AC$2)</f>
        <v>14</v>
      </c>
      <c r="AD3" s="6">
        <f>SUMIFS(SÅPLAN!$J:$J,SÅPLAN!$I:$I,$A3,SÅPLAN!$E:$E,"&lt;" &amp; AD$2)-SUMIFS(SÅPLAN!$J:$J,SÅPLAN!$I:$I,$A3,SÅPLAN!$F:$F,"&lt;" &amp; AD$2)</f>
        <v>3</v>
      </c>
      <c r="AE3" s="6">
        <f>SUMIFS(SÅPLAN!$J:$J,SÅPLAN!$I:$I,$A3,SÅPLAN!$E:$E,"&lt;" &amp; AE$2)-SUMIFS(SÅPLAN!$J:$J,SÅPLAN!$I:$I,$A3,SÅPLAN!$F:$F,"&lt;" &amp; AE$2)</f>
        <v>3</v>
      </c>
      <c r="AF3" s="6">
        <f>SUMIFS(SÅPLAN!$J:$J,SÅPLAN!$I:$I,$A3,SÅPLAN!$E:$E,"&lt;" &amp; AF$2)-SUMIFS(SÅPLAN!$J:$J,SÅPLAN!$I:$I,$A3,SÅPLAN!$F:$F,"&lt;" &amp; AF$2)</f>
        <v>3</v>
      </c>
      <c r="AG3" s="6">
        <f>SUMIFS(SÅPLAN!$J:$J,SÅPLAN!$I:$I,$A3,SÅPLAN!$E:$E,"&lt;" &amp; AG$2)-SUMIFS(SÅPLAN!$J:$J,SÅPLAN!$I:$I,$A3,SÅPLAN!$F:$F,"&lt;" &amp; AG$2)</f>
        <v>3</v>
      </c>
      <c r="AH3" s="6">
        <f>SUMIFS(SÅPLAN!$J:$J,SÅPLAN!$I:$I,$A3,SÅPLAN!$E:$E,"&lt;" &amp; AH$2)-SUMIFS(SÅPLAN!$J:$J,SÅPLAN!$I:$I,$A3,SÅPLAN!$F:$F,"&lt;" &amp; AH$2)</f>
        <v>0</v>
      </c>
      <c r="AI3" s="6">
        <f>SUMIFS(SÅPLAN!$J:$J,SÅPLAN!$I:$I,$A3,SÅPLAN!$E:$E,"&lt;" &amp; AI$2)-SUMIFS(SÅPLAN!$J:$J,SÅPLAN!$I:$I,$A3,SÅPLAN!$F:$F,"&lt;" &amp; AI$2)</f>
        <v>0</v>
      </c>
      <c r="AJ3" s="6">
        <f>SUMIFS(SÅPLAN!$J:$J,SÅPLAN!$I:$I,$A3,SÅPLAN!$E:$E,"&lt;" &amp; AJ$2)-SUMIFS(SÅPLAN!$J:$J,SÅPLAN!$I:$I,$A3,SÅPLAN!$F:$F,"&lt;" &amp; AJ$2)</f>
        <v>0</v>
      </c>
      <c r="AK3" s="6">
        <f>SUMIFS(SÅPLAN!$J:$J,SÅPLAN!$I:$I,$A3,SÅPLAN!$E:$E,"&lt;" &amp; AK$2)-SUMIFS(SÅPLAN!$J:$J,SÅPLAN!$I:$I,$A3,SÅPLAN!$F:$F,"&lt;" &amp; AK$2)</f>
        <v>0</v>
      </c>
      <c r="AL3" s="6">
        <f>SUMIFS(SÅPLAN!$J:$J,SÅPLAN!$I:$I,$A3,SÅPLAN!$E:$E,"&lt;" &amp; AL$2)-SUMIFS(SÅPLAN!$J:$J,SÅPLAN!$I:$I,$A3,SÅPLAN!$F:$F,"&lt;" &amp; AL$2)</f>
        <v>0</v>
      </c>
      <c r="AM3" s="6">
        <f>SUMIFS(SÅPLAN!$J:$J,SÅPLAN!$I:$I,$A3,SÅPLAN!$E:$E,"&lt;" &amp; AM$2)-SUMIFS(SÅPLAN!$J:$J,SÅPLAN!$I:$I,$A3,SÅPLAN!$F:$F,"&lt;" &amp; AM$2)</f>
        <v>0</v>
      </c>
      <c r="AN3" s="6">
        <f>SUMIFS(SÅPLAN!$J:$J,SÅPLAN!$I:$I,$A3,SÅPLAN!$E:$E,"&lt;" &amp; AN$2)-SUMIFS(SÅPLAN!$J:$J,SÅPLAN!$I:$I,$A3,SÅPLAN!$F:$F,"&lt;" &amp; AN$2)</f>
        <v>0</v>
      </c>
      <c r="AO3" s="6">
        <f>SUMIFS(SÅPLAN!$J:$J,SÅPLAN!$I:$I,$A3,SÅPLAN!$E:$E,"&lt;" &amp; AO$2)-SUMIFS(SÅPLAN!$J:$J,SÅPLAN!$I:$I,$A3,SÅPLAN!$F:$F,"&lt;" &amp; AO$2)</f>
        <v>0</v>
      </c>
      <c r="AP3" s="6">
        <f>SUMIFS(SÅPLAN!$J:$J,SÅPLAN!$I:$I,$A3,SÅPLAN!$E:$E,"&lt;" &amp; AP$2)-SUMIFS(SÅPLAN!$J:$J,SÅPLAN!$I:$I,$A3,SÅPLAN!$F:$F,"&lt;" &amp; AP$2)</f>
        <v>0</v>
      </c>
      <c r="AQ3" s="6">
        <f>SUMIFS(SÅPLAN!$J:$J,SÅPLAN!$I:$I,$A3,SÅPLAN!$E:$E,"&lt;" &amp; AQ$2)-SUMIFS(SÅPLAN!$J:$J,SÅPLAN!$I:$I,$A3,SÅPLAN!$F:$F,"&lt;" &amp; AQ$2)</f>
        <v>0</v>
      </c>
      <c r="AR3" s="6">
        <f>SUMIFS(SÅPLAN!$J:$J,SÅPLAN!$I:$I,$A3,SÅPLAN!$E:$E,"&lt;" &amp; AR$2)-SUMIFS(SÅPLAN!$J:$J,SÅPLAN!$I:$I,$A3,SÅPLAN!$F:$F,"&lt;" &amp; AR$2)</f>
        <v>0</v>
      </c>
      <c r="AS3" s="6">
        <f>SUMIFS(SÅPLAN!$J:$J,SÅPLAN!$I:$I,$A3,SÅPLAN!$E:$E,"&lt;" &amp; AS$2)-SUMIFS(SÅPLAN!$J:$J,SÅPLAN!$I:$I,$A3,SÅPLAN!$F:$F,"&lt;" &amp; AS$2)</f>
        <v>0</v>
      </c>
      <c r="AT3" s="6">
        <f>SUMIFS(SÅPLAN!$J:$J,SÅPLAN!$I:$I,$A3,SÅPLAN!$E:$E,"&lt;" &amp; AT$2)-SUMIFS(SÅPLAN!$J:$J,SÅPLAN!$I:$I,$A3,SÅPLAN!$F:$F,"&lt;" &amp; AT$2)</f>
        <v>0</v>
      </c>
      <c r="AU3" s="6">
        <f>SUMIFS(SÅPLAN!$J:$J,SÅPLAN!$I:$I,$A3,SÅPLAN!$E:$E,"&lt;" &amp; AU$2)-SUMIFS(SÅPLAN!$J:$J,SÅPLAN!$I:$I,$A3,SÅPLAN!$F:$F,"&lt;" &amp; AU$2)</f>
        <v>0</v>
      </c>
      <c r="AV3" s="6">
        <f>SUMIFS(SÅPLAN!$J:$J,SÅPLAN!$I:$I,$A3,SÅPLAN!$E:$E,"&lt;" &amp; AV$2)-SUMIFS(SÅPLAN!$J:$J,SÅPLAN!$I:$I,$A3,SÅPLAN!$F:$F,"&lt;" &amp; AV$2)</f>
        <v>0</v>
      </c>
      <c r="AW3" s="6">
        <f>SUMIFS(SÅPLAN!$J:$J,SÅPLAN!$I:$I,$A3,SÅPLAN!$E:$E,"&lt;" &amp; AW$2)-SUMIFS(SÅPLAN!$J:$J,SÅPLAN!$I:$I,$A3,SÅPLAN!$F:$F,"&lt;" &amp; AW$2)</f>
        <v>0</v>
      </c>
      <c r="AX3" s="6">
        <f>SUMIFS(SÅPLAN!$J:$J,SÅPLAN!$I:$I,$A3,SÅPLAN!$E:$E,"&lt;" &amp; AX$2)-SUMIFS(SÅPLAN!$J:$J,SÅPLAN!$I:$I,$A3,SÅPLAN!$F:$F,"&lt;" &amp; AX$2)</f>
        <v>0</v>
      </c>
      <c r="AY3" s="6">
        <f>SUMIFS(SÅPLAN!$J:$J,SÅPLAN!$I:$I,$A3,SÅPLAN!$E:$E,"&lt;" &amp; AY$2)-SUMIFS(SÅPLAN!$J:$J,SÅPLAN!$I:$I,$A3,SÅPLAN!$F:$F,"&lt;" &amp; AY$2)</f>
        <v>0</v>
      </c>
      <c r="AZ3" s="6">
        <f>SUMIFS(SÅPLAN!$J:$J,SÅPLAN!$I:$I,$A3,SÅPLAN!$E:$E,"&lt;" &amp; AZ$2)-SUMIFS(SÅPLAN!$J:$J,SÅPLAN!$I:$I,$A3,SÅPLAN!$F:$F,"&lt;" &amp; AZ$2)</f>
        <v>0</v>
      </c>
      <c r="BA3" s="6">
        <f>SUMIFS(SÅPLAN!$J:$J,SÅPLAN!$I:$I,$A3,SÅPLAN!$E:$E,"&lt;" &amp; BA$2)-SUMIFS(SÅPLAN!$J:$J,SÅPLAN!$I:$I,$A3,SÅPLAN!$F:$F,"&lt;" &amp; BA$2)</f>
        <v>0</v>
      </c>
    </row>
    <row r="4" spans="1:53" x14ac:dyDescent="0.2">
      <c r="A4" s="15" t="s">
        <v>54</v>
      </c>
      <c r="B4" s="6">
        <f>SUMIFS(SÅPLAN!$J:$J,SÅPLAN!$I:$I,$A4,SÅPLAN!$E:$E,"&lt;" &amp; B$2)-SUMIFS(SÅPLAN!$J:$J,SÅPLAN!$I:$I,$A4,SÅPLAN!$F:$F,"&lt;" &amp; B$2)</f>
        <v>0</v>
      </c>
      <c r="C4" s="6">
        <f>SUMIFS(SÅPLAN!$J:$J,SÅPLAN!$I:$I,$A4,SÅPLAN!$E:$E,"&lt;" &amp; C$2)-SUMIFS(SÅPLAN!$J:$J,SÅPLAN!$I:$I,$A4,SÅPLAN!$F:$F,"&lt;" &amp; C$2)</f>
        <v>0</v>
      </c>
      <c r="D4" s="6">
        <f>SUMIFS(SÅPLAN!$J:$J,SÅPLAN!$I:$I,$A4,SÅPLAN!$E:$E,"&lt;" &amp; D$2)-SUMIFS(SÅPLAN!$J:$J,SÅPLAN!$I:$I,$A4,SÅPLAN!$F:$F,"&lt;" &amp; D$2)</f>
        <v>0</v>
      </c>
      <c r="E4" s="6">
        <f>SUMIFS(SÅPLAN!$J:$J,SÅPLAN!$I:$I,$A4,SÅPLAN!$E:$E,"&lt;" &amp; E$2)-SUMIFS(SÅPLAN!$J:$J,SÅPLAN!$I:$I,$A4,SÅPLAN!$F:$F,"&lt;" &amp; E$2)</f>
        <v>0</v>
      </c>
      <c r="F4" s="6">
        <f>SUMIFS(SÅPLAN!$J:$J,SÅPLAN!$I:$I,$A4,SÅPLAN!$E:$E,"&lt;" &amp; F$2)-SUMIFS(SÅPLAN!$J:$J,SÅPLAN!$I:$I,$A4,SÅPLAN!$F:$F,"&lt;" &amp; F$2)</f>
        <v>0</v>
      </c>
      <c r="G4" s="6">
        <f>SUMIFS(SÅPLAN!$J:$J,SÅPLAN!$I:$I,$A4,SÅPLAN!$E:$E,"&lt;" &amp; G$2)-SUMIFS(SÅPLAN!$J:$J,SÅPLAN!$I:$I,$A4,SÅPLAN!$F:$F,"&lt;" &amp; G$2)</f>
        <v>0</v>
      </c>
      <c r="H4" s="6">
        <f>SUMIFS(SÅPLAN!$J:$J,SÅPLAN!$I:$I,$A4,SÅPLAN!$E:$E,"&lt;" &amp; H$2)-SUMIFS(SÅPLAN!$J:$J,SÅPLAN!$I:$I,$A4,SÅPLAN!$F:$F,"&lt;" &amp; H$2)</f>
        <v>24</v>
      </c>
      <c r="I4" s="6">
        <f>SUMIFS(SÅPLAN!$J:$J,SÅPLAN!$I:$I,$A4,SÅPLAN!$E:$E,"&lt;" &amp; I$2)-SUMIFS(SÅPLAN!$J:$J,SÅPLAN!$I:$I,$A4,SÅPLAN!$F:$F,"&lt;" &amp; I$2)</f>
        <v>24</v>
      </c>
      <c r="J4" s="6">
        <f>SUMIFS(SÅPLAN!$J:$J,SÅPLAN!$I:$I,$A4,SÅPLAN!$E:$E,"&lt;" &amp; J$2)-SUMIFS(SÅPLAN!$J:$J,SÅPLAN!$I:$I,$A4,SÅPLAN!$F:$F,"&lt;" &amp; J$2)</f>
        <v>36</v>
      </c>
      <c r="K4" s="6">
        <f>SUMIFS(SÅPLAN!$J:$J,SÅPLAN!$I:$I,$A4,SÅPLAN!$E:$E,"&lt;" &amp; K$2)-SUMIFS(SÅPLAN!$J:$J,SÅPLAN!$I:$I,$A4,SÅPLAN!$F:$F,"&lt;" &amp; K$2)</f>
        <v>36</v>
      </c>
      <c r="L4" s="6">
        <f>SUMIFS(SÅPLAN!$J:$J,SÅPLAN!$I:$I,$A4,SÅPLAN!$E:$E,"&lt;" &amp; L$2)-SUMIFS(SÅPLAN!$J:$J,SÅPLAN!$I:$I,$A4,SÅPLAN!$F:$F,"&lt;" &amp; L$2)</f>
        <v>36</v>
      </c>
      <c r="M4" s="6">
        <f>SUMIFS(SÅPLAN!$J:$J,SÅPLAN!$I:$I,$A4,SÅPLAN!$E:$E,"&lt;" &amp; M$2)-SUMIFS(SÅPLAN!$J:$J,SÅPLAN!$I:$I,$A4,SÅPLAN!$F:$F,"&lt;" &amp; M$2)</f>
        <v>36</v>
      </c>
      <c r="N4" s="6">
        <f>SUMIFS(SÅPLAN!$J:$J,SÅPLAN!$I:$I,$A4,SÅPLAN!$E:$E,"&lt;" &amp; N$2)-SUMIFS(SÅPLAN!$J:$J,SÅPLAN!$I:$I,$A4,SÅPLAN!$F:$F,"&lt;" &amp; N$2)</f>
        <v>36</v>
      </c>
      <c r="O4" s="6">
        <f>SUMIFS(SÅPLAN!$J:$J,SÅPLAN!$I:$I,$A4,SÅPLAN!$E:$E,"&lt;" &amp; O$2)-SUMIFS(SÅPLAN!$J:$J,SÅPLAN!$I:$I,$A4,SÅPLAN!$F:$F,"&lt;" &amp; O$2)</f>
        <v>36</v>
      </c>
      <c r="P4" s="6">
        <f>SUMIFS(SÅPLAN!$J:$J,SÅPLAN!$I:$I,$A4,SÅPLAN!$E:$E,"&lt;" &amp; P$2)-SUMIFS(SÅPLAN!$J:$J,SÅPLAN!$I:$I,$A4,SÅPLAN!$F:$F,"&lt;" &amp; P$2)</f>
        <v>36</v>
      </c>
      <c r="Q4" s="6">
        <f>SUMIFS(SÅPLAN!$J:$J,SÅPLAN!$I:$I,$A4,SÅPLAN!$E:$E,"&lt;" &amp; Q$2)-SUMIFS(SÅPLAN!$J:$J,SÅPLAN!$I:$I,$A4,SÅPLAN!$F:$F,"&lt;" &amp; Q$2)</f>
        <v>36</v>
      </c>
      <c r="R4" s="6">
        <f>SUMIFS(SÅPLAN!$J:$J,SÅPLAN!$I:$I,$A4,SÅPLAN!$E:$E,"&lt;" &amp; R$2)-SUMIFS(SÅPLAN!$J:$J,SÅPLAN!$I:$I,$A4,SÅPLAN!$F:$F,"&lt;" &amp; R$2)</f>
        <v>26.400000000000006</v>
      </c>
      <c r="S4" s="6">
        <f>SUMIFS(SÅPLAN!$J:$J,SÅPLAN!$I:$I,$A4,SÅPLAN!$E:$E,"&lt;" &amp; S$2)-SUMIFS(SÅPLAN!$J:$J,SÅPLAN!$I:$I,$A4,SÅPLAN!$F:$F,"&lt;" &amp; S$2)</f>
        <v>26.400000000000006</v>
      </c>
      <c r="T4" s="6">
        <f>SUMIFS(SÅPLAN!$J:$J,SÅPLAN!$I:$I,$A4,SÅPLAN!$E:$E,"&lt;" &amp; T$2)-SUMIFS(SÅPLAN!$J:$J,SÅPLAN!$I:$I,$A4,SÅPLAN!$F:$F,"&lt;" &amp; T$2)</f>
        <v>26.400000000000006</v>
      </c>
      <c r="U4" s="6">
        <f>SUMIFS(SÅPLAN!$J:$J,SÅPLAN!$I:$I,$A4,SÅPLAN!$E:$E,"&lt;" &amp; U$2)-SUMIFS(SÅPLAN!$J:$J,SÅPLAN!$I:$I,$A4,SÅPLAN!$F:$F,"&lt;" &amp; U$2)</f>
        <v>26.400000000000006</v>
      </c>
      <c r="V4" s="6">
        <f>SUMIFS(SÅPLAN!$J:$J,SÅPLAN!$I:$I,$A4,SÅPLAN!$E:$E,"&lt;" &amp; V$2)-SUMIFS(SÅPLAN!$J:$J,SÅPLAN!$I:$I,$A4,SÅPLAN!$F:$F,"&lt;" &amp; V$2)</f>
        <v>12</v>
      </c>
      <c r="W4" s="6">
        <f>SUMIFS(SÅPLAN!$J:$J,SÅPLAN!$I:$I,$A4,SÅPLAN!$E:$E,"&lt;" &amp; W$2)-SUMIFS(SÅPLAN!$J:$J,SÅPLAN!$I:$I,$A4,SÅPLAN!$F:$F,"&lt;" &amp; W$2)</f>
        <v>12</v>
      </c>
      <c r="X4" s="6">
        <f>SUMIFS(SÅPLAN!$J:$J,SÅPLAN!$I:$I,$A4,SÅPLAN!$E:$E,"&lt;" &amp; X$2)-SUMIFS(SÅPLAN!$J:$J,SÅPLAN!$I:$I,$A4,SÅPLAN!$F:$F,"&lt;" &amp; X$2)</f>
        <v>12</v>
      </c>
      <c r="Y4" s="6">
        <f>SUMIFS(SÅPLAN!$J:$J,SÅPLAN!$I:$I,$A4,SÅPLAN!$E:$E,"&lt;" &amp; Y$2)-SUMIFS(SÅPLAN!$J:$J,SÅPLAN!$I:$I,$A4,SÅPLAN!$F:$F,"&lt;" &amp; Y$2)</f>
        <v>12</v>
      </c>
      <c r="Z4" s="6">
        <f>SUMIFS(SÅPLAN!$J:$J,SÅPLAN!$I:$I,$A4,SÅPLAN!$E:$E,"&lt;" &amp; Z$2)-SUMIFS(SÅPLAN!$J:$J,SÅPLAN!$I:$I,$A4,SÅPLAN!$F:$F,"&lt;" &amp; Z$2)</f>
        <v>0</v>
      </c>
      <c r="AA4" s="6">
        <f>SUMIFS(SÅPLAN!$J:$J,SÅPLAN!$I:$I,$A4,SÅPLAN!$E:$E,"&lt;" &amp; AA$2)-SUMIFS(SÅPLAN!$J:$J,SÅPLAN!$I:$I,$A4,SÅPLAN!$F:$F,"&lt;" &amp; AA$2)</f>
        <v>0</v>
      </c>
      <c r="AB4" s="6">
        <f>SUMIFS(SÅPLAN!$J:$J,SÅPLAN!$I:$I,$A4,SÅPLAN!$E:$E,"&lt;" &amp; AB$2)-SUMIFS(SÅPLAN!$J:$J,SÅPLAN!$I:$I,$A4,SÅPLAN!$F:$F,"&lt;" &amp; AB$2)</f>
        <v>0</v>
      </c>
      <c r="AC4" s="6">
        <f>SUMIFS(SÅPLAN!$J:$J,SÅPLAN!$I:$I,$A4,SÅPLAN!$E:$E,"&lt;" &amp; AC$2)-SUMIFS(SÅPLAN!$J:$J,SÅPLAN!$I:$I,$A4,SÅPLAN!$F:$F,"&lt;" &amp; AC$2)</f>
        <v>0</v>
      </c>
      <c r="AD4" s="6">
        <f>SUMIFS(SÅPLAN!$J:$J,SÅPLAN!$I:$I,$A4,SÅPLAN!$E:$E,"&lt;" &amp; AD$2)-SUMIFS(SÅPLAN!$J:$J,SÅPLAN!$I:$I,$A4,SÅPLAN!$F:$F,"&lt;" &amp; AD$2)</f>
        <v>0</v>
      </c>
      <c r="AE4" s="6">
        <f>SUMIFS(SÅPLAN!$J:$J,SÅPLAN!$I:$I,$A4,SÅPLAN!$E:$E,"&lt;" &amp; AE$2)-SUMIFS(SÅPLAN!$J:$J,SÅPLAN!$I:$I,$A4,SÅPLAN!$F:$F,"&lt;" &amp; AE$2)</f>
        <v>0</v>
      </c>
      <c r="AF4" s="6">
        <f>SUMIFS(SÅPLAN!$J:$J,SÅPLAN!$I:$I,$A4,SÅPLAN!$E:$E,"&lt;" &amp; AF$2)-SUMIFS(SÅPLAN!$J:$J,SÅPLAN!$I:$I,$A4,SÅPLAN!$F:$F,"&lt;" &amp; AF$2)</f>
        <v>0</v>
      </c>
      <c r="AG4" s="6">
        <f>SUMIFS(SÅPLAN!$J:$J,SÅPLAN!$I:$I,$A4,SÅPLAN!$E:$E,"&lt;" &amp; AG$2)-SUMIFS(SÅPLAN!$J:$J,SÅPLAN!$I:$I,$A4,SÅPLAN!$F:$F,"&lt;" &amp; AG$2)</f>
        <v>0</v>
      </c>
      <c r="AH4" s="6">
        <f>SUMIFS(SÅPLAN!$J:$J,SÅPLAN!$I:$I,$A4,SÅPLAN!$E:$E,"&lt;" &amp; AH$2)-SUMIFS(SÅPLAN!$J:$J,SÅPLAN!$I:$I,$A4,SÅPLAN!$F:$F,"&lt;" &amp; AH$2)</f>
        <v>0</v>
      </c>
      <c r="AI4" s="6">
        <f>SUMIFS(SÅPLAN!$J:$J,SÅPLAN!$I:$I,$A4,SÅPLAN!$E:$E,"&lt;" &amp; AI$2)-SUMIFS(SÅPLAN!$J:$J,SÅPLAN!$I:$I,$A4,SÅPLAN!$F:$F,"&lt;" &amp; AI$2)</f>
        <v>0</v>
      </c>
      <c r="AJ4" s="6">
        <f>SUMIFS(SÅPLAN!$J:$J,SÅPLAN!$I:$I,$A4,SÅPLAN!$E:$E,"&lt;" &amp; AJ$2)-SUMIFS(SÅPLAN!$J:$J,SÅPLAN!$I:$I,$A4,SÅPLAN!$F:$F,"&lt;" &amp; AJ$2)</f>
        <v>0</v>
      </c>
      <c r="AK4" s="6">
        <f>SUMIFS(SÅPLAN!$J:$J,SÅPLAN!$I:$I,$A4,SÅPLAN!$E:$E,"&lt;" &amp; AK$2)-SUMIFS(SÅPLAN!$J:$J,SÅPLAN!$I:$I,$A4,SÅPLAN!$F:$F,"&lt;" &amp; AK$2)</f>
        <v>0</v>
      </c>
      <c r="AL4" s="6">
        <f>SUMIFS(SÅPLAN!$J:$J,SÅPLAN!$I:$I,$A4,SÅPLAN!$E:$E,"&lt;" &amp; AL$2)-SUMIFS(SÅPLAN!$J:$J,SÅPLAN!$I:$I,$A4,SÅPLAN!$F:$F,"&lt;" &amp; AL$2)</f>
        <v>0</v>
      </c>
      <c r="AM4" s="6">
        <f>SUMIFS(SÅPLAN!$J:$J,SÅPLAN!$I:$I,$A4,SÅPLAN!$E:$E,"&lt;" &amp; AM$2)-SUMIFS(SÅPLAN!$J:$J,SÅPLAN!$I:$I,$A4,SÅPLAN!$F:$F,"&lt;" &amp; AM$2)</f>
        <v>0</v>
      </c>
      <c r="AN4" s="6">
        <f>SUMIFS(SÅPLAN!$J:$J,SÅPLAN!$I:$I,$A4,SÅPLAN!$E:$E,"&lt;" &amp; AN$2)-SUMIFS(SÅPLAN!$J:$J,SÅPLAN!$I:$I,$A4,SÅPLAN!$F:$F,"&lt;" &amp; AN$2)</f>
        <v>0</v>
      </c>
      <c r="AO4" s="6">
        <f>SUMIFS(SÅPLAN!$J:$J,SÅPLAN!$I:$I,$A4,SÅPLAN!$E:$E,"&lt;" &amp; AO$2)-SUMIFS(SÅPLAN!$J:$J,SÅPLAN!$I:$I,$A4,SÅPLAN!$F:$F,"&lt;" &amp; AO$2)</f>
        <v>0</v>
      </c>
      <c r="AP4" s="6">
        <f>SUMIFS(SÅPLAN!$J:$J,SÅPLAN!$I:$I,$A4,SÅPLAN!$E:$E,"&lt;" &amp; AP$2)-SUMIFS(SÅPLAN!$J:$J,SÅPLAN!$I:$I,$A4,SÅPLAN!$F:$F,"&lt;" &amp; AP$2)</f>
        <v>0</v>
      </c>
      <c r="AQ4" s="6">
        <f>SUMIFS(SÅPLAN!$J:$J,SÅPLAN!$I:$I,$A4,SÅPLAN!$E:$E,"&lt;" &amp; AQ$2)-SUMIFS(SÅPLAN!$J:$J,SÅPLAN!$I:$I,$A4,SÅPLAN!$F:$F,"&lt;" &amp; AQ$2)</f>
        <v>0</v>
      </c>
      <c r="AR4" s="6">
        <f>SUMIFS(SÅPLAN!$J:$J,SÅPLAN!$I:$I,$A4,SÅPLAN!$E:$E,"&lt;" &amp; AR$2)-SUMIFS(SÅPLAN!$J:$J,SÅPLAN!$I:$I,$A4,SÅPLAN!$F:$F,"&lt;" &amp; AR$2)</f>
        <v>0</v>
      </c>
      <c r="AS4" s="6">
        <f>SUMIFS(SÅPLAN!$J:$J,SÅPLAN!$I:$I,$A4,SÅPLAN!$E:$E,"&lt;" &amp; AS$2)-SUMIFS(SÅPLAN!$J:$J,SÅPLAN!$I:$I,$A4,SÅPLAN!$F:$F,"&lt;" &amp; AS$2)</f>
        <v>0</v>
      </c>
      <c r="AT4" s="6">
        <f>SUMIFS(SÅPLAN!$J:$J,SÅPLAN!$I:$I,$A4,SÅPLAN!$E:$E,"&lt;" &amp; AT$2)-SUMIFS(SÅPLAN!$J:$J,SÅPLAN!$I:$I,$A4,SÅPLAN!$F:$F,"&lt;" &amp; AT$2)</f>
        <v>0</v>
      </c>
      <c r="AU4" s="6">
        <f>SUMIFS(SÅPLAN!$J:$J,SÅPLAN!$I:$I,$A4,SÅPLAN!$E:$E,"&lt;" &amp; AU$2)-SUMIFS(SÅPLAN!$J:$J,SÅPLAN!$I:$I,$A4,SÅPLAN!$F:$F,"&lt;" &amp; AU$2)</f>
        <v>0</v>
      </c>
      <c r="AV4" s="6">
        <f>SUMIFS(SÅPLAN!$J:$J,SÅPLAN!$I:$I,$A4,SÅPLAN!$E:$E,"&lt;" &amp; AV$2)-SUMIFS(SÅPLAN!$J:$J,SÅPLAN!$I:$I,$A4,SÅPLAN!$F:$F,"&lt;" &amp; AV$2)</f>
        <v>0</v>
      </c>
      <c r="AW4" s="6">
        <f>SUMIFS(SÅPLAN!$J:$J,SÅPLAN!$I:$I,$A4,SÅPLAN!$E:$E,"&lt;" &amp; AW$2)-SUMIFS(SÅPLAN!$J:$J,SÅPLAN!$I:$I,$A4,SÅPLAN!$F:$F,"&lt;" &amp; AW$2)</f>
        <v>0</v>
      </c>
      <c r="AX4" s="6">
        <f>SUMIFS(SÅPLAN!$J:$J,SÅPLAN!$I:$I,$A4,SÅPLAN!$E:$E,"&lt;" &amp; AX$2)-SUMIFS(SÅPLAN!$J:$J,SÅPLAN!$I:$I,$A4,SÅPLAN!$F:$F,"&lt;" &amp; AX$2)</f>
        <v>0</v>
      </c>
      <c r="AY4" s="6">
        <f>SUMIFS(SÅPLAN!$J:$J,SÅPLAN!$I:$I,$A4,SÅPLAN!$E:$E,"&lt;" &amp; AY$2)-SUMIFS(SÅPLAN!$J:$J,SÅPLAN!$I:$I,$A4,SÅPLAN!$F:$F,"&lt;" &amp; AY$2)</f>
        <v>0</v>
      </c>
      <c r="AZ4" s="6">
        <f>SUMIFS(SÅPLAN!$J:$J,SÅPLAN!$I:$I,$A4,SÅPLAN!$E:$E,"&lt;" &amp; AZ$2)-SUMIFS(SÅPLAN!$J:$J,SÅPLAN!$I:$I,$A4,SÅPLAN!$F:$F,"&lt;" &amp; AZ$2)</f>
        <v>0</v>
      </c>
      <c r="BA4" s="6">
        <f>SUMIFS(SÅPLAN!$J:$J,SÅPLAN!$I:$I,$A4,SÅPLAN!$E:$E,"&lt;" &amp; BA$2)-SUMIFS(SÅPLAN!$J:$J,SÅPLAN!$I:$I,$A4,SÅPLAN!$F:$F,"&lt;" &amp; BA$2)</f>
        <v>0</v>
      </c>
    </row>
    <row r="5" spans="1:53" x14ac:dyDescent="0.2">
      <c r="A5" s="15" t="s">
        <v>43</v>
      </c>
      <c r="B5" s="6">
        <f>SUMIFS(SÅPLAN!$J:$J,SÅPLAN!$I:$I,$A5,SÅPLAN!$E:$E,"&lt;" &amp; B$2)-SUMIFS(SÅPLAN!$J:$J,SÅPLAN!$I:$I,$A5,SÅPLAN!$F:$F,"&lt;" &amp; B$2)</f>
        <v>0</v>
      </c>
      <c r="C5" s="6">
        <f>SUMIFS(SÅPLAN!$J:$J,SÅPLAN!$I:$I,$A5,SÅPLAN!$E:$E,"&lt;" &amp; C$2)-SUMIFS(SÅPLAN!$J:$J,SÅPLAN!$I:$I,$A5,SÅPLAN!$F:$F,"&lt;" &amp; C$2)</f>
        <v>0</v>
      </c>
      <c r="D5" s="6">
        <f>SUMIFS(SÅPLAN!$J:$J,SÅPLAN!$I:$I,$A5,SÅPLAN!$E:$E,"&lt;" &amp; D$2)-SUMIFS(SÅPLAN!$J:$J,SÅPLAN!$I:$I,$A5,SÅPLAN!$F:$F,"&lt;" &amp; D$2)</f>
        <v>0</v>
      </c>
      <c r="E5" s="6">
        <f>SUMIFS(SÅPLAN!$J:$J,SÅPLAN!$I:$I,$A5,SÅPLAN!$E:$E,"&lt;" &amp; E$2)-SUMIFS(SÅPLAN!$J:$J,SÅPLAN!$I:$I,$A5,SÅPLAN!$F:$F,"&lt;" &amp; E$2)</f>
        <v>0</v>
      </c>
      <c r="F5" s="6">
        <f>SUMIFS(SÅPLAN!$J:$J,SÅPLAN!$I:$I,$A5,SÅPLAN!$E:$E,"&lt;" &amp; F$2)-SUMIFS(SÅPLAN!$J:$J,SÅPLAN!$I:$I,$A5,SÅPLAN!$F:$F,"&lt;" &amp; F$2)</f>
        <v>0</v>
      </c>
      <c r="G5" s="6">
        <f>SUMIFS(SÅPLAN!$J:$J,SÅPLAN!$I:$I,$A5,SÅPLAN!$E:$E,"&lt;" &amp; G$2)-SUMIFS(SÅPLAN!$J:$J,SÅPLAN!$I:$I,$A5,SÅPLAN!$F:$F,"&lt;" &amp; G$2)</f>
        <v>0</v>
      </c>
      <c r="H5" s="6">
        <f>SUMIFS(SÅPLAN!$J:$J,SÅPLAN!$I:$I,$A5,SÅPLAN!$E:$E,"&lt;" &amp; H$2)-SUMIFS(SÅPLAN!$J:$J,SÅPLAN!$I:$I,$A5,SÅPLAN!$F:$F,"&lt;" &amp; H$2)</f>
        <v>16</v>
      </c>
      <c r="I5" s="6">
        <f>SUMIFS(SÅPLAN!$J:$J,SÅPLAN!$I:$I,$A5,SÅPLAN!$E:$E,"&lt;" &amp; I$2)-SUMIFS(SÅPLAN!$J:$J,SÅPLAN!$I:$I,$A5,SÅPLAN!$F:$F,"&lt;" &amp; I$2)</f>
        <v>28</v>
      </c>
      <c r="J5" s="6">
        <f>SUMIFS(SÅPLAN!$J:$J,SÅPLAN!$I:$I,$A5,SÅPLAN!$E:$E,"&lt;" &amp; J$2)-SUMIFS(SÅPLAN!$J:$J,SÅPLAN!$I:$I,$A5,SÅPLAN!$F:$F,"&lt;" &amp; J$2)</f>
        <v>28</v>
      </c>
      <c r="K5" s="6">
        <f>SUMIFS(SÅPLAN!$J:$J,SÅPLAN!$I:$I,$A5,SÅPLAN!$E:$E,"&lt;" &amp; K$2)-SUMIFS(SÅPLAN!$J:$J,SÅPLAN!$I:$I,$A5,SÅPLAN!$F:$F,"&lt;" &amp; K$2)</f>
        <v>28</v>
      </c>
      <c r="L5" s="6">
        <f>SUMIFS(SÅPLAN!$J:$J,SÅPLAN!$I:$I,$A5,SÅPLAN!$E:$E,"&lt;" &amp; L$2)-SUMIFS(SÅPLAN!$J:$J,SÅPLAN!$I:$I,$A5,SÅPLAN!$F:$F,"&lt;" &amp; L$2)</f>
        <v>36</v>
      </c>
      <c r="M5" s="6">
        <f>SUMIFS(SÅPLAN!$J:$J,SÅPLAN!$I:$I,$A5,SÅPLAN!$E:$E,"&lt;" &amp; M$2)-SUMIFS(SÅPLAN!$J:$J,SÅPLAN!$I:$I,$A5,SÅPLAN!$F:$F,"&lt;" &amp; M$2)</f>
        <v>62</v>
      </c>
      <c r="N5" s="6">
        <f>SUMIFS(SÅPLAN!$J:$J,SÅPLAN!$I:$I,$A5,SÅPLAN!$E:$E,"&lt;" &amp; N$2)-SUMIFS(SÅPLAN!$J:$J,SÅPLAN!$I:$I,$A5,SÅPLAN!$F:$F,"&lt;" &amp; N$2)</f>
        <v>50</v>
      </c>
      <c r="O5" s="6">
        <f>SUMIFS(SÅPLAN!$J:$J,SÅPLAN!$I:$I,$A5,SÅPLAN!$E:$E,"&lt;" &amp; O$2)-SUMIFS(SÅPLAN!$J:$J,SÅPLAN!$I:$I,$A5,SÅPLAN!$F:$F,"&lt;" &amp; O$2)</f>
        <v>62</v>
      </c>
      <c r="P5" s="6">
        <f>SUMIFS(SÅPLAN!$J:$J,SÅPLAN!$I:$I,$A5,SÅPLAN!$E:$E,"&lt;" &amp; P$2)-SUMIFS(SÅPLAN!$J:$J,SÅPLAN!$I:$I,$A5,SÅPLAN!$F:$F,"&lt;" &amp; P$2)</f>
        <v>48</v>
      </c>
      <c r="Q5" s="6">
        <f>SUMIFS(SÅPLAN!$J:$J,SÅPLAN!$I:$I,$A5,SÅPLAN!$E:$E,"&lt;" &amp; Q$2)-SUMIFS(SÅPLAN!$J:$J,SÅPLAN!$I:$I,$A5,SÅPLAN!$F:$F,"&lt;" &amp; Q$2)</f>
        <v>84</v>
      </c>
      <c r="R5" s="6">
        <f>SUMIFS(SÅPLAN!$J:$J,SÅPLAN!$I:$I,$A5,SÅPLAN!$E:$E,"&lt;" &amp; R$2)-SUMIFS(SÅPLAN!$J:$J,SÅPLAN!$I:$I,$A5,SÅPLAN!$F:$F,"&lt;" &amp; R$2)</f>
        <v>58</v>
      </c>
      <c r="S5" s="6">
        <f>SUMIFS(SÅPLAN!$J:$J,SÅPLAN!$I:$I,$A5,SÅPLAN!$E:$E,"&lt;" &amp; S$2)-SUMIFS(SÅPLAN!$J:$J,SÅPLAN!$I:$I,$A5,SÅPLAN!$F:$F,"&lt;" &amp; S$2)</f>
        <v>72</v>
      </c>
      <c r="T5" s="6">
        <f>SUMIFS(SÅPLAN!$J:$J,SÅPLAN!$I:$I,$A5,SÅPLAN!$E:$E,"&lt;" &amp; T$2)-SUMIFS(SÅPLAN!$J:$J,SÅPLAN!$I:$I,$A5,SÅPLAN!$F:$F,"&lt;" &amp; T$2)</f>
        <v>58</v>
      </c>
      <c r="U5" s="6">
        <f>SUMIFS(SÅPLAN!$J:$J,SÅPLAN!$I:$I,$A5,SÅPLAN!$E:$E,"&lt;" &amp; U$2)-SUMIFS(SÅPLAN!$J:$J,SÅPLAN!$I:$I,$A5,SÅPLAN!$F:$F,"&lt;" &amp; U$2)</f>
        <v>72</v>
      </c>
      <c r="V5" s="6">
        <f>SUMIFS(SÅPLAN!$J:$J,SÅPLAN!$I:$I,$A5,SÅPLAN!$E:$E,"&lt;" &amp; V$2)-SUMIFS(SÅPLAN!$J:$J,SÅPLAN!$I:$I,$A5,SÅPLAN!$F:$F,"&lt;" &amp; V$2)</f>
        <v>38</v>
      </c>
      <c r="W5" s="6">
        <f>SUMIFS(SÅPLAN!$J:$J,SÅPLAN!$I:$I,$A5,SÅPLAN!$E:$E,"&lt;" &amp; W$2)-SUMIFS(SÅPLAN!$J:$J,SÅPLAN!$I:$I,$A5,SÅPLAN!$F:$F,"&lt;" &amp; W$2)</f>
        <v>54</v>
      </c>
      <c r="X5" s="6">
        <f>SUMIFS(SÅPLAN!$J:$J,SÅPLAN!$I:$I,$A5,SÅPLAN!$E:$E,"&lt;" &amp; X$2)-SUMIFS(SÅPLAN!$J:$J,SÅPLAN!$I:$I,$A5,SÅPLAN!$F:$F,"&lt;" &amp; X$2)</f>
        <v>40</v>
      </c>
      <c r="Y5" s="6">
        <f>SUMIFS(SÅPLAN!$J:$J,SÅPLAN!$I:$I,$A5,SÅPLAN!$E:$E,"&lt;" &amp; Y$2)-SUMIFS(SÅPLAN!$J:$J,SÅPLAN!$I:$I,$A5,SÅPLAN!$F:$F,"&lt;" &amp; Y$2)</f>
        <v>34</v>
      </c>
      <c r="Z5" s="6">
        <f>SUMIFS(SÅPLAN!$J:$J,SÅPLAN!$I:$I,$A5,SÅPLAN!$E:$E,"&lt;" &amp; Z$2)-SUMIFS(SÅPLAN!$J:$J,SÅPLAN!$I:$I,$A5,SÅPLAN!$F:$F,"&lt;" &amp; Z$2)</f>
        <v>18</v>
      </c>
      <c r="AA5" s="6">
        <f>SUMIFS(SÅPLAN!$J:$J,SÅPLAN!$I:$I,$A5,SÅPLAN!$E:$E,"&lt;" &amp; AA$2)-SUMIFS(SÅPLAN!$J:$J,SÅPLAN!$I:$I,$A5,SÅPLAN!$F:$F,"&lt;" &amp; AA$2)</f>
        <v>16</v>
      </c>
      <c r="AB5" s="6">
        <f>SUMIFS(SÅPLAN!$J:$J,SÅPLAN!$I:$I,$A5,SÅPLAN!$E:$E,"&lt;" &amp; AB$2)-SUMIFS(SÅPLAN!$J:$J,SÅPLAN!$I:$I,$A5,SÅPLAN!$F:$F,"&lt;" &amp; AB$2)</f>
        <v>0</v>
      </c>
      <c r="AC5" s="6">
        <f>SUMIFS(SÅPLAN!$J:$J,SÅPLAN!$I:$I,$A5,SÅPLAN!$E:$E,"&lt;" &amp; AC$2)-SUMIFS(SÅPLAN!$J:$J,SÅPLAN!$I:$I,$A5,SÅPLAN!$F:$F,"&lt;" &amp; AC$2)</f>
        <v>0</v>
      </c>
      <c r="AD5" s="6">
        <f>SUMIFS(SÅPLAN!$J:$J,SÅPLAN!$I:$I,$A5,SÅPLAN!$E:$E,"&lt;" &amp; AD$2)-SUMIFS(SÅPLAN!$J:$J,SÅPLAN!$I:$I,$A5,SÅPLAN!$F:$F,"&lt;" &amp; AD$2)</f>
        <v>0</v>
      </c>
      <c r="AE5" s="6">
        <f>SUMIFS(SÅPLAN!$J:$J,SÅPLAN!$I:$I,$A5,SÅPLAN!$E:$E,"&lt;" &amp; AE$2)-SUMIFS(SÅPLAN!$J:$J,SÅPLAN!$I:$I,$A5,SÅPLAN!$F:$F,"&lt;" &amp; AE$2)</f>
        <v>0</v>
      </c>
      <c r="AF5" s="6">
        <f>SUMIFS(SÅPLAN!$J:$J,SÅPLAN!$I:$I,$A5,SÅPLAN!$E:$E,"&lt;" &amp; AF$2)-SUMIFS(SÅPLAN!$J:$J,SÅPLAN!$I:$I,$A5,SÅPLAN!$F:$F,"&lt;" &amp; AF$2)</f>
        <v>0</v>
      </c>
      <c r="AG5" s="6">
        <f>SUMIFS(SÅPLAN!$J:$J,SÅPLAN!$I:$I,$A5,SÅPLAN!$E:$E,"&lt;" &amp; AG$2)-SUMIFS(SÅPLAN!$J:$J,SÅPLAN!$I:$I,$A5,SÅPLAN!$F:$F,"&lt;" &amp; AG$2)</f>
        <v>0</v>
      </c>
      <c r="AH5" s="6">
        <f>SUMIFS(SÅPLAN!$J:$J,SÅPLAN!$I:$I,$A5,SÅPLAN!$E:$E,"&lt;" &amp; AH$2)-SUMIFS(SÅPLAN!$J:$J,SÅPLAN!$I:$I,$A5,SÅPLAN!$F:$F,"&lt;" &amp; AH$2)</f>
        <v>0</v>
      </c>
      <c r="AI5" s="6">
        <f>SUMIFS(SÅPLAN!$J:$J,SÅPLAN!$I:$I,$A5,SÅPLAN!$E:$E,"&lt;" &amp; AI$2)-SUMIFS(SÅPLAN!$J:$J,SÅPLAN!$I:$I,$A5,SÅPLAN!$F:$F,"&lt;" &amp; AI$2)</f>
        <v>0</v>
      </c>
      <c r="AJ5" s="6">
        <f>SUMIFS(SÅPLAN!$J:$J,SÅPLAN!$I:$I,$A5,SÅPLAN!$E:$E,"&lt;" &amp; AJ$2)-SUMIFS(SÅPLAN!$J:$J,SÅPLAN!$I:$I,$A5,SÅPLAN!$F:$F,"&lt;" &amp; AJ$2)</f>
        <v>0</v>
      </c>
      <c r="AK5" s="6">
        <f>SUMIFS(SÅPLAN!$J:$J,SÅPLAN!$I:$I,$A5,SÅPLAN!$E:$E,"&lt;" &amp; AK$2)-SUMIFS(SÅPLAN!$J:$J,SÅPLAN!$I:$I,$A5,SÅPLAN!$F:$F,"&lt;" &amp; AK$2)</f>
        <v>0</v>
      </c>
      <c r="AL5" s="6">
        <f>SUMIFS(SÅPLAN!$J:$J,SÅPLAN!$I:$I,$A5,SÅPLAN!$E:$E,"&lt;" &amp; AL$2)-SUMIFS(SÅPLAN!$J:$J,SÅPLAN!$I:$I,$A5,SÅPLAN!$F:$F,"&lt;" &amp; AL$2)</f>
        <v>0</v>
      </c>
      <c r="AM5" s="6">
        <f>SUMIFS(SÅPLAN!$J:$J,SÅPLAN!$I:$I,$A5,SÅPLAN!$E:$E,"&lt;" &amp; AM$2)-SUMIFS(SÅPLAN!$J:$J,SÅPLAN!$I:$I,$A5,SÅPLAN!$F:$F,"&lt;" &amp; AM$2)</f>
        <v>0</v>
      </c>
      <c r="AN5" s="6">
        <f>SUMIFS(SÅPLAN!$J:$J,SÅPLAN!$I:$I,$A5,SÅPLAN!$E:$E,"&lt;" &amp; AN$2)-SUMIFS(SÅPLAN!$J:$J,SÅPLAN!$I:$I,$A5,SÅPLAN!$F:$F,"&lt;" &amp; AN$2)</f>
        <v>0</v>
      </c>
      <c r="AO5" s="6">
        <f>SUMIFS(SÅPLAN!$J:$J,SÅPLAN!$I:$I,$A5,SÅPLAN!$E:$E,"&lt;" &amp; AO$2)-SUMIFS(SÅPLAN!$J:$J,SÅPLAN!$I:$I,$A5,SÅPLAN!$F:$F,"&lt;" &amp; AO$2)</f>
        <v>0</v>
      </c>
      <c r="AP5" s="6">
        <f>SUMIFS(SÅPLAN!$J:$J,SÅPLAN!$I:$I,$A5,SÅPLAN!$E:$E,"&lt;" &amp; AP$2)-SUMIFS(SÅPLAN!$J:$J,SÅPLAN!$I:$I,$A5,SÅPLAN!$F:$F,"&lt;" &amp; AP$2)</f>
        <v>0</v>
      </c>
      <c r="AQ5" s="6">
        <f>SUMIFS(SÅPLAN!$J:$J,SÅPLAN!$I:$I,$A5,SÅPLAN!$E:$E,"&lt;" &amp; AQ$2)-SUMIFS(SÅPLAN!$J:$J,SÅPLAN!$I:$I,$A5,SÅPLAN!$F:$F,"&lt;" &amp; AQ$2)</f>
        <v>0</v>
      </c>
      <c r="AR5" s="6">
        <f>SUMIFS(SÅPLAN!$J:$J,SÅPLAN!$I:$I,$A5,SÅPLAN!$E:$E,"&lt;" &amp; AR$2)-SUMIFS(SÅPLAN!$J:$J,SÅPLAN!$I:$I,$A5,SÅPLAN!$F:$F,"&lt;" &amp; AR$2)</f>
        <v>0</v>
      </c>
      <c r="AS5" s="6">
        <f>SUMIFS(SÅPLAN!$J:$J,SÅPLAN!$I:$I,$A5,SÅPLAN!$E:$E,"&lt;" &amp; AS$2)-SUMIFS(SÅPLAN!$J:$J,SÅPLAN!$I:$I,$A5,SÅPLAN!$F:$F,"&lt;" &amp; AS$2)</f>
        <v>0</v>
      </c>
      <c r="AT5" s="6">
        <f>SUMIFS(SÅPLAN!$J:$J,SÅPLAN!$I:$I,$A5,SÅPLAN!$E:$E,"&lt;" &amp; AT$2)-SUMIFS(SÅPLAN!$J:$J,SÅPLAN!$I:$I,$A5,SÅPLAN!$F:$F,"&lt;" &amp; AT$2)</f>
        <v>0</v>
      </c>
      <c r="AU5" s="6">
        <f>SUMIFS(SÅPLAN!$J:$J,SÅPLAN!$I:$I,$A5,SÅPLAN!$E:$E,"&lt;" &amp; AU$2)-SUMIFS(SÅPLAN!$J:$J,SÅPLAN!$I:$I,$A5,SÅPLAN!$F:$F,"&lt;" &amp; AU$2)</f>
        <v>0</v>
      </c>
      <c r="AV5" s="6">
        <f>SUMIFS(SÅPLAN!$J:$J,SÅPLAN!$I:$I,$A5,SÅPLAN!$E:$E,"&lt;" &amp; AV$2)-SUMIFS(SÅPLAN!$J:$J,SÅPLAN!$I:$I,$A5,SÅPLAN!$F:$F,"&lt;" &amp; AV$2)</f>
        <v>0</v>
      </c>
      <c r="AW5" s="6">
        <f>SUMIFS(SÅPLAN!$J:$J,SÅPLAN!$I:$I,$A5,SÅPLAN!$E:$E,"&lt;" &amp; AW$2)-SUMIFS(SÅPLAN!$J:$J,SÅPLAN!$I:$I,$A5,SÅPLAN!$F:$F,"&lt;" &amp; AW$2)</f>
        <v>0</v>
      </c>
      <c r="AX5" s="6">
        <f>SUMIFS(SÅPLAN!$J:$J,SÅPLAN!$I:$I,$A5,SÅPLAN!$E:$E,"&lt;" &amp; AX$2)-SUMIFS(SÅPLAN!$J:$J,SÅPLAN!$I:$I,$A5,SÅPLAN!$F:$F,"&lt;" &amp; AX$2)</f>
        <v>0</v>
      </c>
      <c r="AY5" s="6">
        <f>SUMIFS(SÅPLAN!$J:$J,SÅPLAN!$I:$I,$A5,SÅPLAN!$E:$E,"&lt;" &amp; AY$2)-SUMIFS(SÅPLAN!$J:$J,SÅPLAN!$I:$I,$A5,SÅPLAN!$F:$F,"&lt;" &amp; AY$2)</f>
        <v>0</v>
      </c>
      <c r="AZ5" s="6">
        <f>SUMIFS(SÅPLAN!$J:$J,SÅPLAN!$I:$I,$A5,SÅPLAN!$E:$E,"&lt;" &amp; AZ$2)-SUMIFS(SÅPLAN!$J:$J,SÅPLAN!$I:$I,$A5,SÅPLAN!$F:$F,"&lt;" &amp; AZ$2)</f>
        <v>0</v>
      </c>
      <c r="BA5" s="6">
        <f>SUMIFS(SÅPLAN!$J:$J,SÅPLAN!$I:$I,$A5,SÅPLAN!$E:$E,"&lt;" &amp; BA$2)-SUMIFS(SÅPLAN!$J:$J,SÅPLAN!$I:$I,$A5,SÅPLAN!$F:$F,"&lt;" &amp; BA$2)</f>
        <v>0</v>
      </c>
    </row>
    <row r="6" spans="1:53" x14ac:dyDescent="0.2">
      <c r="A6" s="15">
        <v>77</v>
      </c>
      <c r="B6" s="6">
        <f>SUMIFS(SÅPLAN!$J:$J,SÅPLAN!$I:$I,$A6,SÅPLAN!$E:$E,"&lt;" &amp; B$2)-SUMIFS(SÅPLAN!$J:$J,SÅPLAN!$I:$I,$A6,SÅPLAN!$F:$F,"&lt;" &amp; B$2)</f>
        <v>0</v>
      </c>
      <c r="C6" s="6">
        <f>SUMIFS(SÅPLAN!$J:$J,SÅPLAN!$I:$I,$A6,SÅPLAN!$E:$E,"&lt;" &amp; C$2)-SUMIFS(SÅPLAN!$J:$J,SÅPLAN!$I:$I,$A6,SÅPLAN!$F:$F,"&lt;" &amp; C$2)</f>
        <v>0</v>
      </c>
      <c r="D6" s="6">
        <f>SUMIFS(SÅPLAN!$J:$J,SÅPLAN!$I:$I,$A6,SÅPLAN!$E:$E,"&lt;" &amp; D$2)-SUMIFS(SÅPLAN!$J:$J,SÅPLAN!$I:$I,$A6,SÅPLAN!$F:$F,"&lt;" &amp; D$2)</f>
        <v>0</v>
      </c>
      <c r="E6" s="6">
        <f>SUMIFS(SÅPLAN!$J:$J,SÅPLAN!$I:$I,$A6,SÅPLAN!$E:$E,"&lt;" &amp; E$2)-SUMIFS(SÅPLAN!$J:$J,SÅPLAN!$I:$I,$A6,SÅPLAN!$F:$F,"&lt;" &amp; E$2)</f>
        <v>0</v>
      </c>
      <c r="F6" s="6">
        <f>SUMIFS(SÅPLAN!$J:$J,SÅPLAN!$I:$I,$A6,SÅPLAN!$E:$E,"&lt;" &amp; F$2)-SUMIFS(SÅPLAN!$J:$J,SÅPLAN!$I:$I,$A6,SÅPLAN!$F:$F,"&lt;" &amp; F$2)</f>
        <v>0</v>
      </c>
      <c r="G6" s="6">
        <f>SUMIFS(SÅPLAN!$J:$J,SÅPLAN!$I:$I,$A6,SÅPLAN!$E:$E,"&lt;" &amp; G$2)-SUMIFS(SÅPLAN!$J:$J,SÅPLAN!$I:$I,$A6,SÅPLAN!$F:$F,"&lt;" &amp; G$2)</f>
        <v>18</v>
      </c>
      <c r="H6" s="6">
        <f>SUMIFS(SÅPLAN!$J:$J,SÅPLAN!$I:$I,$A6,SÅPLAN!$E:$E,"&lt;" &amp; H$2)-SUMIFS(SÅPLAN!$J:$J,SÅPLAN!$I:$I,$A6,SÅPLAN!$F:$F,"&lt;" &amp; H$2)</f>
        <v>18</v>
      </c>
      <c r="I6" s="6">
        <f>SUMIFS(SÅPLAN!$J:$J,SÅPLAN!$I:$I,$A6,SÅPLAN!$E:$E,"&lt;" &amp; I$2)-SUMIFS(SÅPLAN!$J:$J,SÅPLAN!$I:$I,$A6,SÅPLAN!$F:$F,"&lt;" &amp; I$2)</f>
        <v>74</v>
      </c>
      <c r="J6" s="6">
        <f>SUMIFS(SÅPLAN!$J:$J,SÅPLAN!$I:$I,$A6,SÅPLAN!$E:$E,"&lt;" &amp; J$2)-SUMIFS(SÅPLAN!$J:$J,SÅPLAN!$I:$I,$A6,SÅPLAN!$F:$F,"&lt;" &amp; J$2)</f>
        <v>92</v>
      </c>
      <c r="K6" s="6">
        <f>SUMIFS(SÅPLAN!$J:$J,SÅPLAN!$I:$I,$A6,SÅPLAN!$E:$E,"&lt;" &amp; K$2)-SUMIFS(SÅPLAN!$J:$J,SÅPLAN!$I:$I,$A6,SÅPLAN!$F:$F,"&lt;" &amp; K$2)</f>
        <v>129</v>
      </c>
      <c r="L6" s="6">
        <f>SUMIFS(SÅPLAN!$J:$J,SÅPLAN!$I:$I,$A6,SÅPLAN!$E:$E,"&lt;" &amp; L$2)-SUMIFS(SÅPLAN!$J:$J,SÅPLAN!$I:$I,$A6,SÅPLAN!$F:$F,"&lt;" &amp; L$2)</f>
        <v>132.79220779220779</v>
      </c>
      <c r="M6" s="6">
        <f>SUMIFS(SÅPLAN!$J:$J,SÅPLAN!$I:$I,$A6,SÅPLAN!$E:$E,"&lt;" &amp; M$2)-SUMIFS(SÅPLAN!$J:$J,SÅPLAN!$I:$I,$A6,SÅPLAN!$F:$F,"&lt;" &amp; M$2)</f>
        <v>153.79220779220779</v>
      </c>
      <c r="N6" s="6">
        <f>SUMIFS(SÅPLAN!$J:$J,SÅPLAN!$I:$I,$A6,SÅPLAN!$E:$E,"&lt;" &amp; N$2)-SUMIFS(SÅPLAN!$J:$J,SÅPLAN!$I:$I,$A6,SÅPLAN!$F:$F,"&lt;" &amp; N$2)</f>
        <v>111.79220779220779</v>
      </c>
      <c r="O6" s="6">
        <f>SUMIFS(SÅPLAN!$J:$J,SÅPLAN!$I:$I,$A6,SÅPLAN!$E:$E,"&lt;" &amp; O$2)-SUMIFS(SÅPLAN!$J:$J,SÅPLAN!$I:$I,$A6,SÅPLAN!$F:$F,"&lt;" &amp; O$2)</f>
        <v>125.79220779220779</v>
      </c>
      <c r="P6" s="6">
        <f>SUMIFS(SÅPLAN!$J:$J,SÅPLAN!$I:$I,$A6,SÅPLAN!$E:$E,"&lt;" &amp; P$2)-SUMIFS(SÅPLAN!$J:$J,SÅPLAN!$I:$I,$A6,SÅPLAN!$F:$F,"&lt;" &amp; P$2)</f>
        <v>70.79220779220779</v>
      </c>
      <c r="Q6" s="6">
        <f>SUMIFS(SÅPLAN!$J:$J,SÅPLAN!$I:$I,$A6,SÅPLAN!$E:$E,"&lt;" &amp; Q$2)-SUMIFS(SÅPLAN!$J:$J,SÅPLAN!$I:$I,$A6,SÅPLAN!$F:$F,"&lt;" &amp; Q$2)</f>
        <v>91.121212121212096</v>
      </c>
      <c r="R6" s="6">
        <f>SUMIFS(SÅPLAN!$J:$J,SÅPLAN!$I:$I,$A6,SÅPLAN!$E:$E,"&lt;" &amp; R$2)-SUMIFS(SÅPLAN!$J:$J,SÅPLAN!$I:$I,$A6,SÅPLAN!$F:$F,"&lt;" &amp; R$2)</f>
        <v>70.121212121212096</v>
      </c>
      <c r="S6" s="6">
        <f>SUMIFS(SÅPLAN!$J:$J,SÅPLAN!$I:$I,$A6,SÅPLAN!$E:$E,"&lt;" &amp; S$2)-SUMIFS(SÅPLAN!$J:$J,SÅPLAN!$I:$I,$A6,SÅPLAN!$F:$F,"&lt;" &amp; S$2)</f>
        <v>70.121212121212096</v>
      </c>
      <c r="T6" s="6">
        <f>SUMIFS(SÅPLAN!$J:$J,SÅPLAN!$I:$I,$A6,SÅPLAN!$E:$E,"&lt;" &amp; T$2)-SUMIFS(SÅPLAN!$J:$J,SÅPLAN!$I:$I,$A6,SÅPLAN!$F:$F,"&lt;" &amp; T$2)</f>
        <v>67.956709956709943</v>
      </c>
      <c r="U6" s="6">
        <f>SUMIFS(SÅPLAN!$J:$J,SÅPLAN!$I:$I,$A6,SÅPLAN!$E:$E,"&lt;" &amp; U$2)-SUMIFS(SÅPLAN!$J:$J,SÅPLAN!$I:$I,$A6,SÅPLAN!$F:$F,"&lt;" &amp; U$2)</f>
        <v>66.493506493506487</v>
      </c>
      <c r="V6" s="6">
        <f>SUMIFS(SÅPLAN!$J:$J,SÅPLAN!$I:$I,$A6,SÅPLAN!$E:$E,"&lt;" &amp; V$2)-SUMIFS(SÅPLAN!$J:$J,SÅPLAN!$I:$I,$A6,SÅPLAN!$F:$F,"&lt;" &amp; V$2)</f>
        <v>48.329004329004334</v>
      </c>
      <c r="W6" s="6">
        <f>SUMIFS(SÅPLAN!$J:$J,SÅPLAN!$I:$I,$A6,SÅPLAN!$E:$E,"&lt;" &amp; W$2)-SUMIFS(SÅPLAN!$J:$J,SÅPLAN!$I:$I,$A6,SÅPLAN!$F:$F,"&lt;" &amp; W$2)</f>
        <v>48.329004329004334</v>
      </c>
      <c r="X6" s="6">
        <f>SUMIFS(SÅPLAN!$J:$J,SÅPLAN!$I:$I,$A6,SÅPLAN!$E:$E,"&lt;" &amp; X$2)-SUMIFS(SÅPLAN!$J:$J,SÅPLAN!$I:$I,$A6,SÅPLAN!$F:$F,"&lt;" &amp; X$2)</f>
        <v>32.164502164502153</v>
      </c>
      <c r="Y6" s="6">
        <f>SUMIFS(SÅPLAN!$J:$J,SÅPLAN!$I:$I,$A6,SÅPLAN!$E:$E,"&lt;" &amp; Y$2)-SUMIFS(SÅPLAN!$J:$J,SÅPLAN!$I:$I,$A6,SÅPLAN!$F:$F,"&lt;" &amp; Y$2)</f>
        <v>32.164502164502153</v>
      </c>
      <c r="Z6" s="6">
        <f>SUMIFS(SÅPLAN!$J:$J,SÅPLAN!$I:$I,$A6,SÅPLAN!$E:$E,"&lt;" &amp; Z$2)-SUMIFS(SÅPLAN!$J:$J,SÅPLAN!$I:$I,$A6,SÅPLAN!$F:$F,"&lt;" &amp; Z$2)</f>
        <v>14</v>
      </c>
      <c r="AA6" s="6">
        <f>SUMIFS(SÅPLAN!$J:$J,SÅPLAN!$I:$I,$A6,SÅPLAN!$E:$E,"&lt;" &amp; AA$2)-SUMIFS(SÅPLAN!$J:$J,SÅPLAN!$I:$I,$A6,SÅPLAN!$F:$F,"&lt;" &amp; AA$2)</f>
        <v>0</v>
      </c>
      <c r="AB6" s="6">
        <f>SUMIFS(SÅPLAN!$J:$J,SÅPLAN!$I:$I,$A6,SÅPLAN!$E:$E,"&lt;" &amp; AB$2)-SUMIFS(SÅPLAN!$J:$J,SÅPLAN!$I:$I,$A6,SÅPLAN!$F:$F,"&lt;" &amp; AB$2)</f>
        <v>0</v>
      </c>
      <c r="AC6" s="6">
        <f>SUMIFS(SÅPLAN!$J:$J,SÅPLAN!$I:$I,$A6,SÅPLAN!$E:$E,"&lt;" &amp; AC$2)-SUMIFS(SÅPLAN!$J:$J,SÅPLAN!$I:$I,$A6,SÅPLAN!$F:$F,"&lt;" &amp; AC$2)</f>
        <v>0</v>
      </c>
      <c r="AD6" s="6">
        <f>SUMIFS(SÅPLAN!$J:$J,SÅPLAN!$I:$I,$A6,SÅPLAN!$E:$E,"&lt;" &amp; AD$2)-SUMIFS(SÅPLAN!$J:$J,SÅPLAN!$I:$I,$A6,SÅPLAN!$F:$F,"&lt;" &amp; AD$2)</f>
        <v>0</v>
      </c>
      <c r="AE6" s="6">
        <f>SUMIFS(SÅPLAN!$J:$J,SÅPLAN!$I:$I,$A6,SÅPLAN!$E:$E,"&lt;" &amp; AE$2)-SUMIFS(SÅPLAN!$J:$J,SÅPLAN!$I:$I,$A6,SÅPLAN!$F:$F,"&lt;" &amp; AE$2)</f>
        <v>0</v>
      </c>
      <c r="AF6" s="6">
        <f>SUMIFS(SÅPLAN!$J:$J,SÅPLAN!$I:$I,$A6,SÅPLAN!$E:$E,"&lt;" &amp; AF$2)-SUMIFS(SÅPLAN!$J:$J,SÅPLAN!$I:$I,$A6,SÅPLAN!$F:$F,"&lt;" &amp; AF$2)</f>
        <v>0</v>
      </c>
      <c r="AG6" s="6">
        <f>SUMIFS(SÅPLAN!$J:$J,SÅPLAN!$I:$I,$A6,SÅPLAN!$E:$E,"&lt;" &amp; AG$2)-SUMIFS(SÅPLAN!$J:$J,SÅPLAN!$I:$I,$A6,SÅPLAN!$F:$F,"&lt;" &amp; AG$2)</f>
        <v>0</v>
      </c>
      <c r="AH6" s="6">
        <f>SUMIFS(SÅPLAN!$J:$J,SÅPLAN!$I:$I,$A6,SÅPLAN!$E:$E,"&lt;" &amp; AH$2)-SUMIFS(SÅPLAN!$J:$J,SÅPLAN!$I:$I,$A6,SÅPLAN!$F:$F,"&lt;" &amp; AH$2)</f>
        <v>0</v>
      </c>
      <c r="AI6" s="6">
        <f>SUMIFS(SÅPLAN!$J:$J,SÅPLAN!$I:$I,$A6,SÅPLAN!$E:$E,"&lt;" &amp; AI$2)-SUMIFS(SÅPLAN!$J:$J,SÅPLAN!$I:$I,$A6,SÅPLAN!$F:$F,"&lt;" &amp; AI$2)</f>
        <v>0</v>
      </c>
      <c r="AJ6" s="6">
        <f>SUMIFS(SÅPLAN!$J:$J,SÅPLAN!$I:$I,$A6,SÅPLAN!$E:$E,"&lt;" &amp; AJ$2)-SUMIFS(SÅPLAN!$J:$J,SÅPLAN!$I:$I,$A6,SÅPLAN!$F:$F,"&lt;" &amp; AJ$2)</f>
        <v>0</v>
      </c>
      <c r="AK6" s="6">
        <f>SUMIFS(SÅPLAN!$J:$J,SÅPLAN!$I:$I,$A6,SÅPLAN!$E:$E,"&lt;" &amp; AK$2)-SUMIFS(SÅPLAN!$J:$J,SÅPLAN!$I:$I,$A6,SÅPLAN!$F:$F,"&lt;" &amp; AK$2)</f>
        <v>0</v>
      </c>
      <c r="AL6" s="6">
        <f>SUMIFS(SÅPLAN!$J:$J,SÅPLAN!$I:$I,$A6,SÅPLAN!$E:$E,"&lt;" &amp; AL$2)-SUMIFS(SÅPLAN!$J:$J,SÅPLAN!$I:$I,$A6,SÅPLAN!$F:$F,"&lt;" &amp; AL$2)</f>
        <v>0</v>
      </c>
      <c r="AM6" s="6">
        <f>SUMIFS(SÅPLAN!$J:$J,SÅPLAN!$I:$I,$A6,SÅPLAN!$E:$E,"&lt;" &amp; AM$2)-SUMIFS(SÅPLAN!$J:$J,SÅPLAN!$I:$I,$A6,SÅPLAN!$F:$F,"&lt;" &amp; AM$2)</f>
        <v>0</v>
      </c>
      <c r="AN6" s="6">
        <f>SUMIFS(SÅPLAN!$J:$J,SÅPLAN!$I:$I,$A6,SÅPLAN!$E:$E,"&lt;" &amp; AN$2)-SUMIFS(SÅPLAN!$J:$J,SÅPLAN!$I:$I,$A6,SÅPLAN!$F:$F,"&lt;" &amp; AN$2)</f>
        <v>0</v>
      </c>
      <c r="AO6" s="6">
        <f>SUMIFS(SÅPLAN!$J:$J,SÅPLAN!$I:$I,$A6,SÅPLAN!$E:$E,"&lt;" &amp; AO$2)-SUMIFS(SÅPLAN!$J:$J,SÅPLAN!$I:$I,$A6,SÅPLAN!$F:$F,"&lt;" &amp; AO$2)</f>
        <v>0</v>
      </c>
      <c r="AP6" s="6">
        <f>SUMIFS(SÅPLAN!$J:$J,SÅPLAN!$I:$I,$A6,SÅPLAN!$E:$E,"&lt;" &amp; AP$2)-SUMIFS(SÅPLAN!$J:$J,SÅPLAN!$I:$I,$A6,SÅPLAN!$F:$F,"&lt;" &amp; AP$2)</f>
        <v>0</v>
      </c>
      <c r="AQ6" s="6">
        <f>SUMIFS(SÅPLAN!$J:$J,SÅPLAN!$I:$I,$A6,SÅPLAN!$E:$E,"&lt;" &amp; AQ$2)-SUMIFS(SÅPLAN!$J:$J,SÅPLAN!$I:$I,$A6,SÅPLAN!$F:$F,"&lt;" &amp; AQ$2)</f>
        <v>0</v>
      </c>
      <c r="AR6" s="6">
        <f>SUMIFS(SÅPLAN!$J:$J,SÅPLAN!$I:$I,$A6,SÅPLAN!$E:$E,"&lt;" &amp; AR$2)-SUMIFS(SÅPLAN!$J:$J,SÅPLAN!$I:$I,$A6,SÅPLAN!$F:$F,"&lt;" &amp; AR$2)</f>
        <v>0</v>
      </c>
      <c r="AS6" s="6">
        <f>SUMIFS(SÅPLAN!$J:$J,SÅPLAN!$I:$I,$A6,SÅPLAN!$E:$E,"&lt;" &amp; AS$2)-SUMIFS(SÅPLAN!$J:$J,SÅPLAN!$I:$I,$A6,SÅPLAN!$F:$F,"&lt;" &amp; AS$2)</f>
        <v>0</v>
      </c>
      <c r="AT6" s="6">
        <f>SUMIFS(SÅPLAN!$J:$J,SÅPLAN!$I:$I,$A6,SÅPLAN!$E:$E,"&lt;" &amp; AT$2)-SUMIFS(SÅPLAN!$J:$J,SÅPLAN!$I:$I,$A6,SÅPLAN!$F:$F,"&lt;" &amp; AT$2)</f>
        <v>0</v>
      </c>
      <c r="AU6" s="6">
        <f>SUMIFS(SÅPLAN!$J:$J,SÅPLAN!$I:$I,$A6,SÅPLAN!$E:$E,"&lt;" &amp; AU$2)-SUMIFS(SÅPLAN!$J:$J,SÅPLAN!$I:$I,$A6,SÅPLAN!$F:$F,"&lt;" &amp; AU$2)</f>
        <v>0</v>
      </c>
      <c r="AV6" s="6">
        <f>SUMIFS(SÅPLAN!$J:$J,SÅPLAN!$I:$I,$A6,SÅPLAN!$E:$E,"&lt;" &amp; AV$2)-SUMIFS(SÅPLAN!$J:$J,SÅPLAN!$I:$I,$A6,SÅPLAN!$F:$F,"&lt;" &amp; AV$2)</f>
        <v>0</v>
      </c>
      <c r="AW6" s="6">
        <f>SUMIFS(SÅPLAN!$J:$J,SÅPLAN!$I:$I,$A6,SÅPLAN!$E:$E,"&lt;" &amp; AW$2)-SUMIFS(SÅPLAN!$J:$J,SÅPLAN!$I:$I,$A6,SÅPLAN!$F:$F,"&lt;" &amp; AW$2)</f>
        <v>0</v>
      </c>
      <c r="AX6" s="6">
        <f>SUMIFS(SÅPLAN!$J:$J,SÅPLAN!$I:$I,$A6,SÅPLAN!$E:$E,"&lt;" &amp; AX$2)-SUMIFS(SÅPLAN!$J:$J,SÅPLAN!$I:$I,$A6,SÅPLAN!$F:$F,"&lt;" &amp; AX$2)</f>
        <v>0</v>
      </c>
      <c r="AY6" s="6">
        <f>SUMIFS(SÅPLAN!$J:$J,SÅPLAN!$I:$I,$A6,SÅPLAN!$E:$E,"&lt;" &amp; AY$2)-SUMIFS(SÅPLAN!$J:$J,SÅPLAN!$I:$I,$A6,SÅPLAN!$F:$F,"&lt;" &amp; AY$2)</f>
        <v>0</v>
      </c>
      <c r="AZ6" s="6">
        <f>SUMIFS(SÅPLAN!$J:$J,SÅPLAN!$I:$I,$A6,SÅPLAN!$E:$E,"&lt;" &amp; AZ$2)-SUMIFS(SÅPLAN!$J:$J,SÅPLAN!$I:$I,$A6,SÅPLAN!$F:$F,"&lt;" &amp; AZ$2)</f>
        <v>0</v>
      </c>
      <c r="BA6" s="6">
        <f>SUMIFS(SÅPLAN!$J:$J,SÅPLAN!$I:$I,$A6,SÅPLAN!$E:$E,"&lt;" &amp; BA$2)-SUMIFS(SÅPLAN!$J:$J,SÅPLAN!$I:$I,$A6,SÅPLAN!$F:$F,"&lt;" &amp; BA$2)</f>
        <v>0</v>
      </c>
    </row>
    <row r="8" spans="1:53" x14ac:dyDescent="0.2">
      <c r="A8" s="15" t="s">
        <v>196</v>
      </c>
      <c r="B8" s="6">
        <f>SUM(B3:B5)</f>
        <v>0</v>
      </c>
      <c r="C8" s="6">
        <f t="shared" ref="C8:BA8" si="0">SUM(C3:C5)</f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3</v>
      </c>
      <c r="H8" s="6">
        <f t="shared" si="0"/>
        <v>43</v>
      </c>
      <c r="I8" s="6">
        <f t="shared" si="0"/>
        <v>86</v>
      </c>
      <c r="J8" s="6">
        <f t="shared" si="0"/>
        <v>98</v>
      </c>
      <c r="K8" s="6">
        <f t="shared" si="0"/>
        <v>153</v>
      </c>
      <c r="L8" s="6">
        <f t="shared" si="0"/>
        <v>162</v>
      </c>
      <c r="M8" s="6">
        <f t="shared" si="0"/>
        <v>219</v>
      </c>
      <c r="N8" s="6">
        <f t="shared" si="0"/>
        <v>164</v>
      </c>
      <c r="O8" s="6">
        <f t="shared" si="0"/>
        <v>196</v>
      </c>
      <c r="P8" s="6">
        <f t="shared" si="0"/>
        <v>171</v>
      </c>
      <c r="Q8" s="6">
        <f t="shared" si="0"/>
        <v>210</v>
      </c>
      <c r="R8" s="6">
        <f t="shared" si="0"/>
        <v>139.4</v>
      </c>
      <c r="S8" s="6">
        <f t="shared" si="0"/>
        <v>153.4</v>
      </c>
      <c r="T8" s="6">
        <f t="shared" si="0"/>
        <v>127.4</v>
      </c>
      <c r="U8" s="6">
        <f t="shared" si="0"/>
        <v>144.4</v>
      </c>
      <c r="V8" s="6">
        <f t="shared" si="0"/>
        <v>61</v>
      </c>
      <c r="W8" s="6">
        <f t="shared" si="0"/>
        <v>77</v>
      </c>
      <c r="X8" s="6">
        <f t="shared" si="0"/>
        <v>63</v>
      </c>
      <c r="Y8" s="6">
        <f t="shared" si="0"/>
        <v>60</v>
      </c>
      <c r="Z8" s="6">
        <f t="shared" si="0"/>
        <v>29</v>
      </c>
      <c r="AA8" s="6">
        <f t="shared" si="0"/>
        <v>27</v>
      </c>
      <c r="AB8" s="6">
        <f t="shared" si="0"/>
        <v>11</v>
      </c>
      <c r="AC8" s="6">
        <f t="shared" si="0"/>
        <v>14</v>
      </c>
      <c r="AD8" s="6">
        <f t="shared" si="0"/>
        <v>3</v>
      </c>
      <c r="AE8" s="6">
        <f t="shared" si="0"/>
        <v>3</v>
      </c>
      <c r="AF8" s="6">
        <f t="shared" si="0"/>
        <v>3</v>
      </c>
      <c r="AG8" s="6">
        <f t="shared" si="0"/>
        <v>3</v>
      </c>
      <c r="AH8" s="6">
        <f t="shared" si="0"/>
        <v>0</v>
      </c>
      <c r="AI8" s="6">
        <f t="shared" si="0"/>
        <v>0</v>
      </c>
      <c r="AJ8" s="6">
        <f t="shared" si="0"/>
        <v>0</v>
      </c>
      <c r="AK8" s="6">
        <f t="shared" si="0"/>
        <v>0</v>
      </c>
      <c r="AL8" s="6">
        <f t="shared" si="0"/>
        <v>0</v>
      </c>
      <c r="AM8" s="6">
        <f t="shared" si="0"/>
        <v>0</v>
      </c>
      <c r="AN8" s="6">
        <f t="shared" si="0"/>
        <v>0</v>
      </c>
      <c r="AO8" s="6">
        <f t="shared" si="0"/>
        <v>0</v>
      </c>
      <c r="AP8" s="6">
        <f t="shared" si="0"/>
        <v>0</v>
      </c>
      <c r="AQ8" s="6">
        <f t="shared" si="0"/>
        <v>0</v>
      </c>
      <c r="AR8" s="6">
        <f t="shared" si="0"/>
        <v>0</v>
      </c>
      <c r="AS8" s="6">
        <f t="shared" si="0"/>
        <v>0</v>
      </c>
      <c r="AT8" s="6">
        <f t="shared" si="0"/>
        <v>0</v>
      </c>
      <c r="AU8" s="6">
        <f t="shared" si="0"/>
        <v>0</v>
      </c>
      <c r="AV8" s="6">
        <f t="shared" si="0"/>
        <v>0</v>
      </c>
      <c r="AW8" s="6">
        <f t="shared" si="0"/>
        <v>0</v>
      </c>
      <c r="AX8" s="6">
        <f t="shared" si="0"/>
        <v>0</v>
      </c>
      <c r="AY8" s="6">
        <f t="shared" si="0"/>
        <v>0</v>
      </c>
      <c r="AZ8" s="6">
        <f t="shared" si="0"/>
        <v>0</v>
      </c>
      <c r="BA8" s="6">
        <f t="shared" si="0"/>
        <v>0</v>
      </c>
    </row>
    <row r="10" spans="1:53" x14ac:dyDescent="0.2">
      <c r="A10" s="15" t="s">
        <v>206</v>
      </c>
      <c r="B10">
        <f>SUMIF(SÅPLAN!$E:$E,"&gt;" &amp;B$2,SÅPLAN!$J:$J)-SUMIF(SÅPLAN!$E:$E,"&gt;" &amp;C$2,SÅPLAN!$J:$J)</f>
        <v>0</v>
      </c>
      <c r="C10">
        <f>SUMIF(SÅPLAN!$E:$E,"&gt;" &amp;B2,SÅPLAN!$J:$J)-SUMIF(SÅPLAN!$E:$E,"&gt;" &amp;C2,SÅPLAN!$J:$J)</f>
        <v>0</v>
      </c>
      <c r="D10">
        <f>SUMIF(SÅPLAN!$E:$E,"&gt;" &amp;C2,SÅPLAN!$J:$J)-SUMIF(SÅPLAN!$E:$E,"&gt;" &amp;D2,SÅPLAN!$J:$J)</f>
        <v>0</v>
      </c>
      <c r="E10">
        <f>SUMIF(SÅPLAN!$E:$E,"&gt;" &amp;D2,SÅPLAN!$J:$J)-SUMIF(SÅPLAN!$E:$E,"&gt;" &amp;E2,SÅPLAN!$J:$J)</f>
        <v>0</v>
      </c>
      <c r="F10">
        <f>SUMIF(SÅPLAN!$E:$E,"&gt;" &amp;E2,SÅPLAN!$J:$J)-SUMIF(SÅPLAN!$E:$E,"&gt;" &amp;F2,SÅPLAN!$J:$J)</f>
        <v>0</v>
      </c>
      <c r="G10">
        <f>SUMIF(SÅPLAN!$E:$E,"&gt;" &amp;F2,SÅPLAN!$J:$J)-SUMIF(SÅPLAN!$E:$E,"&gt;" &amp;G2,SÅPLAN!$J:$J)</f>
        <v>21</v>
      </c>
      <c r="H10">
        <f>SUMIF(SÅPLAN!$E:$E,"&gt;" &amp;G2,SÅPLAN!$J:$J)-SUMIF(SÅPLAN!$E:$E,"&gt;" &amp;H2,SÅPLAN!$J:$J)</f>
        <v>64</v>
      </c>
      <c r="I10">
        <f>SUMIF(SÅPLAN!$E:$E,"&gt;" &amp;H2,SÅPLAN!$J:$J)-SUMIF(SÅPLAN!$E:$E,"&gt;" &amp;I2,SÅPLAN!$J:$J)</f>
        <v>83</v>
      </c>
      <c r="J10">
        <f>SUMIF(SÅPLAN!$E:$E,"&gt;" &amp;I2,SÅPLAN!$J:$J)-SUMIF(SÅPLAN!$E:$E,"&gt;" &amp;J2,SÅPLAN!$J:$J)</f>
        <v>70.000000000000114</v>
      </c>
      <c r="K10">
        <f>SUMIF(SÅPLAN!$E:$E,"&gt;" &amp;J2,SÅPLAN!$J:$J)-SUMIF(SÅPLAN!$E:$E,"&gt;" &amp;K2,SÅPLAN!$J:$J)</f>
        <v>52</v>
      </c>
      <c r="L10">
        <f>SUMIF(SÅPLAN!$E:$E,"&gt;" &amp;K2,SÅPLAN!$J:$J)-SUMIF(SÅPLAN!$E:$E,"&gt;" &amp;L2,SÅPLAN!$J:$J)</f>
        <v>65.792207792207819</v>
      </c>
      <c r="M10">
        <f>SUMIF(SÅPLAN!$E:$E,"&gt;" &amp;L2,SÅPLAN!$J:$J)-SUMIF(SÅPLAN!$E:$E,"&gt;" &amp;M2,SÅPLAN!$J:$J)</f>
        <v>62</v>
      </c>
      <c r="N10">
        <f>SUMIF(SÅPLAN!$E:$E,"&gt;" &amp;M2,SÅPLAN!$J:$J)-SUMIF(SÅPLAN!$E:$E,"&gt;" &amp;N2,SÅPLAN!$J:$J)</f>
        <v>12</v>
      </c>
      <c r="O10">
        <f>SUMIF(SÅPLAN!$E:$E,"&gt;" &amp;N2,SÅPLAN!$J:$J)-SUMIF(SÅPLAN!$E:$E,"&gt;" &amp;O2,SÅPLAN!$J:$J)</f>
        <v>45.999999999999943</v>
      </c>
      <c r="P10">
        <f>SUMIF(SÅPLAN!$E:$E,"&gt;" &amp;O2,SÅPLAN!$J:$J)-SUMIF(SÅPLAN!$E:$E,"&gt;" &amp;P2,SÅPLAN!$J:$J)</f>
        <v>22</v>
      </c>
      <c r="Q10">
        <f>SUMIF(SÅPLAN!$E:$E,"&gt;" &amp;P2,SÅPLAN!$J:$J)-SUMIF(SÅPLAN!$E:$E,"&gt;" &amp;Q2,SÅPLAN!$J:$J)</f>
        <v>59.329004329004334</v>
      </c>
      <c r="R10">
        <f>SUMIF(SÅPLAN!$E:$E,"&gt;" &amp;Q2,SÅPLAN!$J:$J)-SUMIF(SÅPLAN!$E:$E,"&gt;" &amp;R2,SÅPLAN!$J:$J)</f>
        <v>48.399999999999977</v>
      </c>
      <c r="S10">
        <f>SUMIF(SÅPLAN!$E:$E,"&gt;" &amp;R2,SÅPLAN!$J:$J)-SUMIF(SÅPLAN!$E:$E,"&gt;" &amp;S2,SÅPLAN!$J:$J)</f>
        <v>14</v>
      </c>
      <c r="T10">
        <f>SUMIF(SÅPLAN!$E:$E,"&gt;" &amp;S2,SÅPLAN!$J:$J)-SUMIF(SÅPLAN!$E:$E,"&gt;" &amp;T2,SÅPLAN!$J:$J)</f>
        <v>6</v>
      </c>
      <c r="U10">
        <f>SUMIF(SÅPLAN!$E:$E,"&gt;" &amp;T2,SÅPLAN!$J:$J)-SUMIF(SÅPLAN!$E:$E,"&gt;" &amp;U2,SÅPLAN!$J:$J)</f>
        <v>47.329004329004334</v>
      </c>
      <c r="V10">
        <f>SUMIF(SÅPLAN!$E:$E,"&gt;" &amp;U2,SÅPLAN!$J:$J)-SUMIF(SÅPLAN!$E:$E,"&gt;" &amp;V2,SÅPLAN!$J:$J)</f>
        <v>14</v>
      </c>
      <c r="W10">
        <f>SUMIF(SÅPLAN!$E:$E,"&gt;" &amp;V2,SÅPLAN!$J:$J)-SUMIF(SÅPLAN!$E:$E,"&gt;" &amp;W2,SÅPLAN!$J:$J)</f>
        <v>16</v>
      </c>
      <c r="X10">
        <f>SUMIF(SÅPLAN!$E:$E,"&gt;" &amp;W2,SÅPLAN!$J:$J)-SUMIF(SÅPLAN!$E:$E,"&gt;" &amp;X2,SÅPLAN!$J:$J)</f>
        <v>8</v>
      </c>
      <c r="Y10">
        <f>SUMIF(SÅPLAN!$E:$E,"&gt;" &amp;X2,SÅPLAN!$J:$J)-SUMIF(SÅPLAN!$E:$E,"&gt;" &amp;Y2,SÅPLAN!$J:$J)</f>
        <v>3</v>
      </c>
      <c r="Z10">
        <f>SUMIF(SÅPLAN!$E:$E,"&gt;" &amp;Y2,SÅPLAN!$J:$J)-SUMIF(SÅPLAN!$E:$E,"&gt;" &amp;Z2,SÅPLAN!$J:$J)</f>
        <v>0</v>
      </c>
      <c r="AA10">
        <f>SUMIF(SÅPLAN!$E:$E,"&gt;" &amp;Z2,SÅPLAN!$J:$J)-SUMIF(SÅPLAN!$E:$E,"&gt;" &amp;AA2,SÅPLAN!$J:$J)</f>
        <v>8</v>
      </c>
      <c r="AB10">
        <f>SUMIF(SÅPLAN!$E:$E,"&gt;" &amp;AA2,SÅPLAN!$J:$J)-SUMIF(SÅPLAN!$E:$E,"&gt;" &amp;AB2,SÅPLAN!$J:$J)</f>
        <v>0</v>
      </c>
      <c r="AC10">
        <f>SUMIF(SÅPLAN!$E:$E,"&gt;" &amp;AB2,SÅPLAN!$J:$J)-SUMIF(SÅPLAN!$E:$E,"&gt;" &amp;AC2,SÅPLAN!$J:$J)</f>
        <v>3</v>
      </c>
      <c r="AD10">
        <f>SUMIF(SÅPLAN!$E:$E,"&gt;" &amp;AC2,SÅPLAN!$J:$J)-SUMIF(SÅPLAN!$E:$E,"&gt;" &amp;AD2,SÅPLAN!$J:$J)</f>
        <v>0</v>
      </c>
      <c r="AE10">
        <f>SUMIF(SÅPLAN!$E:$E,"&gt;" &amp;AD2,SÅPLAN!$J:$J)-SUMIF(SÅPLAN!$E:$E,"&gt;" &amp;AE2,SÅPLAN!$J:$J)</f>
        <v>0</v>
      </c>
      <c r="AF10">
        <f>SUMIF(SÅPLAN!$E:$E,"&gt;" &amp;AE2,SÅPLAN!$J:$J)-SUMIF(SÅPLAN!$E:$E,"&gt;" &amp;AF2,SÅPLAN!$J:$J)</f>
        <v>0</v>
      </c>
      <c r="AG10">
        <f>SUMIF(SÅPLAN!$E:$E,"&gt;" &amp;AF2,SÅPLAN!$J:$J)-SUMIF(SÅPLAN!$E:$E,"&gt;" &amp;AG2,SÅPLAN!$J:$J)</f>
        <v>0</v>
      </c>
      <c r="AH10">
        <f>SUMIF(SÅPLAN!$E:$E,"&gt;" &amp;AG2,SÅPLAN!$J:$J)-SUMIF(SÅPLAN!$E:$E,"&gt;" &amp;AH2,SÅPLAN!$J:$J)</f>
        <v>0</v>
      </c>
      <c r="AI10">
        <f>SUMIF(SÅPLAN!$E:$E,"&gt;" &amp;AH2,SÅPLAN!$J:$J)-SUMIF(SÅPLAN!$E:$E,"&gt;" &amp;AI2,SÅPLAN!$J:$J)</f>
        <v>0</v>
      </c>
      <c r="AJ10">
        <f>SUMIF(SÅPLAN!$E:$E,"&gt;" &amp;AI2,SÅPLAN!$J:$J)-SUMIF(SÅPLAN!$E:$E,"&gt;" &amp;AJ2,SÅPLAN!$J:$J)</f>
        <v>0</v>
      </c>
      <c r="AK10">
        <f>SUMIF(SÅPLAN!$E:$E,"&gt;" &amp;AJ2,SÅPLAN!$J:$J)-SUMIF(SÅPLAN!$E:$E,"&gt;" &amp;AK2,SÅPLAN!$J:$J)</f>
        <v>0</v>
      </c>
      <c r="AL10">
        <f>SUMIF(SÅPLAN!$E:$E,"&gt;" &amp;AK2,SÅPLAN!$J:$J)-SUMIF(SÅPLAN!$E:$E,"&gt;" &amp;AL2,SÅPLAN!$J:$J)</f>
        <v>0</v>
      </c>
      <c r="AM10">
        <f>SUMIF(SÅPLAN!$E:$E,"&gt;" &amp;AL2,SÅPLAN!$J:$J)-SUMIF(SÅPLAN!$E:$E,"&gt;" &amp;AM2,SÅPLAN!$J:$J)</f>
        <v>0</v>
      </c>
      <c r="AN10">
        <f>SUMIF(SÅPLAN!$E:$E,"&gt;" &amp;AM2,SÅPLAN!$J:$J)-SUMIF(SÅPLAN!$E:$E,"&gt;" &amp;AN2,SÅPLAN!$J:$J)</f>
        <v>0</v>
      </c>
      <c r="AO10">
        <f>SUMIF(SÅPLAN!$E:$E,"&gt;" &amp;AN2,SÅPLAN!$J:$J)-SUMIF(SÅPLAN!$E:$E,"&gt;" &amp;AO2,SÅPLAN!$J:$J)</f>
        <v>0</v>
      </c>
      <c r="AP10">
        <f>SUMIF(SÅPLAN!$E:$E,"&gt;" &amp;AO2,SÅPLAN!$J:$J)-SUMIF(SÅPLAN!$E:$E,"&gt;" &amp;AP2,SÅPLAN!$J:$J)</f>
        <v>0</v>
      </c>
      <c r="AQ10">
        <f>SUMIF(SÅPLAN!$E:$E,"&gt;" &amp;AP2,SÅPLAN!$J:$J)-SUMIF(SÅPLAN!$E:$E,"&gt;" &amp;AQ2,SÅPLAN!$J:$J)</f>
        <v>0</v>
      </c>
      <c r="AR10">
        <f>SUMIF(SÅPLAN!$E:$E,"&gt;" &amp;AQ2,SÅPLAN!$J:$J)-SUMIF(SÅPLAN!$E:$E,"&gt;" &amp;AR2,SÅPLAN!$J:$J)</f>
        <v>0</v>
      </c>
      <c r="AS10">
        <f>SUMIF(SÅPLAN!$E:$E,"&gt;" &amp;AR2,SÅPLAN!$J:$J)-SUMIF(SÅPLAN!$E:$E,"&gt;" &amp;AS2,SÅPLAN!$J:$J)</f>
        <v>0</v>
      </c>
      <c r="AT10">
        <f>SUMIF(SÅPLAN!$E:$E,"&gt;" &amp;AS2,SÅPLAN!$J:$J)-SUMIF(SÅPLAN!$E:$E,"&gt;" &amp;AT2,SÅPLAN!$J:$J)</f>
        <v>0</v>
      </c>
      <c r="AU10">
        <f>SUMIF(SÅPLAN!$E:$E,"&gt;" &amp;AT2,SÅPLAN!$J:$J)-SUMIF(SÅPLAN!$E:$E,"&gt;" &amp;AU2,SÅPLAN!$J:$J)</f>
        <v>0</v>
      </c>
      <c r="AV10">
        <f>SUMIF(SÅPLAN!$E:$E,"&gt;" &amp;AU2,SÅPLAN!$J:$J)-SUMIF(SÅPLAN!$E:$E,"&gt;" &amp;AV2,SÅPLAN!$J:$J)</f>
        <v>0</v>
      </c>
      <c r="AW10">
        <f>SUMIF(SÅPLAN!$E:$E,"&gt;" &amp;AV2,SÅPLAN!$J:$J)-SUMIF(SÅPLAN!$E:$E,"&gt;" &amp;AW2,SÅPLAN!$J:$J)</f>
        <v>0</v>
      </c>
      <c r="AX10">
        <f>SUMIF(SÅPLAN!$E:$E,"&gt;" &amp;AW2,SÅPLAN!$J:$J)-SUMIF(SÅPLAN!$E:$E,"&gt;" &amp;AX2,SÅPLAN!$J:$J)</f>
        <v>0</v>
      </c>
      <c r="AY10">
        <f>SUMIF(SÅPLAN!$E:$E,"&gt;" &amp;AX2,SÅPLAN!$J:$J)-SUMIF(SÅPLAN!$E:$E,"&gt;" &amp;AY2,SÅPLAN!$J:$J)</f>
        <v>0</v>
      </c>
      <c r="AZ10">
        <f>SUMIF(SÅPLAN!$E:$E,"&gt;" &amp;AY2,SÅPLAN!$J:$J)-SUMIF(SÅPLAN!$E:$E,"&gt;" &amp;AZ2,SÅPLAN!$J:$J)</f>
        <v>0</v>
      </c>
      <c r="BA10">
        <f>SUMIF(SÅPLAN!$E:$E,"&gt;" &amp;AZ2,SÅPLAN!$J:$J)-SUMIF(SÅPLAN!$E:$E,"&gt;" &amp;BA2,SÅPLAN!$J:$J)</f>
        <v>0</v>
      </c>
    </row>
    <row r="12" spans="1:53" x14ac:dyDescent="0.2">
      <c r="A12" s="15" t="s">
        <v>234</v>
      </c>
      <c r="B12">
        <f>SUMIF(SÅPLAN!$F:$F,"&gt;" &amp;B$2,SÅPLAN!$J:$J)-SUMIF(SÅPLAN!$F:$F,"&gt;" &amp;C$2,SÅPLAN!$J:$J)</f>
        <v>0</v>
      </c>
      <c r="C12">
        <f>SUMIF(SÅPLAN!$F:$F,"&gt;" &amp;C$2,SÅPLAN!$J:$J)-SUMIF(SÅPLAN!$F:$F,"&gt;" &amp;D$2,SÅPLAN!$J:$J)</f>
        <v>0</v>
      </c>
      <c r="D12">
        <f>SUMIF(SÅPLAN!$F:$F,"&gt;" &amp;D$2,SÅPLAN!$J:$J)-SUMIF(SÅPLAN!$F:$F,"&gt;" &amp;E$2,SÅPLAN!$J:$J)</f>
        <v>0</v>
      </c>
      <c r="E12">
        <f>SUMIF(SÅPLAN!$F:$F,"&gt;" &amp;E$2,SÅPLAN!$J:$J)-SUMIF(SÅPLAN!$F:$F,"&gt;" &amp;F$2,SÅPLAN!$J:$J)</f>
        <v>0</v>
      </c>
      <c r="F12">
        <f>SUMIF(SÅPLAN!$F:$F,"&gt;" &amp;F$2,SÅPLAN!$J:$J)-SUMIF(SÅPLAN!$F:$F,"&gt;" &amp;G$2,SÅPLAN!$J:$J)</f>
        <v>0</v>
      </c>
      <c r="G12">
        <f>SUMIF(SÅPLAN!$F:$F,"&gt;" &amp;G$2,SÅPLAN!$J:$J)-SUMIF(SÅPLAN!$F:$F,"&gt;" &amp;H$2,SÅPLAN!$J:$J)</f>
        <v>0</v>
      </c>
      <c r="H12">
        <f>SUMIF(SÅPLAN!$F:$F,"&gt;" &amp;H$2,SÅPLAN!$J:$J)-SUMIF(SÅPLAN!$F:$F,"&gt;" &amp;I$2,SÅPLAN!$J:$J)</f>
        <v>0</v>
      </c>
      <c r="I12">
        <f>SUMIF(SÅPLAN!$F:$F,"&gt;" &amp;I$2,SÅPLAN!$J:$J)-SUMIF(SÅPLAN!$F:$F,"&gt;" &amp;J$2,SÅPLAN!$J:$J)</f>
        <v>0</v>
      </c>
      <c r="J12">
        <f>SUMIF(SÅPLAN!$F:$F,"&gt;" &amp;J$2,SÅPLAN!$J:$J)-SUMIF(SÅPLAN!$F:$F,"&gt;" &amp;K$2,SÅPLAN!$J:$J)</f>
        <v>37</v>
      </c>
      <c r="K12">
        <f>SUMIF(SÅPLAN!$F:$F,"&gt;" &amp;K$2,SÅPLAN!$J:$J)-SUMIF(SÅPLAN!$F:$F,"&gt;" &amp;L$2,SÅPLAN!$J:$J)</f>
        <v>0</v>
      </c>
      <c r="L12">
        <f>SUMIF(SÅPLAN!$F:$F,"&gt;" &amp;L$2,SÅPLAN!$J:$J)-SUMIF(SÅPLAN!$F:$F,"&gt;" &amp;M$2,SÅPLAN!$J:$J)</f>
        <v>109</v>
      </c>
      <c r="M12">
        <f>SUMIF(SÅPLAN!$F:$F,"&gt;" &amp;M$2,SÅPLAN!$J:$J)-SUMIF(SÅPLAN!$F:$F,"&gt;" &amp;N$2,SÅPLAN!$J:$J)</f>
        <v>0</v>
      </c>
      <c r="N12">
        <f>SUMIF(SÅPLAN!$F:$F,"&gt;" &amp;N$2,SÅPLAN!$J:$J)-SUMIF(SÅPLAN!$F:$F,"&gt;" &amp;O$2,SÅPLAN!$J:$J)</f>
        <v>102.00000000000011</v>
      </c>
      <c r="O12">
        <f>SUMIF(SÅPLAN!$F:$F,"&gt;" &amp;O$2,SÅPLAN!$J:$J)-SUMIF(SÅPLAN!$F:$F,"&gt;" &amp;P$2,SÅPLAN!$J:$J)</f>
        <v>0</v>
      </c>
      <c r="P12">
        <f>SUMIF(SÅPLAN!$F:$F,"&gt;" &amp;P$2,SÅPLAN!$J:$J)-SUMIF(SÅPLAN!$F:$F,"&gt;" &amp;Q$2,SÅPLAN!$J:$J)</f>
        <v>148</v>
      </c>
      <c r="Q12">
        <f>SUMIF(SÅPLAN!$F:$F,"&gt;" &amp;Q$2,SÅPLAN!$J:$J)-SUMIF(SÅPLAN!$F:$F,"&gt;" &amp;R$2,SÅPLAN!$J:$J)</f>
        <v>0</v>
      </c>
      <c r="R12">
        <f>SUMIF(SÅPLAN!$F:$F,"&gt;" &amp;R$2,SÅPLAN!$J:$J)-SUMIF(SÅPLAN!$F:$F,"&gt;" &amp;S$2,SÅPLAN!$J:$J)</f>
        <v>34.164502164502153</v>
      </c>
      <c r="S12">
        <f>SUMIF(SÅPLAN!$F:$F,"&gt;" &amp;S$2,SÅPLAN!$J:$J)-SUMIF(SÅPLAN!$F:$F,"&gt;" &amp;T$2,SÅPLAN!$J:$J)</f>
        <v>31.792207792207762</v>
      </c>
      <c r="T12" s="6">
        <f>SUMIF(SÅPLAN!$F:$F,"&gt;" &amp;T$2,SÅPLAN!$J:$J)-SUMIF(SÅPLAN!$F:$F,"&gt;" &amp;U$2,SÅPLAN!$J:$J)</f>
        <v>115.56450216450219</v>
      </c>
      <c r="U12">
        <f>SUMIF(SÅPLAN!$F:$F,"&gt;" &amp;U$2,SÅPLAN!$J:$J)-SUMIF(SÅPLAN!$F:$F,"&gt;" &amp;V$2,SÅPLAN!$J:$J)</f>
        <v>0</v>
      </c>
      <c r="V12">
        <f>SUMIF(SÅPLAN!$F:$F,"&gt;" &amp;V$2,SÅPLAN!$J:$J)-SUMIF(SÅPLAN!$F:$F,"&gt;" &amp;W$2,SÅPLAN!$J:$J)</f>
        <v>38.164502164502139</v>
      </c>
      <c r="W12">
        <f>SUMIF(SÅPLAN!$F:$F,"&gt;" &amp;W$2,SÅPLAN!$J:$J)-SUMIF(SÅPLAN!$F:$F,"&gt;" &amp;X$2,SÅPLAN!$J:$J)</f>
        <v>6</v>
      </c>
      <c r="X12">
        <f>SUMIF(SÅPLAN!$F:$F,"&gt;" &amp;X$2,SÅPLAN!$J:$J)-SUMIF(SÅPLAN!$F:$F,"&gt;" &amp;Y$2,SÅPLAN!$J:$J)</f>
        <v>49.164502164502167</v>
      </c>
      <c r="Y12">
        <f>SUMIF(SÅPLAN!$F:$F,"&gt;" &amp;Y$2,SÅPLAN!$J:$J)-SUMIF(SÅPLAN!$F:$F,"&gt;" &amp;Z$2,SÅPLAN!$J:$J)</f>
        <v>24</v>
      </c>
      <c r="Z12">
        <f>SUMIF(SÅPLAN!$F:$F,"&gt;" &amp;Z$2,SÅPLAN!$J:$J)-SUMIF(SÅPLAN!$F:$F,"&gt;" &amp;AA$2,SÅPLAN!$J:$J)</f>
        <v>16</v>
      </c>
      <c r="AA12">
        <f>SUMIF(SÅPLAN!$F:$F,"&gt;" &amp;AA$2,SÅPLAN!$J:$J)-SUMIF(SÅPLAN!$F:$F,"&gt;" &amp;AB$2,SÅPLAN!$J:$J)</f>
        <v>0</v>
      </c>
      <c r="AB12">
        <f>SUMIF(SÅPLAN!$F:$F,"&gt;" &amp;AB$2,SÅPLAN!$J:$J)-SUMIF(SÅPLAN!$F:$F,"&gt;" &amp;AC$2,SÅPLAN!$J:$J)</f>
        <v>11</v>
      </c>
      <c r="AC12">
        <f>SUMIF(SÅPLAN!$F:$F,"&gt;" &amp;AC$2,SÅPLAN!$J:$J)-SUMIF(SÅPLAN!$F:$F,"&gt;" &amp;AD$2,SÅPLAN!$J:$J)</f>
        <v>0</v>
      </c>
      <c r="AD12">
        <f>SUMIF(SÅPLAN!$F:$F,"&gt;" &amp;AD$2,SÅPLAN!$J:$J)-SUMIF(SÅPLAN!$F:$F,"&gt;" &amp;AE$2,SÅPLAN!$J:$J)</f>
        <v>0</v>
      </c>
      <c r="AE12">
        <f>SUMIF(SÅPLAN!$F:$F,"&gt;" &amp;AE$2,SÅPLAN!$J:$J)-SUMIF(SÅPLAN!$F:$F,"&gt;" &amp;AF$2,SÅPLAN!$J:$J)</f>
        <v>0</v>
      </c>
      <c r="AF12">
        <f>SUMIF(SÅPLAN!$F:$F,"&gt;" &amp;AF$2,SÅPLAN!$J:$J)-SUMIF(SÅPLAN!$F:$F,"&gt;" &amp;AG$2,SÅPLAN!$J:$J)</f>
        <v>3</v>
      </c>
      <c r="AG12">
        <f>SUMIF(SÅPLAN!$F:$F,"&gt;" &amp;AG$2,SÅPLAN!$J:$J)-SUMIF(SÅPLAN!$F:$F,"&gt;" &amp;AH$2,SÅPLAN!$J:$J)</f>
        <v>0</v>
      </c>
      <c r="AH12">
        <f>SUMIF(SÅPLAN!$F:$F,"&gt;" &amp;AH$2,SÅPLAN!$J:$J)-SUMIF(SÅPLAN!$F:$F,"&gt;" &amp;AI$2,SÅPLAN!$J:$J)</f>
        <v>0</v>
      </c>
      <c r="AI12">
        <f>SUMIF(SÅPLAN!$F:$F,"&gt;" &amp;AI$2,SÅPLAN!$J:$J)-SUMIF(SÅPLAN!$F:$F,"&gt;" &amp;AJ$2,SÅPLAN!$J:$J)</f>
        <v>0</v>
      </c>
      <c r="AJ12">
        <f>SUMIF(SÅPLAN!$F:$F,"&gt;" &amp;AJ$2,SÅPLAN!$J:$J)-SUMIF(SÅPLAN!$F:$F,"&gt;" &amp;AK$2,SÅPLAN!$J:$J)</f>
        <v>0</v>
      </c>
      <c r="AK12">
        <f>SUMIF(SÅPLAN!$F:$F,"&gt;" &amp;AK$2,SÅPLAN!$J:$J)-SUMIF(SÅPLAN!$F:$F,"&gt;" &amp;AL$2,SÅPLAN!$J:$J)</f>
        <v>0</v>
      </c>
      <c r="AL12">
        <f>SUMIF(SÅPLAN!$F:$F,"&gt;" &amp;AL$2,SÅPLAN!$J:$J)-SUMIF(SÅPLAN!$F:$F,"&gt;" &amp;AM$2,SÅPLAN!$J:$J)</f>
        <v>0</v>
      </c>
      <c r="AM12">
        <f>SUMIF(SÅPLAN!$F:$F,"&gt;" &amp;AM$2,SÅPLAN!$J:$J)-SUMIF(SÅPLAN!$F:$F,"&gt;" &amp;AN$2,SÅPLAN!$J:$J)</f>
        <v>0</v>
      </c>
      <c r="AN12">
        <f>SUMIF(SÅPLAN!$F:$F,"&gt;" &amp;AN$2,SÅPLAN!$J:$J)-SUMIF(SÅPLAN!$F:$F,"&gt;" &amp;AO$2,SÅPLAN!$J:$J)</f>
        <v>0</v>
      </c>
      <c r="AO12">
        <f>SUMIF(SÅPLAN!$F:$F,"&gt;" &amp;AO$2,SÅPLAN!$J:$J)-SUMIF(SÅPLAN!$F:$F,"&gt;" &amp;AP$2,SÅPLAN!$J:$J)</f>
        <v>0</v>
      </c>
      <c r="AP12">
        <f>SUMIF(SÅPLAN!$F:$F,"&gt;" &amp;AP$2,SÅPLAN!$J:$J)-SUMIF(SÅPLAN!$F:$F,"&gt;" &amp;AQ$2,SÅPLAN!$J:$J)</f>
        <v>0</v>
      </c>
      <c r="AQ12">
        <f>SUMIF(SÅPLAN!$F:$F,"&gt;" &amp;AQ$2,SÅPLAN!$J:$J)-SUMIF(SÅPLAN!$F:$F,"&gt;" &amp;AR$2,SÅPLAN!$J:$J)</f>
        <v>0</v>
      </c>
      <c r="AR12">
        <f>SUMIF(SÅPLAN!$F:$F,"&gt;" &amp;AR$2,SÅPLAN!$J:$J)-SUMIF(SÅPLAN!$F:$F,"&gt;" &amp;AS$2,SÅPLAN!$J:$J)</f>
        <v>0</v>
      </c>
      <c r="AS12">
        <f>SUMIF(SÅPLAN!$F:$F,"&gt;" &amp;AS$2,SÅPLAN!$J:$J)-SUMIF(SÅPLAN!$F:$F,"&gt;" &amp;AT$2,SÅPLAN!$J:$J)</f>
        <v>0</v>
      </c>
      <c r="AT12">
        <f>SUMIF(SÅPLAN!$F:$F,"&gt;" &amp;AT$2,SÅPLAN!$J:$J)-SUMIF(SÅPLAN!$F:$F,"&gt;" &amp;AU$2,SÅPLAN!$J:$J)</f>
        <v>0</v>
      </c>
      <c r="AU12">
        <f>SUMIF(SÅPLAN!$F:$F,"&gt;" &amp;AU$2,SÅPLAN!$J:$J)-SUMIF(SÅPLAN!$F:$F,"&gt;" &amp;AV$2,SÅPLAN!$J:$J)</f>
        <v>0</v>
      </c>
      <c r="AV12">
        <f>SUMIF(SÅPLAN!$F:$F,"&gt;" &amp;AV$2,SÅPLAN!$J:$J)-SUMIF(SÅPLAN!$F:$F,"&gt;" &amp;AW$2,SÅPLAN!$J:$J)</f>
        <v>0</v>
      </c>
      <c r="AW12">
        <f>SUMIF(SÅPLAN!$F:$F,"&gt;" &amp;AW$2,SÅPLAN!$J:$J)-SUMIF(SÅPLAN!$F:$F,"&gt;" &amp;AX$2,SÅPLAN!$J:$J)</f>
        <v>0</v>
      </c>
      <c r="AX12">
        <f>SUMIF(SÅPLAN!$F:$F,"&gt;" &amp;AX$2,SÅPLAN!$J:$J)-SUMIF(SÅPLAN!$F:$F,"&gt;" &amp;AY$2,SÅPLAN!$J:$J)</f>
        <v>0</v>
      </c>
      <c r="AY12">
        <f>SUMIF(SÅPLAN!$F:$F,"&gt;" &amp;AY$2,SÅPLAN!$J:$J)-SUMIF(SÅPLAN!$F:$F,"&gt;" &amp;AZ$2,SÅPLAN!$J:$J)</f>
        <v>0</v>
      </c>
      <c r="AZ12">
        <f>SUMIF(SÅPLAN!$F:$F,"&gt;" &amp;AZ$2,SÅPLAN!$J:$J)-SUMIF(SÅPLAN!$F:$F,"&gt;" &amp;BA$2,SÅPLAN!$J:$J)</f>
        <v>0</v>
      </c>
      <c r="BA12">
        <f>SUMIF(SÅPLAN!$F:$F,"&gt;" &amp;BA$2,SÅPLAN!$J:$J)-SUMIF(SÅPLAN!$F:$F,"&gt;" &amp;BB$2,SÅPLAN!$J:$J)</f>
        <v>0</v>
      </c>
    </row>
    <row r="14" spans="1:53" x14ac:dyDescent="0.2">
      <c r="A14" s="15" t="s">
        <v>278</v>
      </c>
      <c r="B14">
        <f>B8*0.18+B6*0.17</f>
        <v>0</v>
      </c>
      <c r="C14">
        <f t="shared" ref="C14:BA14" si="1">C8*0.18+C6*0.17</f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3.6</v>
      </c>
      <c r="H14">
        <f t="shared" si="1"/>
        <v>10.799999999999999</v>
      </c>
      <c r="I14">
        <f t="shared" si="1"/>
        <v>28.06</v>
      </c>
      <c r="J14">
        <f t="shared" si="1"/>
        <v>33.28</v>
      </c>
      <c r="K14">
        <f t="shared" si="1"/>
        <v>49.47</v>
      </c>
      <c r="L14">
        <f t="shared" si="1"/>
        <v>51.734675324675322</v>
      </c>
      <c r="M14">
        <f t="shared" si="1"/>
        <v>65.564675324675335</v>
      </c>
      <c r="N14">
        <f t="shared" si="1"/>
        <v>48.524675324675329</v>
      </c>
      <c r="O14">
        <f t="shared" si="1"/>
        <v>56.664675324675329</v>
      </c>
      <c r="P14">
        <f t="shared" si="1"/>
        <v>42.814675324675321</v>
      </c>
      <c r="Q14">
        <f t="shared" si="1"/>
        <v>53.290606060606052</v>
      </c>
      <c r="R14">
        <f t="shared" si="1"/>
        <v>37.012606060606053</v>
      </c>
      <c r="S14">
        <f t="shared" si="1"/>
        <v>39.532606060606057</v>
      </c>
      <c r="T14">
        <f t="shared" si="1"/>
        <v>34.484640692640689</v>
      </c>
      <c r="U14">
        <f t="shared" si="1"/>
        <v>37.295896103896105</v>
      </c>
      <c r="V14">
        <f t="shared" si="1"/>
        <v>19.195930735930737</v>
      </c>
      <c r="W14">
        <f t="shared" si="1"/>
        <v>22.075930735930736</v>
      </c>
      <c r="X14">
        <f t="shared" si="1"/>
        <v>16.807965367965366</v>
      </c>
      <c r="Y14">
        <f t="shared" si="1"/>
        <v>16.267965367965367</v>
      </c>
      <c r="Z14">
        <f t="shared" si="1"/>
        <v>7.6</v>
      </c>
      <c r="AA14">
        <f t="shared" si="1"/>
        <v>4.8599999999999994</v>
      </c>
      <c r="AB14">
        <f t="shared" si="1"/>
        <v>1.98</v>
      </c>
      <c r="AC14">
        <f t="shared" si="1"/>
        <v>2.52</v>
      </c>
      <c r="AD14">
        <f t="shared" si="1"/>
        <v>0.54</v>
      </c>
      <c r="AE14">
        <f t="shared" si="1"/>
        <v>0.54</v>
      </c>
      <c r="AF14">
        <f t="shared" si="1"/>
        <v>0.54</v>
      </c>
      <c r="AG14">
        <f t="shared" si="1"/>
        <v>0.54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1"/>
        <v>0</v>
      </c>
      <c r="AX14">
        <f t="shared" si="1"/>
        <v>0</v>
      </c>
      <c r="AY14">
        <f t="shared" si="1"/>
        <v>0</v>
      </c>
      <c r="AZ14">
        <f t="shared" si="1"/>
        <v>0</v>
      </c>
      <c r="BA14">
        <f t="shared" si="1"/>
        <v>0</v>
      </c>
    </row>
    <row r="16" spans="1:53" x14ac:dyDescent="0.2">
      <c r="A16" s="15" t="s">
        <v>194</v>
      </c>
      <c r="D16" t="s">
        <v>207</v>
      </c>
      <c r="H16" t="s">
        <v>195</v>
      </c>
    </row>
    <row r="17" spans="1:8" x14ac:dyDescent="0.2">
      <c r="A17" s="15" t="s">
        <v>42</v>
      </c>
      <c r="B17" s="6">
        <f>SUMIF(SÅPLAN!I:I,A17,SÅPLAN!J:J)</f>
        <v>224</v>
      </c>
      <c r="D17">
        <v>210</v>
      </c>
      <c r="H17">
        <v>150</v>
      </c>
    </row>
    <row r="18" spans="1:8" x14ac:dyDescent="0.2">
      <c r="A18" s="15" t="s">
        <v>54</v>
      </c>
      <c r="B18" s="6">
        <f>SUMIF(SÅPLAN!I:I,A18,SÅPLAN!J:J)</f>
        <v>86.4</v>
      </c>
      <c r="D18">
        <v>100</v>
      </c>
      <c r="H18">
        <v>75</v>
      </c>
    </row>
    <row r="19" spans="1:8" x14ac:dyDescent="0.2">
      <c r="A19" s="15" t="s">
        <v>43</v>
      </c>
      <c r="B19" s="6">
        <f>SUMIF(SÅPLAN!I:I,A19,SÅPLAN!J:J)</f>
        <v>166</v>
      </c>
      <c r="D19">
        <v>113</v>
      </c>
      <c r="H19">
        <v>75</v>
      </c>
    </row>
    <row r="20" spans="1:8" x14ac:dyDescent="0.2">
      <c r="A20" s="15">
        <v>77</v>
      </c>
      <c r="B20" s="6">
        <f>SUMIF(SÅPLAN!I:I,A20,SÅPLAN!J:J)</f>
        <v>240.45021645021643</v>
      </c>
    </row>
  </sheetData>
  <conditionalFormatting sqref="B3:BA3">
    <cfRule type="colorScale" priority="6">
      <colorScale>
        <cfvo type="min"/>
        <cfvo type="max"/>
        <color rgb="FFFF7128"/>
        <color rgb="FFFFEF9C"/>
      </colorScale>
    </cfRule>
  </conditionalFormatting>
  <conditionalFormatting sqref="B4:BA4">
    <cfRule type="colorScale" priority="5">
      <colorScale>
        <cfvo type="min"/>
        <cfvo type="max"/>
        <color rgb="FFFF7128"/>
        <color rgb="FFFFEF9C"/>
      </colorScale>
    </cfRule>
  </conditionalFormatting>
  <conditionalFormatting sqref="B5:BA5">
    <cfRule type="colorScale" priority="4">
      <colorScale>
        <cfvo type="min"/>
        <cfvo type="max"/>
        <color rgb="FFFF7128"/>
        <color rgb="FFFFEF9C"/>
      </colorScale>
    </cfRule>
  </conditionalFormatting>
  <conditionalFormatting sqref="B6:BA6">
    <cfRule type="colorScale" priority="3">
      <colorScale>
        <cfvo type="min"/>
        <cfvo type="max"/>
        <color rgb="FFFF7128"/>
        <color rgb="FFFFEF9C"/>
      </colorScale>
    </cfRule>
  </conditionalFormatting>
  <conditionalFormatting sqref="B8:BA8">
    <cfRule type="colorScale" priority="2">
      <colorScale>
        <cfvo type="min"/>
        <cfvo type="max"/>
        <color rgb="FFFF7128"/>
        <color rgb="FFFFEF9C"/>
      </colorScale>
    </cfRule>
  </conditionalFormatting>
  <conditionalFormatting sqref="A10:XFD1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02F0-FBFB-7646-AC9E-48E368734BA0}">
  <dimension ref="A2:B2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t="s">
        <v>269</v>
      </c>
      <c r="B2" t="s">
        <v>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8921-6467-0D4D-A8DE-FBEB8B2081A9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43" t="s">
        <v>275</v>
      </c>
    </row>
    <row r="2" spans="1:1" x14ac:dyDescent="0.2">
      <c r="A2" s="43" t="s">
        <v>276</v>
      </c>
    </row>
  </sheetData>
  <hyperlinks>
    <hyperlink ref="A1" r:id="rId1" location="start=1" xr:uid="{D47B221F-EC01-704D-9212-53F4BCFCFE46}"/>
    <hyperlink ref="A2" r:id="rId2" xr:uid="{FCBEFEBC-BC0B-014A-9356-7F76BA28BF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AFGRØDE DATA</vt:lpstr>
      <vt:lpstr>SÅPLAN</vt:lpstr>
      <vt:lpstr>MARKPLAN</vt:lpstr>
      <vt:lpstr>TUNNELPLAN</vt:lpstr>
      <vt:lpstr>FRØ</vt:lpstr>
      <vt:lpstr>PAPERPOT</vt:lpstr>
      <vt:lpstr>DISPENSATION</vt:lpstr>
      <vt:lpstr>JOHNNY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2020-01-22T07:13:23Z</dcterms:created>
  <dcterms:modified xsi:type="dcterms:W3CDTF">2020-02-16T09:34:10Z</dcterms:modified>
</cp:coreProperties>
</file>