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305" activeTab="5"/>
  </bookViews>
  <sheets>
    <sheet name="plan" sheetId="9" r:id="rId1"/>
    <sheet name="I+Barata" sheetId="10" r:id="rId2"/>
    <sheet name="Mov 2-opt" sheetId="11" r:id="rId3"/>
    <sheet name="Reinserção" sheetId="12" r:id="rId4"/>
    <sheet name="VND" sheetId="13" r:id="rId5"/>
    <sheet name="Multi-Start" sheetId="14" r:id="rId6"/>
  </sheets>
  <calcPr calcId="145621"/>
</workbook>
</file>

<file path=xl/calcChain.xml><?xml version="1.0" encoding="utf-8"?>
<calcChain xmlns="http://schemas.openxmlformats.org/spreadsheetml/2006/main">
  <c r="X33" i="14" l="1"/>
  <c r="U28" i="14"/>
  <c r="V23" i="14"/>
  <c r="V22" i="14"/>
  <c r="V21" i="14"/>
  <c r="V20" i="14"/>
  <c r="V19" i="14"/>
  <c r="V18" i="14"/>
  <c r="Q26" i="14"/>
  <c r="P26" i="14"/>
  <c r="O26" i="14"/>
  <c r="N26" i="14"/>
  <c r="M26" i="14"/>
  <c r="P25" i="14"/>
  <c r="O25" i="14"/>
  <c r="N25" i="14"/>
  <c r="M25" i="14"/>
  <c r="O24" i="14"/>
  <c r="N24" i="14"/>
  <c r="M24" i="14"/>
  <c r="N23" i="14"/>
  <c r="M23" i="14"/>
  <c r="M22" i="14"/>
  <c r="I28" i="13" l="1"/>
  <c r="AH32" i="13" l="1"/>
  <c r="AG31" i="13"/>
  <c r="AH31" i="13" l="1"/>
  <c r="AG32" i="13"/>
  <c r="AH36" i="13" l="1"/>
  <c r="AG36" i="13"/>
  <c r="AI36" i="13"/>
  <c r="AH35" i="13"/>
  <c r="AG35" i="13"/>
  <c r="AI35" i="13"/>
  <c r="AI34" i="13"/>
  <c r="AH34" i="13"/>
  <c r="AG34" i="13"/>
  <c r="AI33" i="13"/>
  <c r="AH33" i="13"/>
  <c r="AG33" i="13"/>
  <c r="AI32" i="13"/>
  <c r="AI31" i="13"/>
  <c r="AD27" i="13"/>
  <c r="AC27" i="13"/>
  <c r="AB27" i="13"/>
  <c r="AA27" i="13"/>
  <c r="X5" i="11" l="1"/>
  <c r="X4" i="11"/>
  <c r="X6" i="11" s="1"/>
  <c r="G22" i="13" l="1"/>
  <c r="F22" i="13"/>
  <c r="E22" i="13"/>
  <c r="D22" i="13"/>
  <c r="C22" i="13"/>
  <c r="F21" i="13"/>
  <c r="E21" i="13"/>
  <c r="D21" i="13"/>
  <c r="C21" i="13"/>
  <c r="E20" i="13"/>
  <c r="D20" i="13"/>
  <c r="C20" i="13"/>
  <c r="D19" i="13"/>
  <c r="C19" i="13"/>
  <c r="C18" i="13"/>
  <c r="AN37" i="12" l="1"/>
  <c r="L22" i="12"/>
  <c r="E22" i="12"/>
  <c r="G41" i="12" l="1"/>
  <c r="G40" i="12"/>
  <c r="A38" i="12"/>
  <c r="AN34" i="12"/>
  <c r="AN31" i="12"/>
  <c r="AN28" i="12"/>
  <c r="AN25" i="12"/>
  <c r="AN22" i="12"/>
  <c r="AN19" i="12"/>
  <c r="AG19" i="12"/>
  <c r="AG31" i="12"/>
  <c r="AG28" i="12"/>
  <c r="AG25" i="12"/>
  <c r="AG22" i="12"/>
  <c r="AG37" i="12"/>
  <c r="Z19" i="12"/>
  <c r="Z28" i="12"/>
  <c r="Z25" i="12"/>
  <c r="Z22" i="12"/>
  <c r="Z37" i="12"/>
  <c r="Z34" i="12"/>
  <c r="S19" i="12"/>
  <c r="S25" i="12"/>
  <c r="S22" i="12"/>
  <c r="S37" i="12"/>
  <c r="S34" i="12"/>
  <c r="Z18" i="11"/>
  <c r="L7" i="12"/>
  <c r="L31" i="12" s="1"/>
  <c r="K7" i="12"/>
  <c r="L37" i="12" s="1"/>
  <c r="J7" i="12"/>
  <c r="S31" i="12" s="1"/>
  <c r="I7" i="12"/>
  <c r="H7" i="12"/>
  <c r="E28" i="12" s="1"/>
  <c r="K6" i="12"/>
  <c r="J6" i="12"/>
  <c r="I6" i="12"/>
  <c r="H6" i="12"/>
  <c r="J5" i="12"/>
  <c r="I5" i="12"/>
  <c r="H5" i="12"/>
  <c r="I4" i="12"/>
  <c r="H4" i="12"/>
  <c r="E25" i="12" s="1"/>
  <c r="H3" i="12"/>
  <c r="AE34" i="11"/>
  <c r="AE30" i="11"/>
  <c r="AE26" i="11"/>
  <c r="AE22" i="11"/>
  <c r="Y42" i="11"/>
  <c r="Y38" i="11"/>
  <c r="Y34" i="11"/>
  <c r="Y30" i="11"/>
  <c r="Y26" i="11"/>
  <c r="Y22" i="11"/>
  <c r="L28" i="12" l="1"/>
  <c r="E19" i="12"/>
  <c r="E31" i="12"/>
  <c r="L34" i="12"/>
  <c r="L19" i="12"/>
  <c r="E34" i="12"/>
  <c r="J30" i="11"/>
  <c r="J26" i="11"/>
  <c r="J22" i="11"/>
  <c r="D42" i="11"/>
  <c r="D22" i="11"/>
  <c r="D38" i="11"/>
  <c r="D34" i="11"/>
  <c r="D30" i="11"/>
  <c r="D26" i="11"/>
  <c r="D18" i="11"/>
  <c r="L7" i="11"/>
  <c r="K7" i="11"/>
  <c r="J7" i="11"/>
  <c r="I7" i="11"/>
  <c r="H7" i="11"/>
  <c r="K6" i="11"/>
  <c r="J6" i="11"/>
  <c r="I6" i="11"/>
  <c r="H6" i="11"/>
  <c r="J5" i="11"/>
  <c r="I5" i="11"/>
  <c r="H5" i="11"/>
  <c r="I4" i="11"/>
  <c r="H4" i="11"/>
  <c r="H3" i="11"/>
  <c r="F92" i="10" l="1"/>
  <c r="M92" i="10"/>
  <c r="B53" i="10" l="1"/>
  <c r="E50" i="10"/>
  <c r="E49" i="10"/>
  <c r="E48" i="10"/>
  <c r="E47" i="10"/>
  <c r="E46" i="10"/>
  <c r="E45" i="10"/>
  <c r="E44" i="10"/>
  <c r="E43" i="10"/>
  <c r="E38" i="10"/>
  <c r="E37" i="10"/>
  <c r="E36" i="10"/>
  <c r="E35" i="10"/>
  <c r="E34" i="10"/>
  <c r="E33" i="10"/>
  <c r="E32" i="10"/>
  <c r="E31" i="10"/>
  <c r="E30" i="10"/>
  <c r="G19" i="10"/>
  <c r="F19" i="10"/>
  <c r="E19" i="10"/>
  <c r="D19" i="10"/>
  <c r="C19" i="10"/>
  <c r="F18" i="10"/>
  <c r="E18" i="10"/>
  <c r="D18" i="10"/>
  <c r="C18" i="10"/>
  <c r="E17" i="10"/>
  <c r="D17" i="10"/>
  <c r="C17" i="10"/>
  <c r="D16" i="10"/>
  <c r="C16" i="10"/>
  <c r="C15" i="10"/>
  <c r="J30" i="9" l="1"/>
  <c r="F30" i="9"/>
  <c r="B30" i="9"/>
  <c r="F24" i="9"/>
  <c r="L19" i="9"/>
  <c r="L11" i="9"/>
  <c r="F13" i="9" l="1"/>
  <c r="E13" i="9"/>
  <c r="D13" i="9"/>
  <c r="C13" i="9"/>
  <c r="E12" i="9"/>
  <c r="D12" i="9"/>
  <c r="C12" i="9"/>
  <c r="D11" i="9"/>
  <c r="C11" i="9"/>
  <c r="C10" i="9"/>
</calcChain>
</file>

<file path=xl/sharedStrings.xml><?xml version="1.0" encoding="utf-8"?>
<sst xmlns="http://schemas.openxmlformats.org/spreadsheetml/2006/main" count="529" uniqueCount="278">
  <si>
    <t>Matriz modelo</t>
  </si>
  <si>
    <t>TSP vizinho + perto</t>
  </si>
  <si>
    <t>dij5.txt:</t>
  </si>
  <si>
    <t>Vertices [ 0, 2, 1, 3, 4, 0 ]</t>
  </si>
  <si>
    <t>Distancia Total = 96</t>
  </si>
  <si>
    <t>TSP vizinho + longe</t>
  </si>
  <si>
    <t>Vertices [ 0, 4, 2, 3, 1, 0 ]</t>
  </si>
  <si>
    <t>Distancia Total = 162</t>
  </si>
  <si>
    <t>TSP vizinho + barato</t>
  </si>
  <si>
    <t>Vertices [ 0,     ]</t>
  </si>
  <si>
    <t xml:space="preserve">Distancia Total = </t>
  </si>
  <si>
    <t>Simulação baseada na apostila compartilhada pelo prof. Gilberto</t>
  </si>
  <si>
    <t>InteligenciaComputacional.pdf</t>
  </si>
  <si>
    <t>Heurística da Inserção Mais Barata - página 7.</t>
  </si>
  <si>
    <t>Matriz modelo 6 x 6</t>
  </si>
  <si>
    <t>1) cidade 0, como origem</t>
  </si>
  <si>
    <t>2) adiciono a cidade 2, por ser a mais próxima na sequencia. A cidade 5 também poderia ser a escolhida.</t>
  </si>
  <si>
    <t>3) obtendo um triângulo inicial com as cidades mais próximos temos: [0, 2, 3]</t>
  </si>
  <si>
    <t>4) das cidades restantes: 1, 4 e 5,  calculo o custo de inserção.</t>
  </si>
  <si>
    <t>Combinação de possíveis inserções: vértices já inseridos e os ainda não</t>
  </si>
  <si>
    <t>i</t>
  </si>
  <si>
    <t>k</t>
  </si>
  <si>
    <t>j</t>
  </si>
  <si>
    <t>cálculo S Kij = Dik + Dkj - Dij</t>
  </si>
  <si>
    <t>**menor</t>
  </si>
  <si>
    <t>[0, 2, 3, 5]</t>
  </si>
  <si>
    <t>vet_seq</t>
  </si>
  <si>
    <t>vertices_restantes: 1 e 4</t>
  </si>
  <si>
    <t>1a iteração</t>
  </si>
  <si>
    <t>2a iteração</t>
  </si>
  <si>
    <t>**menor, não negativa</t>
  </si>
  <si>
    <t>[0, 2, 3, 5, 4, 1]</t>
  </si>
  <si>
    <t>D_final</t>
  </si>
  <si>
    <t>'--------------------</t>
  </si>
  <si>
    <t>'--- =&gt; Movimentos de vizinhança: Busca Local 2-opt</t>
  </si>
  <si>
    <t>ex: 1 -&gt; 2 -&gt; 3 -&gt; 4 -&gt; 5</t>
  </si>
  <si>
    <t>troco o vértice 2 com o 4:</t>
  </si>
  <si>
    <t xml:space="preserve"> 1 -&gt; 4 -&gt; 3 -&gt; 2 -&gt; 5   : Dtotal?</t>
  </si>
  <si>
    <t>testar todos, evitar vértices adjacentes pois não irão impactar</t>
  </si>
  <si>
    <t>no resultado.</t>
  </si>
  <si>
    <t>Simular/computar os movimentos e no final escolher o melhor, se houver.</t>
  </si>
  <si>
    <t>exibir vetor de sequencia dos vértices e soma total das</t>
  </si>
  <si>
    <t>distâncias</t>
  </si>
  <si>
    <t xml:space="preserve"> Segue resultado do TSP Vizinho + Proximo:</t>
  </si>
  <si>
    <t xml:space="preserve"> Vertices [ 0, 2, 3, 4, 5, 1, 0 ]</t>
  </si>
  <si>
    <t>ideia principal: pegar 2 arestas/vértices e trocam de lugar.</t>
  </si>
  <si>
    <t xml:space="preserve">vetor_seq[i] = vetor_seq[i+2] </t>
  </si>
  <si>
    <t xml:space="preserve"> Distancia Total = </t>
  </si>
  <si>
    <t>pior</t>
  </si>
  <si>
    <t>Iteração 1 i=0</t>
  </si>
  <si>
    <r>
      <t xml:space="preserve"> Vertices [ 0, </t>
    </r>
    <r>
      <rPr>
        <sz val="11"/>
        <color rgb="FFC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, 3, </t>
    </r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5, 1, 0 ]</t>
    </r>
  </si>
  <si>
    <t>Iteração 2 i=1</t>
  </si>
  <si>
    <t>Iteração 3 i=2</t>
  </si>
  <si>
    <r>
      <t xml:space="preserve"> Vertices [ 0, 2, </t>
    </r>
    <r>
      <rPr>
        <sz val="11"/>
        <color rgb="FFC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4, </t>
    </r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1, 0 ]</t>
    </r>
  </si>
  <si>
    <t>Iteração 4 i=3</t>
  </si>
  <si>
    <r>
      <t xml:space="preserve"> Vertices [ 0, 2, 3, 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5, </t>
    </r>
    <r>
      <rPr>
        <sz val="11"/>
        <color rgb="FFC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</si>
  <si>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C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2, 3, 4, 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1, </t>
    </r>
    <r>
      <rPr>
        <sz val="11"/>
        <color rgb="FFC0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</si>
  <si>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</t>
    </r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2, 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4, 5, 1, </t>
    </r>
    <r>
      <rPr>
        <sz val="11"/>
        <color rgb="FFC0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</si>
  <si>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[ 0, 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3, 4, 5, </t>
    </r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0 ]</t>
    </r>
  </si>
  <si>
    <r>
      <t>vetor_seq[i] = vetor_seq[i</t>
    </r>
    <r>
      <rPr>
        <sz val="11"/>
        <color rgb="FFC00000"/>
        <rFont val="Calibri"/>
        <family val="2"/>
        <scheme val="minor"/>
      </rPr>
      <t>+2</t>
    </r>
    <r>
      <rPr>
        <sz val="11"/>
        <color theme="1"/>
        <rFont val="Calibri"/>
        <family val="2"/>
        <scheme val="minor"/>
      </rPr>
      <t xml:space="preserve">] </t>
    </r>
  </si>
  <si>
    <r>
      <t>vetor_seq[i] = vetor_seq[i</t>
    </r>
    <r>
      <rPr>
        <sz val="11"/>
        <color rgb="FFC00000"/>
        <rFont val="Calibri"/>
        <family val="2"/>
        <scheme val="minor"/>
      </rPr>
      <t>+3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</si>
  <si>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 Vertices [ 0, </t>
    </r>
    <r>
      <rPr>
        <sz val="11"/>
        <color rgb="FFC00000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, 3, 4, </t>
    </r>
    <r>
      <rPr>
        <sz val="11"/>
        <color rgb="FFC00000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, 1, 0 ]</t>
    </r>
  </si>
  <si>
    <r>
      <t xml:space="preserve"> Vertices [ 0, 2, </t>
    </r>
    <r>
      <rPr>
        <sz val="11"/>
        <color rgb="FFC00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, 4, 5, </t>
    </r>
    <r>
      <rPr>
        <sz val="11"/>
        <color rgb="FFC0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, 0 ]</t>
    </r>
  </si>
  <si>
    <r>
      <t xml:space="preserve"> Vertices [ </t>
    </r>
    <r>
      <rPr>
        <sz val="11"/>
        <color rgb="FFC00000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, 2, 3, </t>
    </r>
    <r>
      <rPr>
        <sz val="11"/>
        <color rgb="FFC0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 xml:space="preserve">, 5, 1, </t>
    </r>
    <r>
      <rPr>
        <sz val="11"/>
        <color rgb="FFC00000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]</t>
    </r>
  </si>
  <si>
    <t>combinação repetida</t>
  </si>
  <si>
    <t>Iteração 5 i=4</t>
  </si>
  <si>
    <r>
      <t xml:space="preserve"> Vertices [ 0, </t>
    </r>
    <r>
      <rPr>
        <sz val="11"/>
        <color rgb="FFC00000"/>
        <rFont val="Calibri"/>
        <family val="2"/>
        <scheme val="minor"/>
      </rPr>
      <t>5</t>
    </r>
    <r>
      <rPr>
        <sz val="11"/>
        <rFont val="Calibri"/>
        <family val="2"/>
        <scheme val="minor"/>
      </rPr>
      <t>, 3, 4,</t>
    </r>
    <r>
      <rPr>
        <sz val="11"/>
        <color rgb="FFC00000"/>
        <rFont val="Calibri"/>
        <family val="2"/>
        <scheme val="minor"/>
      </rPr>
      <t xml:space="preserve"> 2</t>
    </r>
    <r>
      <rPr>
        <sz val="11"/>
        <rFont val="Calibri"/>
        <family val="2"/>
        <scheme val="minor"/>
      </rPr>
      <t>, 1, 0 ]</t>
    </r>
  </si>
  <si>
    <t>criar função para a busca local 2-opt</t>
  </si>
  <si>
    <t>parâmetros:</t>
  </si>
  <si>
    <t>vetor de partida</t>
  </si>
  <si>
    <t>número vértices</t>
  </si>
  <si>
    <t>retorno:</t>
  </si>
  <si>
    <t>valor != 0 - sim, há um resultado melhor.</t>
  </si>
  <si>
    <t>0(zero) - não encontrou resultado melhor</t>
  </si>
  <si>
    <t>vetor  resposta</t>
  </si>
  <si>
    <t xml:space="preserve"> Segue resultado do TSP Vizinho + Longe:</t>
  </si>
  <si>
    <t xml:space="preserve"> Vertices [ 0, 4, 2, 5, 3, 1, 0 ]</t>
  </si>
  <si>
    <t xml:space="preserve"> Distancia Total = 39</t>
  </si>
  <si>
    <r>
      <t xml:space="preserve"> Vertices [ 0,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2,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3, 1, 0 ]</t>
    </r>
  </si>
  <si>
    <r>
      <t xml:space="preserve"> Vertices [ 0, 4,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5,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1, 0 ]</t>
    </r>
  </si>
  <si>
    <r>
      <t xml:space="preserve"> Vertices [ 0, 4, 2,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3,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</si>
  <si>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4, 2, 5,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1,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</si>
  <si>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, 4,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5, 3, 1,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] Distancia Total = 37</t>
    </r>
  </si>
  <si>
    <t>Iteração 6 i=5</t>
  </si>
  <si>
    <r>
      <t xml:space="preserve"> Vertices [ 0,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2, 5, 3,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</si>
  <si>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4, 2,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3, 1,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</si>
  <si>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[ 0,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2, 5,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1, 0 ]</t>
    </r>
  </si>
  <si>
    <r>
      <t xml:space="preserve"> Vertices [ 0, 4,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5, 3,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0 ]</t>
    </r>
  </si>
  <si>
    <t>--------------------</t>
  </si>
  <si>
    <t>--- =&gt; Movimentos de vizinhança: Reinserção:</t>
  </si>
  <si>
    <t>-&gt; pego um vértice e vou trocando sua posição com todos os demais,</t>
  </si>
  <si>
    <t>somando a distancia total novamente e quando encontrar uma solução</t>
  </si>
  <si>
    <t>melhor, aí sim o programa pára e exibe a nova sequencia e distancia total</t>
  </si>
  <si>
    <t>fixo o vértice 2</t>
  </si>
  <si>
    <t>iteração 1: 1 -&gt; 3 -&gt; 2 -&gt; 4 -&gt; 5   : Dtotal?</t>
  </si>
  <si>
    <t>iteração 2: 1 -&gt; 3 -&gt; 4 -&gt; 2 -&gt; 5   : Dtotal?</t>
  </si>
  <si>
    <t>iteração 3: 1 -&gt; 3 -&gt; 4 -&gt; 5 -&gt; 2   : Dtotal?</t>
  </si>
  <si>
    <t>iteração 3: 2 -&gt; 1 -&gt; 3 -&gt; 4 -&gt; 5   : Dtotal?</t>
  </si>
  <si>
    <r>
      <t xml:space="preserve"> Vertices [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2, 5, 3, 1,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]</t>
    </r>
  </si>
  <si>
    <t>melhor</t>
  </si>
  <si>
    <t>Iteração 1 i=0, j=1</t>
  </si>
  <si>
    <t>Iteração 2 i=0, j=2</t>
  </si>
  <si>
    <r>
      <t>vetor_seq[</t>
    </r>
    <r>
      <rPr>
        <sz val="11"/>
        <color rgb="FFFF0000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] = vetor_seq[i]</t>
    </r>
  </si>
  <si>
    <r>
      <t xml:space="preserve"> Vertices [ 4, 2,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5, 3, 1, 4 ]</t>
    </r>
  </si>
  <si>
    <t>insiro no local e movo os anteriores para trás</t>
  </si>
  <si>
    <t>Iteração 3 i=0, j=3</t>
  </si>
  <si>
    <r>
      <t xml:space="preserve"> Vertices [ 4, 2, 5,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3, 1, 4 ]</t>
    </r>
  </si>
  <si>
    <t>Iteração 4 i=0, j=4</t>
  </si>
  <si>
    <r>
      <t xml:space="preserve"> Vertices [ 4, 2, 5, 3,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1, 4 ]</t>
    </r>
  </si>
  <si>
    <t>Iteração 5 i=0, j=5</t>
  </si>
  <si>
    <r>
      <t xml:space="preserve"> Vertices [ 4, 2, 5, 3, 1,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4 ]</t>
    </r>
  </si>
  <si>
    <r>
      <t xml:space="preserve"> Vertices [ 0, 2,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5, 3, 1,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</si>
  <si>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4, 2, 5, 3, 1, 0 ]</t>
    </r>
  </si>
  <si>
    <r>
      <t xml:space="preserve"> Vertices [ 0,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2, 5, 3, 1, 0 ]</t>
    </r>
  </si>
  <si>
    <t>1o Looping fixo i=0</t>
  </si>
  <si>
    <t>2o Looping fixo i=1</t>
  </si>
  <si>
    <r>
      <t xml:space="preserve"> Vertices [ 0, 2, 5,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3, 1, 0 ]</t>
    </r>
  </si>
  <si>
    <r>
      <t xml:space="preserve"> Vertices [ 0, 2, 5, 3,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1, 0 ]</t>
    </r>
  </si>
  <si>
    <r>
      <t xml:space="preserve"> Vertices [ 0, 2, 5, 3, 1,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</si>
  <si>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, 0, 2, 5, 3, 1,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]</t>
    </r>
  </si>
  <si>
    <t>3o Looping fixo i=2</t>
  </si>
  <si>
    <r>
      <t xml:space="preserve"> Vertices [ 0, 4,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5, 3, 1, 0 ]</t>
    </r>
  </si>
  <si>
    <t>Iteração 1 i=2, j=3</t>
  </si>
  <si>
    <r>
      <t xml:space="preserve"> Vertices [ 0, 4, 5,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3, 1, 0 ]</t>
    </r>
  </si>
  <si>
    <t>Iteração 2 i=2, j=4</t>
  </si>
  <si>
    <r>
      <t xml:space="preserve"> Vertices [ 0, 4, 5, 3,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1, 0 ]</t>
    </r>
  </si>
  <si>
    <t>Iteração 3 i=2, j=5</t>
  </si>
  <si>
    <r>
      <t xml:space="preserve"> Vertices [ 0, 4, 5, 3, 1,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</si>
  <si>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, 0, 4, 5, 3, 1,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</si>
  <si>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[ 0,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4, 5, 3, 1, 0 ]</t>
    </r>
  </si>
  <si>
    <r>
      <t xml:space="preserve"> Vertices [ 0, 4, 2,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3, 1, 0 ]</t>
    </r>
  </si>
  <si>
    <t>4o Looping fixo i=3</t>
  </si>
  <si>
    <r>
      <t xml:space="preserve"> Vertices [ 0, 4, 2, 3,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1, 0 ]</t>
    </r>
  </si>
  <si>
    <r>
      <t xml:space="preserve"> Vertices [ 0, 4, 2, 3, 1,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</si>
  <si>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0, 4, 2, 3, 1,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</si>
  <si>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[ 0,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4, 2, 3, 1, 0 ]</t>
    </r>
  </si>
  <si>
    <r>
      <t xml:space="preserve"> Vertices [ 0, 4,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, 2, 3, 1, 0 ]</t>
    </r>
  </si>
  <si>
    <r>
      <t xml:space="preserve"> Vertices [ 0, 4, 2, 5,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1, 0 ]</t>
    </r>
  </si>
  <si>
    <t>5o Looping fixo i=4</t>
  </si>
  <si>
    <r>
      <t xml:space="preserve"> Vertices [ 0, 4, 2, 5, 1,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0 ]</t>
    </r>
  </si>
  <si>
    <r>
      <t xml:space="preserve"> Vertices [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0, 4, 2, 5, 1,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</si>
  <si>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 Vertices [ 0,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4, 2, 5, 1, 0 ]</t>
    </r>
  </si>
  <si>
    <r>
      <t xml:space="preserve"> Vertices [ 0, 4,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2, 5, 1, 0 ]</t>
    </r>
  </si>
  <si>
    <t>e =</t>
  </si>
  <si>
    <r>
      <t xml:space="preserve"> Vertices [ 0, 4, 2,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5, 1, 0 ]</t>
    </r>
  </si>
  <si>
    <r>
      <t xml:space="preserve"> Vertices [ 0, 4, 2, 5, 3,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0 ]</t>
    </r>
  </si>
  <si>
    <t>Iteração 1 i=5, j=0</t>
  </si>
  <si>
    <r>
      <t xml:space="preserve"> Vertices [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, 0, 4, 2, 5, 3,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]</t>
    </r>
  </si>
  <si>
    <t>igual</t>
  </si>
  <si>
    <r>
      <t xml:space="preserve"> Vertices [ 0,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4, 2, 5, 3, 0 ]</t>
    </r>
  </si>
  <si>
    <t>Iteração 2 i=5, j=1</t>
  </si>
  <si>
    <t>Iteração 3 i=5, j=2</t>
  </si>
  <si>
    <r>
      <t xml:space="preserve"> Vertices [ 0, 4,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2, 5, 3, 0 ]</t>
    </r>
  </si>
  <si>
    <t>Iteração 4 i=5, j=3</t>
  </si>
  <si>
    <r>
      <t xml:space="preserve"> Vertices [ 0, 4, 2,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5, 3, 0 ]</t>
    </r>
  </si>
  <si>
    <t>Iteração 5 i=5, j=4</t>
  </si>
  <si>
    <r>
      <t xml:space="preserve"> Vertices [ 0, 4, 2, 5,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3, 0 ]</t>
    </r>
  </si>
  <si>
    <t>Nesta simulação temos:</t>
  </si>
  <si>
    <t>sub-iterações</t>
  </si>
  <si>
    <t>6o Looping fixo i=5</t>
  </si>
  <si>
    <t>iterações</t>
  </si>
  <si>
    <t xml:space="preserve">i[0..5] </t>
  </si>
  <si>
    <t>i[0..5]...j[0..5]</t>
  </si>
  <si>
    <t>Melhor resultado final</t>
  </si>
  <si>
    <t xml:space="preserve">39 - 22 = </t>
  </si>
  <si>
    <t>Redução</t>
  </si>
  <si>
    <t>para os vértices que não estão na posição zero, resolvi movê-los para esta posição e empurrar os demais para a direita, antes de começar o looping de possíveis combinações</t>
  </si>
  <si>
    <r>
      <t xml:space="preserve"> Vertices [ 0</t>
    </r>
    <r>
      <rPr>
        <sz val="11"/>
        <color rgb="FFFF00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2, 5, 3, 1, 0 ]</t>
    </r>
  </si>
  <si>
    <t>Iteração 1 i=2, j=0</t>
  </si>
  <si>
    <t>Iteração 1 i=1, j=0</t>
  </si>
  <si>
    <t>Iteração 2 i=1, j=1</t>
  </si>
  <si>
    <t>Iteração 3 i=1, j=2</t>
  </si>
  <si>
    <t>Iteração 4 i=1, j=3</t>
  </si>
  <si>
    <t>Iteração 5 i=1, j=4</t>
  </si>
  <si>
    <t>Iteração 6 i=1, j=5</t>
  </si>
  <si>
    <t>Iteração 2 i=2, j=1</t>
  </si>
  <si>
    <t>Iteração 3 i=2, j=2</t>
  </si>
  <si>
    <t>Iteração 1 i=3, j=0</t>
  </si>
  <si>
    <t>Iteração 2 i=3, j=1</t>
  </si>
  <si>
    <t>Iteração 3 i=3, j=2</t>
  </si>
  <si>
    <t>Iteração 4 i=3, j=3</t>
  </si>
  <si>
    <t>Iteração 5 i=3, j=4</t>
  </si>
  <si>
    <t>Iteração 6 i=3, j=5</t>
  </si>
  <si>
    <t>Iteração 1 i=4, j=0</t>
  </si>
  <si>
    <t>Iteração 2 i=4, j=1</t>
  </si>
  <si>
    <t>Iteração 3 i=4, j=2</t>
  </si>
  <si>
    <t>Iteração 4 i=4, j=3</t>
  </si>
  <si>
    <t>Iteração 5 i=4, j=4</t>
  </si>
  <si>
    <t>Iteração 6 i=4, j=5</t>
  </si>
  <si>
    <t>Iteração 6 i=5, j=5</t>
  </si>
  <si>
    <t>Método de Descida em Vizinhança Variável (Variable Neighborhood Descent, VND)</t>
  </si>
  <si>
    <t xml:space="preserve"> - aplicado no problema do caxeiro viajante (TSP)</t>
  </si>
  <si>
    <t>procedimento VND(f(.),N(.),r,s)
1 Seja r o número de estruturas diferentes de vizinhança;
2 k ← 1; {Tipo de estrutura de vizinhança corrente}
3 enquanto (k ≤ r) faça
4 Encontre o melhor vizinho s′ ∈ N(k)(s);
5    se (f(s′) &lt; f(s))
6       então
7             s ← s′;
8             k ← 1;
9       senão
10           k ← k + 1;
11  Fim-se;
12 Fi m-enquanto;
13 Retorne s;
Fim VND;</t>
  </si>
  <si>
    <t>Um ótimo local com relação a uma dada estrutura de vizinhança não corresponde
necessariamente a um ótimo local com relação a uma outra estrutura de vizinhança;</t>
  </si>
  <si>
    <t>Um ótimo global corresponde a um ótimo local para todas as estruturas de vizinhança;</t>
  </si>
  <si>
    <t>Para muitos problemas, ótimos locais com relação a uma ou mais estruturas de
vizinhança são relativamente próximas.</t>
  </si>
  <si>
    <t>DT = Distância Total</t>
  </si>
  <si>
    <t>.</t>
  </si>
  <si>
    <t>Estruturas diferentes de vizinhança N(.)</t>
  </si>
  <si>
    <t>K = 1</t>
  </si>
  <si>
    <t>K = 2</t>
  </si>
  <si>
    <t>K = 3</t>
  </si>
  <si>
    <t>S1 =</t>
  </si>
  <si>
    <t xml:space="preserve">DT = </t>
  </si>
  <si>
    <t>km</t>
  </si>
  <si>
    <t>S2 =</t>
  </si>
  <si>
    <t>S3 =</t>
  </si>
  <si>
    <t>Solução corrente (s) =</t>
  </si>
  <si>
    <t>DT =</t>
  </si>
  <si>
    <t>1 Seja r o número de estruturas diferentes de vizinhança;</t>
  </si>
  <si>
    <t>r = 3</t>
  </si>
  <si>
    <t>2 k ← 1; {Tipo de estrutura de vizinhança corrente}</t>
  </si>
  <si>
    <t>3 enquanto (k ≤ r) faça</t>
  </si>
  <si>
    <t>2º looping do while, K=2</t>
  </si>
  <si>
    <t>3º looping do while, K=3</t>
  </si>
  <si>
    <t>4 Encontre o melhor vizinho s′ ∈ N(k)(s);</t>
  </si>
  <si>
    <t>1º looping do while, K=1</t>
  </si>
  <si>
    <t>Na 2ª estrutura de vizinhança, S1 é melhor que S.</t>
  </si>
  <si>
    <t>Na 3ª estrutura de vizinhança, S3 é melhor que S.</t>
  </si>
  <si>
    <t>5    se (f(s′) &lt; f(s))</t>
  </si>
  <si>
    <t>6       então</t>
  </si>
  <si>
    <t>verifico se a solução encontrada é a melhor em todas as estruturas</t>
  </si>
  <si>
    <t>7             s ← s′;</t>
  </si>
  <si>
    <t>8             k ← 1;</t>
  </si>
  <si>
    <t>9       senão</t>
  </si>
  <si>
    <t>10           k ← k + 1;</t>
  </si>
  <si>
    <t>11  Fim-se;</t>
  </si>
  <si>
    <t>Encerra 1º looping com S &lt;= S1</t>
  </si>
  <si>
    <t>Encerra 2º looping com S &lt;= S1</t>
  </si>
  <si>
    <t>12 Fi m-enquanto;</t>
  </si>
  <si>
    <t>13 Retorne s;</t>
  </si>
  <si>
    <t>Fim VND;</t>
  </si>
  <si>
    <t>Matriz de distância entre os vértices - As distâncias são simétricas</t>
  </si>
  <si>
    <t>[ 0, 4, 2, 5, 3, 1, 0 ]</t>
  </si>
  <si>
    <t>[ 4, 2, 0, 5, 3, 1, 4 ]</t>
  </si>
  <si>
    <t>[ 4, 2, 5, 0, 3, 1, 4 ]</t>
  </si>
  <si>
    <t>[ 4, 0, 2, 5, 3, 1, 4 ]</t>
  </si>
  <si>
    <t>[ 0, 2, 4, 5, 3, 1, 0 ]</t>
  </si>
  <si>
    <t>[ 0, 2, 5, 4, 3, 1, 0 ]</t>
  </si>
  <si>
    <t>[ 0, 2, 5, 3, 4, 1, 0 ]</t>
  </si>
  <si>
    <t xml:space="preserve"> [ 0, 4, 5, 3, 2, 1, 0 ]</t>
  </si>
  <si>
    <t>[ 0, 4, 5, 3, 1, 2, 0 ]</t>
  </si>
  <si>
    <t>[ 2, 0, 4, 5, 3, 1, 2 ]</t>
  </si>
  <si>
    <t>S1 =[ 4, 2, 0, 5, 3, 1, 4 ]  DT = 31;</t>
  </si>
  <si>
    <t>S2 = [ 0, 2, 5, 4, 3, 1, 0 ] DT = 22;</t>
  </si>
  <si>
    <t>S &lt;= S2 = [ 0, 2, 5, 4, 3, 1, 0 ] DT = 22;</t>
  </si>
  <si>
    <t>S &lt;= S1 =[ 4, 2, 0, 5, 3, 1, 4 ]  DT = 31;</t>
  </si>
  <si>
    <t>Encerra 3º looping com S &lt;= S1</t>
  </si>
  <si>
    <t>S1 =  [ 0, 4, 5, 3, 2, 1, 0 ] DT = 26;</t>
  </si>
  <si>
    <t>Porém, este resultado não é melhor que o encontrado na estrutura K2</t>
  </si>
  <si>
    <t>Iniciamos com uma DT = 39 e ao final, obtivemos uma DT = 22.</t>
  </si>
  <si>
    <t>S(i)</t>
  </si>
  <si>
    <t>K(j)</t>
  </si>
  <si>
    <t>Matriz Vizinhança:</t>
  </si>
  <si>
    <t>A</t>
  </si>
  <si>
    <t>B</t>
  </si>
  <si>
    <t>C</t>
  </si>
  <si>
    <t>(v / k - v)*k</t>
  </si>
  <si>
    <t>v</t>
  </si>
  <si>
    <t>num_vertice</t>
  </si>
  <si>
    <t>p</t>
  </si>
  <si>
    <t>Fatorial num_vertice</t>
  </si>
  <si>
    <t>Comp. Vetor</t>
  </si>
  <si>
    <t>Tam.Viz</t>
  </si>
  <si>
    <t>se num_vertice = 6, p=10, r=3</t>
  </si>
  <si>
    <t>r</t>
  </si>
  <si>
    <t>[0,2,4,5,1,4]</t>
  </si>
  <si>
    <t>s ← ConstruaSolucao(); {Gere uma solução s do espaço de soluções}</t>
  </si>
  <si>
    <t>2º) comparo o S aleatório com vizinhança e exibo o melhor resultado</t>
  </si>
  <si>
    <t xml:space="preserve"> Distancia Total = 12</t>
  </si>
  <si>
    <t>042135</t>
  </si>
  <si>
    <t>1º) TSP Viz + próximo, adaptado para escolha aleatória de 50% dos vértices. E os outros 50% comparando a menor distância.</t>
  </si>
  <si>
    <t>Total de vértices da matriz</t>
  </si>
  <si>
    <t>aleatório</t>
  </si>
  <si>
    <t>menor peso</t>
  </si>
  <si>
    <t xml:space="preserve">3º) escrevo </t>
  </si>
  <si>
    <t>A S aleatória + sua distância total</t>
  </si>
  <si>
    <t>A S encontrada após percorrer a vizinhança + sua distância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</si>
</sst>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3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0" fontId="0" fillId="2" borderId="0" xfId="0" applyFill="1" applyAlignment="1">
      <alignment horizontal="left"/>
    </xf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7" borderId="0" xfId="0" applyFill="1"/>
    <xf numFmtId="0" fontId="2" fillId="0" borderId="0" xfId="0" applyFont="1"/>
    <xf numFmtId="0" fontId="0" fillId="8" borderId="0" xfId="0" applyFill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9" borderId="0" xfId="0" applyFill="1"/>
    <xf numFmtId="0" fontId="7" fillId="0" borderId="0" xfId="0" applyFont="1"/>
    <xf numFmtId="0" fontId="8" fillId="4" borderId="0" xfId="0" applyFont="1" applyFill="1" applyAlignment="1">
      <alignment horizontal="center"/>
    </xf>
    <xf numFmtId="0" fontId="0" fillId="10" borderId="0" xfId="0" applyFill="1"/>
    <xf numFmtId="0" fontId="6" fillId="4" borderId="0" xfId="0" applyFont="1" applyFill="1" applyAlignment="1">
      <alignment horizontal="center"/>
    </xf>
    <xf numFmtId="0" fontId="0" fillId="0" borderId="0" xfId="0" quotePrefix="1"/>
    <xf numFmtId="9" fontId="0" fillId="0" borderId="0" xfId="1" applyFont="1"/>
    <xf numFmtId="0" fontId="0" fillId="11" borderId="0" xfId="0" applyFill="1"/>
    <xf numFmtId="0" fontId="6" fillId="11" borderId="0" xfId="0" applyFont="1" applyFill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 applyBorder="1"/>
    <xf numFmtId="0" fontId="0" fillId="11" borderId="6" xfId="0" applyFill="1" applyBorder="1"/>
    <xf numFmtId="0" fontId="3" fillId="11" borderId="0" xfId="0" applyFont="1" applyFill="1" applyBorder="1"/>
    <xf numFmtId="0" fontId="0" fillId="2" borderId="0" xfId="0" applyFill="1" applyBorder="1" applyAlignment="1">
      <alignment horizontal="center"/>
    </xf>
    <xf numFmtId="0" fontId="0" fillId="11" borderId="7" xfId="0" applyFill="1" applyBorder="1"/>
    <xf numFmtId="0" fontId="0" fillId="2" borderId="8" xfId="0" applyFill="1" applyBorder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0" fillId="4" borderId="8" xfId="0" applyFill="1" applyBorder="1" applyAlignment="1">
      <alignment horizontal="center"/>
    </xf>
    <xf numFmtId="0" fontId="9" fillId="11" borderId="0" xfId="0" applyFont="1" applyFill="1"/>
    <xf numFmtId="0" fontId="9" fillId="11" borderId="5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4" fillId="11" borderId="0" xfId="0" applyFont="1" applyFill="1"/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0" xfId="0" quotePrefix="1" applyFill="1"/>
    <xf numFmtId="0" fontId="10" fillId="2" borderId="0" xfId="0" quotePrefix="1" applyFont="1" applyFill="1"/>
    <xf numFmtId="0" fontId="2" fillId="2" borderId="0" xfId="0" applyFont="1" applyFill="1"/>
    <xf numFmtId="0" fontId="3" fillId="2" borderId="0" xfId="0" applyFont="1" applyFill="1"/>
    <xf numFmtId="9" fontId="0" fillId="2" borderId="0" xfId="0" applyNumberFormat="1" applyFill="1"/>
    <xf numFmtId="0" fontId="2" fillId="4" borderId="0" xfId="0" applyFont="1" applyFill="1" applyAlignment="1">
      <alignment horizontal="center" vertical="center"/>
    </xf>
    <xf numFmtId="0" fontId="0" fillId="11" borderId="5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left" wrapText="1"/>
    </xf>
    <xf numFmtId="0" fontId="0" fillId="11" borderId="0" xfId="0" applyFill="1" applyAlignment="1">
      <alignment horizontal="left" vertical="center" wrapText="1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left" wrapText="1"/>
    </xf>
    <xf numFmtId="0" fontId="0" fillId="11" borderId="3" xfId="0" applyFill="1" applyBorder="1" applyAlignment="1">
      <alignment horizontal="left" wrapText="1"/>
    </xf>
    <xf numFmtId="0" fontId="0" fillId="11" borderId="4" xfId="0" applyFill="1" applyBorder="1" applyAlignment="1">
      <alignment horizontal="left" wrapText="1"/>
    </xf>
    <xf numFmtId="0" fontId="0" fillId="11" borderId="5" xfId="0" applyFill="1" applyBorder="1" applyAlignment="1">
      <alignment horizontal="left" wrapText="1"/>
    </xf>
    <xf numFmtId="0" fontId="0" fillId="11" borderId="0" xfId="0" applyFill="1" applyBorder="1" applyAlignment="1">
      <alignment horizontal="left" wrapText="1"/>
    </xf>
    <xf numFmtId="0" fontId="0" fillId="11" borderId="6" xfId="0" applyFill="1" applyBorder="1" applyAlignment="1">
      <alignment horizontal="left" wrapText="1"/>
    </xf>
    <xf numFmtId="0" fontId="0" fillId="11" borderId="7" xfId="0" applyFill="1" applyBorder="1" applyAlignment="1">
      <alignment horizontal="left" wrapText="1"/>
    </xf>
    <xf numFmtId="0" fontId="0" fillId="11" borderId="8" xfId="0" applyFill="1" applyBorder="1" applyAlignment="1">
      <alignment horizontal="left" wrapText="1"/>
    </xf>
    <xf numFmtId="0" fontId="0" fillId="11" borderId="9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20</xdr:col>
      <xdr:colOff>37409</xdr:colOff>
      <xdr:row>8</xdr:row>
      <xdr:rowOff>28429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5523809" cy="11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8</xdr:row>
      <xdr:rowOff>114300</xdr:rowOff>
    </xdr:from>
    <xdr:to>
      <xdr:col>19</xdr:col>
      <xdr:colOff>408913</xdr:colOff>
      <xdr:row>24</xdr:row>
      <xdr:rowOff>85348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6075" y="1638300"/>
          <a:ext cx="5295238" cy="30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19</xdr:col>
      <xdr:colOff>494629</xdr:colOff>
      <xdr:row>36</xdr:row>
      <xdr:rowOff>190214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762500"/>
          <a:ext cx="5371429" cy="2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19</xdr:col>
      <xdr:colOff>389867</xdr:colOff>
      <xdr:row>55</xdr:row>
      <xdr:rowOff>75762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7048500"/>
          <a:ext cx="5266667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56</xdr:row>
      <xdr:rowOff>0</xdr:rowOff>
    </xdr:from>
    <xdr:to>
      <xdr:col>19</xdr:col>
      <xdr:colOff>437486</xdr:colOff>
      <xdr:row>81</xdr:row>
      <xdr:rowOff>151786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0668000"/>
          <a:ext cx="5314286" cy="4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2</xdr:row>
      <xdr:rowOff>114300</xdr:rowOff>
    </xdr:from>
    <xdr:to>
      <xdr:col>10</xdr:col>
      <xdr:colOff>190229</xdr:colOff>
      <xdr:row>9</xdr:row>
      <xdr:rowOff>85562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4800" y="495300"/>
          <a:ext cx="2171429" cy="1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33338</xdr:colOff>
      <xdr:row>0</xdr:row>
      <xdr:rowOff>138112</xdr:rowOff>
    </xdr:from>
    <xdr:to>
      <xdr:col>10</xdr:col>
      <xdr:colOff>61119</xdr:colOff>
      <xdr:row>26</xdr:row>
      <xdr:rowOff>156541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8" y="138112"/>
          <a:ext cx="6326187" cy="49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523874</xdr:colOff>
      <xdr:row>1</xdr:row>
      <xdr:rowOff>47625</xdr:rowOff>
    </xdr:from>
    <xdr:to>
      <xdr:col>21</xdr:col>
      <xdr:colOff>168276</xdr:colOff>
      <xdr:row>11</xdr:row>
      <xdr:rowOff>47387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6062" y="238125"/>
          <a:ext cx="6323809" cy="1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0"/>
  <sheetViews>
    <sheetView topLeftCell="B1" workbookViewId="0">
      <selection activeCell="U14" sqref="U14"/>
    </sheetView>
  </sheetViews>
  <sheetFormatPr defaultRowHeight="15" x14ac:dyDescent="0.25"/>
  <cols>
    <col min="1" max="16384" width="9.140625" style="2"/>
  </cols>
  <sheetData>
    <row r="5" spans="2:12" x14ac:dyDescent="0.25">
      <c r="I5" s="2" t="s">
        <v>1</v>
      </c>
    </row>
    <row r="6" spans="2:12" x14ac:dyDescent="0.25">
      <c r="B6" s="6" t="s">
        <v>0</v>
      </c>
      <c r="C6" s="4"/>
      <c r="D6" s="4"/>
      <c r="E6" s="4"/>
      <c r="F6" s="4"/>
      <c r="G6" s="4"/>
      <c r="L6" s="7">
        <v>15</v>
      </c>
    </row>
    <row r="7" spans="2:12" x14ac:dyDescent="0.25">
      <c r="B7" s="4"/>
      <c r="C7" s="4"/>
      <c r="D7" s="4"/>
      <c r="E7" s="4"/>
      <c r="F7" s="4"/>
      <c r="G7" s="4"/>
      <c r="L7" s="7">
        <v>12</v>
      </c>
    </row>
    <row r="8" spans="2:12" x14ac:dyDescent="0.25">
      <c r="B8" s="4"/>
      <c r="C8" s="4">
        <v>0</v>
      </c>
      <c r="D8" s="4">
        <v>1</v>
      </c>
      <c r="E8" s="4">
        <v>2</v>
      </c>
      <c r="F8" s="4">
        <v>3</v>
      </c>
      <c r="G8" s="4">
        <v>4</v>
      </c>
      <c r="L8" s="7">
        <v>14</v>
      </c>
    </row>
    <row r="9" spans="2:12" x14ac:dyDescent="0.25">
      <c r="B9" s="4">
        <v>0</v>
      </c>
      <c r="C9" s="3">
        <v>0</v>
      </c>
      <c r="D9" s="1">
        <v>35</v>
      </c>
      <c r="E9" s="1">
        <v>15</v>
      </c>
      <c r="F9" s="1">
        <v>26</v>
      </c>
      <c r="G9" s="1">
        <v>42</v>
      </c>
      <c r="I9" s="2" t="s">
        <v>2</v>
      </c>
      <c r="L9" s="7">
        <v>13</v>
      </c>
    </row>
    <row r="10" spans="2:12" x14ac:dyDescent="0.25">
      <c r="B10" s="4">
        <v>1</v>
      </c>
      <c r="C10" s="1">
        <f>D9</f>
        <v>35</v>
      </c>
      <c r="D10" s="3">
        <v>0</v>
      </c>
      <c r="E10" s="1">
        <v>12</v>
      </c>
      <c r="F10" s="1">
        <v>14</v>
      </c>
      <c r="G10" s="1">
        <v>48</v>
      </c>
      <c r="I10" s="2" t="s">
        <v>3</v>
      </c>
      <c r="L10" s="7">
        <v>42</v>
      </c>
    </row>
    <row r="11" spans="2:12" x14ac:dyDescent="0.25">
      <c r="B11" s="4">
        <v>2</v>
      </c>
      <c r="C11" s="1">
        <f>E9</f>
        <v>15</v>
      </c>
      <c r="D11" s="1">
        <f>E10</f>
        <v>12</v>
      </c>
      <c r="E11" s="3">
        <v>0</v>
      </c>
      <c r="F11" s="1">
        <v>16</v>
      </c>
      <c r="G11" s="1">
        <v>55</v>
      </c>
      <c r="I11" s="2" t="s">
        <v>4</v>
      </c>
      <c r="L11" s="8">
        <f>SUM(L6:L10)</f>
        <v>96</v>
      </c>
    </row>
    <row r="12" spans="2:12" x14ac:dyDescent="0.25">
      <c r="B12" s="4">
        <v>3</v>
      </c>
      <c r="C12" s="1">
        <f>F9</f>
        <v>26</v>
      </c>
      <c r="D12" s="1">
        <f>F10</f>
        <v>14</v>
      </c>
      <c r="E12" s="1">
        <f>F11</f>
        <v>16</v>
      </c>
      <c r="F12" s="3">
        <v>0</v>
      </c>
      <c r="G12" s="1">
        <v>13</v>
      </c>
    </row>
    <row r="13" spans="2:12" x14ac:dyDescent="0.25">
      <c r="B13" s="4">
        <v>4</v>
      </c>
      <c r="C13" s="1">
        <f>G9</f>
        <v>42</v>
      </c>
      <c r="D13" s="1">
        <f>G10</f>
        <v>48</v>
      </c>
      <c r="E13" s="1">
        <f>G11</f>
        <v>55</v>
      </c>
      <c r="F13" s="1">
        <f>G12</f>
        <v>13</v>
      </c>
      <c r="G13" s="3">
        <v>0</v>
      </c>
    </row>
    <row r="14" spans="2:12" x14ac:dyDescent="0.25">
      <c r="L14" s="7">
        <v>42</v>
      </c>
    </row>
    <row r="15" spans="2:12" x14ac:dyDescent="0.25">
      <c r="I15" s="2" t="s">
        <v>5</v>
      </c>
      <c r="L15" s="7">
        <v>55</v>
      </c>
    </row>
    <row r="16" spans="2:12" x14ac:dyDescent="0.25">
      <c r="I16" s="2" t="s">
        <v>6</v>
      </c>
      <c r="L16" s="7">
        <v>16</v>
      </c>
    </row>
    <row r="17" spans="1:14" x14ac:dyDescent="0.25">
      <c r="I17" s="2" t="s">
        <v>7</v>
      </c>
      <c r="L17" s="7">
        <v>14</v>
      </c>
    </row>
    <row r="18" spans="1:14" x14ac:dyDescent="0.25">
      <c r="L18" s="7">
        <v>35</v>
      </c>
    </row>
    <row r="19" spans="1:14" x14ac:dyDescent="0.25">
      <c r="B19" s="2" t="s">
        <v>8</v>
      </c>
      <c r="E19" s="2">
        <v>0</v>
      </c>
      <c r="F19" s="2">
        <v>15</v>
      </c>
      <c r="G19" s="2">
        <v>2</v>
      </c>
      <c r="L19" s="9">
        <f>SUM(L14:L18)</f>
        <v>162</v>
      </c>
    </row>
    <row r="20" spans="1:14" x14ac:dyDescent="0.25">
      <c r="B20" s="2" t="s">
        <v>9</v>
      </c>
      <c r="E20" s="2">
        <v>2</v>
      </c>
      <c r="F20" s="2">
        <v>12</v>
      </c>
      <c r="G20" s="2">
        <v>1</v>
      </c>
    </row>
    <row r="21" spans="1:14" x14ac:dyDescent="0.25">
      <c r="B21" s="2" t="s">
        <v>10</v>
      </c>
      <c r="E21" s="2">
        <v>1</v>
      </c>
      <c r="F21" s="2">
        <v>14</v>
      </c>
      <c r="G21" s="2">
        <v>3</v>
      </c>
    </row>
    <row r="22" spans="1:14" x14ac:dyDescent="0.25">
      <c r="E22" s="2">
        <v>3</v>
      </c>
      <c r="F22" s="2">
        <v>13</v>
      </c>
      <c r="G22" s="2">
        <v>4</v>
      </c>
      <c r="N22" s="5"/>
    </row>
    <row r="23" spans="1:14" x14ac:dyDescent="0.25">
      <c r="E23" s="2">
        <v>4</v>
      </c>
      <c r="F23" s="2">
        <v>42</v>
      </c>
      <c r="G23" s="2">
        <v>0</v>
      </c>
      <c r="N23" s="5"/>
    </row>
    <row r="24" spans="1:14" x14ac:dyDescent="0.25">
      <c r="F24" s="2">
        <f>SUM(F19:F23)</f>
        <v>96</v>
      </c>
    </row>
    <row r="25" spans="1:14" x14ac:dyDescent="0.25">
      <c r="A25" s="2">
        <v>0</v>
      </c>
      <c r="B25" s="2">
        <v>26</v>
      </c>
      <c r="C25" s="2">
        <v>3</v>
      </c>
      <c r="E25" s="2">
        <v>0</v>
      </c>
      <c r="F25" s="2">
        <v>35</v>
      </c>
      <c r="G25" s="2">
        <v>1</v>
      </c>
      <c r="I25" s="2">
        <v>0</v>
      </c>
      <c r="J25" s="2">
        <v>42</v>
      </c>
      <c r="K25" s="2">
        <v>4</v>
      </c>
    </row>
    <row r="26" spans="1:14" x14ac:dyDescent="0.25">
      <c r="A26" s="2">
        <v>3</v>
      </c>
      <c r="B26" s="2">
        <v>13</v>
      </c>
      <c r="C26" s="2">
        <v>4</v>
      </c>
      <c r="E26" s="2">
        <v>1</v>
      </c>
      <c r="F26" s="2">
        <v>12</v>
      </c>
      <c r="G26" s="2">
        <v>2</v>
      </c>
      <c r="I26" s="2">
        <v>4</v>
      </c>
      <c r="J26" s="2">
        <v>13</v>
      </c>
      <c r="K26" s="2">
        <v>3</v>
      </c>
    </row>
    <row r="27" spans="1:14" x14ac:dyDescent="0.25">
      <c r="A27" s="2">
        <v>4</v>
      </c>
      <c r="B27" s="2">
        <v>48</v>
      </c>
      <c r="C27" s="2">
        <v>1</v>
      </c>
      <c r="E27" s="2">
        <v>2</v>
      </c>
      <c r="F27" s="2">
        <v>16</v>
      </c>
      <c r="G27" s="2">
        <v>3</v>
      </c>
      <c r="I27" s="2">
        <v>3</v>
      </c>
      <c r="J27" s="2">
        <v>14</v>
      </c>
      <c r="K27" s="2">
        <v>1</v>
      </c>
    </row>
    <row r="28" spans="1:14" x14ac:dyDescent="0.25">
      <c r="A28" s="2">
        <v>1</v>
      </c>
      <c r="B28" s="2">
        <v>12</v>
      </c>
      <c r="C28" s="2">
        <v>2</v>
      </c>
      <c r="E28" s="2">
        <v>3</v>
      </c>
      <c r="F28" s="2">
        <v>13</v>
      </c>
      <c r="G28" s="2">
        <v>4</v>
      </c>
      <c r="I28" s="2">
        <v>1</v>
      </c>
      <c r="J28" s="2">
        <v>12</v>
      </c>
      <c r="K28" s="2">
        <v>2</v>
      </c>
    </row>
    <row r="29" spans="1:14" x14ac:dyDescent="0.25">
      <c r="A29" s="2">
        <v>2</v>
      </c>
      <c r="B29" s="2">
        <v>15</v>
      </c>
      <c r="C29" s="2">
        <v>0</v>
      </c>
      <c r="E29" s="2">
        <v>4</v>
      </c>
      <c r="F29" s="2">
        <v>42</v>
      </c>
      <c r="G29" s="2">
        <v>0</v>
      </c>
      <c r="I29" s="2">
        <v>2</v>
      </c>
      <c r="J29" s="2">
        <v>15</v>
      </c>
      <c r="K29" s="2">
        <v>0</v>
      </c>
    </row>
    <row r="30" spans="1:14" x14ac:dyDescent="0.25">
      <c r="B30" s="2">
        <f>SUM(B25:B29)</f>
        <v>114</v>
      </c>
      <c r="F30" s="2">
        <f>SUM(F25:F29)</f>
        <v>118</v>
      </c>
      <c r="J30" s="2">
        <f>SUM(J25:J29)</f>
        <v>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opLeftCell="A13" zoomScale="90" zoomScaleNormal="90" workbookViewId="0">
      <pane xSplit="8" ySplit="7" topLeftCell="I20" activePane="bottomRight" state="frozen"/>
      <selection activeCell="A13" sqref="A13"/>
      <selection pane="topRight" activeCell="I13" sqref="I13"/>
      <selection pane="bottomLeft" activeCell="A20" sqref="A20"/>
      <selection pane="bottomRight" activeCell="F16" sqref="F16"/>
    </sheetView>
  </sheetViews>
  <sheetFormatPr defaultRowHeight="15" x14ac:dyDescent="0.25"/>
  <sheetData>
    <row r="1" spans="2:9" x14ac:dyDescent="0.25">
      <c r="B1" t="s">
        <v>11</v>
      </c>
      <c r="I1" t="s">
        <v>12</v>
      </c>
    </row>
    <row r="2" spans="2:9" x14ac:dyDescent="0.25">
      <c r="C2" t="s">
        <v>13</v>
      </c>
    </row>
    <row r="11" spans="2:9" x14ac:dyDescent="0.25">
      <c r="B11" s="6" t="s">
        <v>14</v>
      </c>
      <c r="C11" s="4"/>
      <c r="D11" s="4"/>
      <c r="E11" s="4"/>
      <c r="F11" s="4"/>
      <c r="G11" s="4"/>
    </row>
    <row r="12" spans="2:9" x14ac:dyDescent="0.25">
      <c r="B12" s="4"/>
      <c r="C12" s="4"/>
      <c r="D12" s="4"/>
      <c r="E12" s="4"/>
      <c r="F12" s="4"/>
      <c r="G12" s="4"/>
    </row>
    <row r="13" spans="2:9" x14ac:dyDescent="0.25">
      <c r="B13" s="4"/>
      <c r="C13" s="4">
        <v>0</v>
      </c>
      <c r="D13" s="4">
        <v>1</v>
      </c>
      <c r="E13" s="4">
        <v>2</v>
      </c>
      <c r="F13" s="4">
        <v>3</v>
      </c>
      <c r="G13" s="4">
        <v>4</v>
      </c>
      <c r="H13" s="4">
        <v>5</v>
      </c>
    </row>
    <row r="14" spans="2:9" x14ac:dyDescent="0.25">
      <c r="B14" s="4">
        <v>0</v>
      </c>
      <c r="C14" s="10">
        <v>0</v>
      </c>
      <c r="D14" s="1">
        <v>2</v>
      </c>
      <c r="E14" s="1">
        <v>1</v>
      </c>
      <c r="F14" s="1">
        <v>4</v>
      </c>
      <c r="G14" s="1">
        <v>9</v>
      </c>
      <c r="H14" s="1">
        <v>1</v>
      </c>
    </row>
    <row r="15" spans="2:9" x14ac:dyDescent="0.25">
      <c r="B15" s="4">
        <v>1</v>
      </c>
      <c r="C15" s="1">
        <f>D14</f>
        <v>2</v>
      </c>
      <c r="D15" s="10">
        <v>0</v>
      </c>
      <c r="E15" s="1">
        <v>5</v>
      </c>
      <c r="F15" s="1">
        <v>9</v>
      </c>
      <c r="G15" s="1">
        <v>7</v>
      </c>
      <c r="H15" s="1">
        <v>2</v>
      </c>
    </row>
    <row r="16" spans="2:9" x14ac:dyDescent="0.25">
      <c r="B16" s="4">
        <v>2</v>
      </c>
      <c r="C16" s="1">
        <f>E14</f>
        <v>1</v>
      </c>
      <c r="D16" s="1">
        <f>E15</f>
        <v>5</v>
      </c>
      <c r="E16" s="10">
        <v>0</v>
      </c>
      <c r="F16" s="1">
        <v>3</v>
      </c>
      <c r="G16" s="1">
        <v>8</v>
      </c>
      <c r="H16" s="1">
        <v>6</v>
      </c>
    </row>
    <row r="17" spans="1:22" x14ac:dyDescent="0.25">
      <c r="B17" s="4">
        <v>3</v>
      </c>
      <c r="C17" s="1">
        <f>F14</f>
        <v>4</v>
      </c>
      <c r="D17" s="1">
        <f>F15</f>
        <v>9</v>
      </c>
      <c r="E17" s="1">
        <f>F16</f>
        <v>3</v>
      </c>
      <c r="F17" s="10">
        <v>0</v>
      </c>
      <c r="G17" s="1">
        <v>2</v>
      </c>
      <c r="H17" s="1">
        <v>5</v>
      </c>
    </row>
    <row r="18" spans="1:22" x14ac:dyDescent="0.25">
      <c r="B18" s="4">
        <v>4</v>
      </c>
      <c r="C18" s="1">
        <f>G14</f>
        <v>9</v>
      </c>
      <c r="D18" s="1">
        <f>G15</f>
        <v>7</v>
      </c>
      <c r="E18" s="1">
        <f>G16</f>
        <v>8</v>
      </c>
      <c r="F18" s="1">
        <f>G17</f>
        <v>2</v>
      </c>
      <c r="G18" s="10">
        <v>0</v>
      </c>
      <c r="H18" s="1">
        <v>2</v>
      </c>
    </row>
    <row r="19" spans="1:22" x14ac:dyDescent="0.25">
      <c r="B19" s="4">
        <v>5</v>
      </c>
      <c r="C19" s="1">
        <f>H14</f>
        <v>1</v>
      </c>
      <c r="D19" s="1">
        <f>H15</f>
        <v>2</v>
      </c>
      <c r="E19" s="1">
        <f>H16</f>
        <v>6</v>
      </c>
      <c r="F19" s="1">
        <f>H17</f>
        <v>5</v>
      </c>
      <c r="G19" s="1">
        <f>H18</f>
        <v>2</v>
      </c>
      <c r="H19" s="10">
        <v>0</v>
      </c>
    </row>
    <row r="22" spans="1:22" x14ac:dyDescent="0.25">
      <c r="A22" t="s">
        <v>15</v>
      </c>
    </row>
    <row r="23" spans="1:22" x14ac:dyDescent="0.25">
      <c r="A23" t="s">
        <v>16</v>
      </c>
    </row>
    <row r="24" spans="1:22" x14ac:dyDescent="0.25">
      <c r="A24" t="s">
        <v>17</v>
      </c>
    </row>
    <row r="25" spans="1:22" x14ac:dyDescent="0.25">
      <c r="A25" t="s">
        <v>18</v>
      </c>
    </row>
    <row r="27" spans="1:22" x14ac:dyDescent="0.25">
      <c r="A27" t="s">
        <v>19</v>
      </c>
    </row>
    <row r="28" spans="1:22" x14ac:dyDescent="0.25">
      <c r="A28" s="12" t="s">
        <v>28</v>
      </c>
    </row>
    <row r="29" spans="1:22" x14ac:dyDescent="0.25">
      <c r="A29" s="11" t="s">
        <v>20</v>
      </c>
      <c r="B29" s="11" t="s">
        <v>21</v>
      </c>
      <c r="C29" s="11" t="s">
        <v>22</v>
      </c>
      <c r="E29" t="s">
        <v>23</v>
      </c>
    </row>
    <row r="30" spans="1:22" x14ac:dyDescent="0.25">
      <c r="A30" s="11">
        <v>0</v>
      </c>
      <c r="B30" s="11">
        <v>1</v>
      </c>
      <c r="C30" s="11">
        <v>2</v>
      </c>
      <c r="E30">
        <f>D14+E15-E14</f>
        <v>6</v>
      </c>
      <c r="V30">
        <v>1.3</v>
      </c>
    </row>
    <row r="31" spans="1:22" x14ac:dyDescent="0.25">
      <c r="A31" s="11">
        <v>0</v>
      </c>
      <c r="B31" s="11">
        <v>4</v>
      </c>
      <c r="C31" s="11">
        <v>2</v>
      </c>
      <c r="E31">
        <f>G14+E18-E14</f>
        <v>16</v>
      </c>
    </row>
    <row r="32" spans="1:22" x14ac:dyDescent="0.25">
      <c r="A32" s="11">
        <v>0</v>
      </c>
      <c r="B32" s="11">
        <v>5</v>
      </c>
      <c r="C32" s="11">
        <v>2</v>
      </c>
      <c r="E32">
        <f>H14+E19-E14</f>
        <v>6</v>
      </c>
    </row>
    <row r="33" spans="1:6" x14ac:dyDescent="0.25">
      <c r="A33" s="11">
        <v>2</v>
      </c>
      <c r="B33" s="11">
        <v>1</v>
      </c>
      <c r="C33" s="11">
        <v>3</v>
      </c>
      <c r="E33">
        <f>D16+F15-F16</f>
        <v>11</v>
      </c>
    </row>
    <row r="34" spans="1:6" x14ac:dyDescent="0.25">
      <c r="A34" s="11">
        <v>2</v>
      </c>
      <c r="B34" s="11">
        <v>4</v>
      </c>
      <c r="C34" s="11">
        <v>3</v>
      </c>
      <c r="E34">
        <f>G16+F18-F16</f>
        <v>7</v>
      </c>
    </row>
    <row r="35" spans="1:6" x14ac:dyDescent="0.25">
      <c r="A35" s="11">
        <v>2</v>
      </c>
      <c r="B35" s="11">
        <v>5</v>
      </c>
      <c r="C35" s="11">
        <v>3</v>
      </c>
      <c r="E35">
        <f>H16+F19-F16</f>
        <v>8</v>
      </c>
    </row>
    <row r="36" spans="1:6" x14ac:dyDescent="0.25">
      <c r="A36" s="11">
        <v>3</v>
      </c>
      <c r="B36" s="11">
        <v>1</v>
      </c>
      <c r="C36" s="11">
        <v>0</v>
      </c>
      <c r="E36">
        <f>D17+C15-C17</f>
        <v>7</v>
      </c>
    </row>
    <row r="37" spans="1:6" x14ac:dyDescent="0.25">
      <c r="A37" s="11">
        <v>3</v>
      </c>
      <c r="B37" s="11">
        <v>4</v>
      </c>
      <c r="C37" s="11">
        <v>0</v>
      </c>
      <c r="E37">
        <f>G17+C18-C17</f>
        <v>7</v>
      </c>
    </row>
    <row r="38" spans="1:6" x14ac:dyDescent="0.25">
      <c r="A38" s="11">
        <v>3</v>
      </c>
      <c r="B38" s="11">
        <v>5</v>
      </c>
      <c r="C38" s="11">
        <v>0</v>
      </c>
      <c r="E38">
        <f>H17+C19-C17</f>
        <v>2</v>
      </c>
      <c r="F38" t="s">
        <v>24</v>
      </c>
    </row>
    <row r="39" spans="1:6" x14ac:dyDescent="0.25">
      <c r="A39" s="12" t="s">
        <v>29</v>
      </c>
    </row>
    <row r="40" spans="1:6" x14ac:dyDescent="0.25">
      <c r="A40" t="s">
        <v>26</v>
      </c>
      <c r="B40" t="s">
        <v>25</v>
      </c>
      <c r="D40" t="s">
        <v>27</v>
      </c>
    </row>
    <row r="42" spans="1:6" x14ac:dyDescent="0.25">
      <c r="A42" s="11" t="s">
        <v>20</v>
      </c>
      <c r="B42" s="11" t="s">
        <v>21</v>
      </c>
      <c r="C42" s="11" t="s">
        <v>22</v>
      </c>
      <c r="E42" t="s">
        <v>23</v>
      </c>
    </row>
    <row r="43" spans="1:6" x14ac:dyDescent="0.25">
      <c r="A43">
        <v>0</v>
      </c>
      <c r="B43">
        <v>1</v>
      </c>
      <c r="C43">
        <v>2</v>
      </c>
      <c r="E43">
        <f>D14+E15-E14</f>
        <v>6</v>
      </c>
    </row>
    <row r="44" spans="1:6" x14ac:dyDescent="0.25">
      <c r="A44">
        <v>0</v>
      </c>
      <c r="B44">
        <v>4</v>
      </c>
      <c r="C44">
        <v>2</v>
      </c>
      <c r="E44">
        <f>G14+E18-E14</f>
        <v>16</v>
      </c>
    </row>
    <row r="45" spans="1:6" x14ac:dyDescent="0.25">
      <c r="A45">
        <v>2</v>
      </c>
      <c r="B45">
        <v>1</v>
      </c>
      <c r="C45">
        <v>3</v>
      </c>
      <c r="E45">
        <f>D16+F15-F16</f>
        <v>11</v>
      </c>
    </row>
    <row r="46" spans="1:6" x14ac:dyDescent="0.25">
      <c r="A46">
        <v>2</v>
      </c>
      <c r="B46">
        <v>4</v>
      </c>
      <c r="C46">
        <v>3</v>
      </c>
      <c r="E46">
        <f>G16+F18-F16</f>
        <v>7</v>
      </c>
    </row>
    <row r="47" spans="1:6" x14ac:dyDescent="0.25">
      <c r="A47">
        <v>3</v>
      </c>
      <c r="B47">
        <v>1</v>
      </c>
      <c r="C47">
        <v>5</v>
      </c>
      <c r="E47">
        <f>D17+H15-H17</f>
        <v>6</v>
      </c>
    </row>
    <row r="48" spans="1:6" x14ac:dyDescent="0.25">
      <c r="A48">
        <v>3</v>
      </c>
      <c r="B48">
        <v>4</v>
      </c>
      <c r="C48">
        <v>5</v>
      </c>
      <c r="E48">
        <f>G17+H18-H17</f>
        <v>-1</v>
      </c>
    </row>
    <row r="49" spans="1:6" x14ac:dyDescent="0.25">
      <c r="A49">
        <v>5</v>
      </c>
      <c r="B49">
        <v>1</v>
      </c>
      <c r="C49">
        <v>0</v>
      </c>
      <c r="E49">
        <f>D19+C15-C19</f>
        <v>3</v>
      </c>
      <c r="F49" t="s">
        <v>30</v>
      </c>
    </row>
    <row r="50" spans="1:6" x14ac:dyDescent="0.25">
      <c r="A50">
        <v>5</v>
      </c>
      <c r="B50">
        <v>4</v>
      </c>
      <c r="C50">
        <v>0</v>
      </c>
      <c r="E50">
        <f>G19+C18-C19</f>
        <v>10</v>
      </c>
    </row>
    <row r="51" spans="1:6" x14ac:dyDescent="0.25">
      <c r="A51" t="s">
        <v>26</v>
      </c>
      <c r="B51" t="s">
        <v>31</v>
      </c>
    </row>
    <row r="53" spans="1:6" x14ac:dyDescent="0.25">
      <c r="A53" t="s">
        <v>32</v>
      </c>
      <c r="B53">
        <f>E14+F16+H17+G19+D18+C15</f>
        <v>20</v>
      </c>
    </row>
    <row r="86" spans="2:13" x14ac:dyDescent="0.25">
      <c r="B86" t="s">
        <v>26</v>
      </c>
      <c r="C86" t="s">
        <v>31</v>
      </c>
      <c r="F86">
        <v>1</v>
      </c>
      <c r="M86">
        <v>9</v>
      </c>
    </row>
    <row r="87" spans="2:13" x14ac:dyDescent="0.25">
      <c r="F87">
        <v>3</v>
      </c>
      <c r="M87">
        <v>2</v>
      </c>
    </row>
    <row r="88" spans="2:13" x14ac:dyDescent="0.25">
      <c r="F88">
        <v>5</v>
      </c>
      <c r="M88">
        <v>3</v>
      </c>
    </row>
    <row r="89" spans="2:13" x14ac:dyDescent="0.25">
      <c r="F89">
        <v>2</v>
      </c>
      <c r="M89">
        <v>5</v>
      </c>
    </row>
    <row r="90" spans="2:13" x14ac:dyDescent="0.25">
      <c r="F90">
        <v>7</v>
      </c>
      <c r="M90">
        <v>2</v>
      </c>
    </row>
    <row r="91" spans="2:13" x14ac:dyDescent="0.25">
      <c r="F91">
        <v>2</v>
      </c>
      <c r="M91">
        <v>1</v>
      </c>
    </row>
    <row r="92" spans="2:13" x14ac:dyDescent="0.25">
      <c r="F92">
        <f>SUM(F86:F91)</f>
        <v>20</v>
      </c>
      <c r="M92">
        <f>SUM(M86:M91)</f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zoomScale="80" zoomScaleNormal="80" workbookViewId="0">
      <pane xSplit="13" ySplit="7" topLeftCell="N19" activePane="bottomRight" state="frozen"/>
      <selection pane="topRight" activeCell="N1" sqref="N1"/>
      <selection pane="bottomLeft" activeCell="A8" sqref="A8"/>
      <selection pane="bottomRight" activeCell="D42" activeCellId="5" sqref="D22 D26 D30 D34 D38 D42"/>
    </sheetView>
  </sheetViews>
  <sheetFormatPr defaultRowHeight="15" x14ac:dyDescent="0.25"/>
  <sheetData>
    <row r="1" spans="1:29" x14ac:dyDescent="0.25">
      <c r="A1" t="s">
        <v>33</v>
      </c>
      <c r="G1" s="4"/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</row>
    <row r="2" spans="1:29" x14ac:dyDescent="0.25">
      <c r="A2" t="s">
        <v>34</v>
      </c>
      <c r="G2" s="4">
        <v>0</v>
      </c>
      <c r="H2" s="10">
        <v>0</v>
      </c>
      <c r="I2" s="1">
        <v>2</v>
      </c>
      <c r="J2" s="1">
        <v>1</v>
      </c>
      <c r="K2" s="1">
        <v>4</v>
      </c>
      <c r="L2" s="1">
        <v>9</v>
      </c>
      <c r="M2" s="1">
        <v>1</v>
      </c>
      <c r="AA2" t="s">
        <v>254</v>
      </c>
      <c r="AB2" t="s">
        <v>255</v>
      </c>
      <c r="AC2" t="s">
        <v>256</v>
      </c>
    </row>
    <row r="3" spans="1:29" x14ac:dyDescent="0.25">
      <c r="A3" t="s">
        <v>33</v>
      </c>
      <c r="G3" s="4">
        <v>1</v>
      </c>
      <c r="H3" s="1">
        <f>I2</f>
        <v>2</v>
      </c>
      <c r="I3" s="10">
        <v>0</v>
      </c>
      <c r="J3" s="1">
        <v>5</v>
      </c>
      <c r="K3" s="1">
        <v>9</v>
      </c>
      <c r="L3" s="1">
        <v>7</v>
      </c>
      <c r="M3" s="1">
        <v>2</v>
      </c>
      <c r="AA3" t="s">
        <v>254</v>
      </c>
      <c r="AB3" t="s">
        <v>256</v>
      </c>
      <c r="AC3" t="s">
        <v>255</v>
      </c>
    </row>
    <row r="4" spans="1:29" x14ac:dyDescent="0.25">
      <c r="A4" t="s">
        <v>45</v>
      </c>
      <c r="G4" s="4">
        <v>2</v>
      </c>
      <c r="H4" s="1">
        <f>J2</f>
        <v>1</v>
      </c>
      <c r="I4" s="1">
        <f>J3</f>
        <v>5</v>
      </c>
      <c r="J4" s="10">
        <v>0</v>
      </c>
      <c r="K4" s="1">
        <v>3</v>
      </c>
      <c r="L4" s="1">
        <v>8</v>
      </c>
      <c r="M4" s="1">
        <v>6</v>
      </c>
      <c r="X4">
        <f>FACT(6)</f>
        <v>720</v>
      </c>
      <c r="AA4" t="s">
        <v>255</v>
      </c>
      <c r="AB4" t="s">
        <v>254</v>
      </c>
      <c r="AC4" t="s">
        <v>256</v>
      </c>
    </row>
    <row r="5" spans="1:29" x14ac:dyDescent="0.25">
      <c r="A5" t="s">
        <v>35</v>
      </c>
      <c r="G5" s="4">
        <v>3</v>
      </c>
      <c r="H5" s="1">
        <f>K2</f>
        <v>4</v>
      </c>
      <c r="I5" s="1">
        <f>K3</f>
        <v>9</v>
      </c>
      <c r="J5" s="1">
        <f>K4</f>
        <v>3</v>
      </c>
      <c r="K5" s="10">
        <v>0</v>
      </c>
      <c r="L5" s="1">
        <v>2</v>
      </c>
      <c r="M5" s="1">
        <v>5</v>
      </c>
      <c r="X5">
        <f>FACT(5)</f>
        <v>120</v>
      </c>
      <c r="AA5" t="s">
        <v>255</v>
      </c>
      <c r="AB5" t="s">
        <v>256</v>
      </c>
      <c r="AC5" t="s">
        <v>254</v>
      </c>
    </row>
    <row r="6" spans="1:29" x14ac:dyDescent="0.25">
      <c r="A6" t="s">
        <v>36</v>
      </c>
      <c r="G6" s="4">
        <v>4</v>
      </c>
      <c r="H6" s="1">
        <f>L2</f>
        <v>9</v>
      </c>
      <c r="I6" s="1">
        <f>L3</f>
        <v>7</v>
      </c>
      <c r="J6" s="1">
        <f>L4</f>
        <v>8</v>
      </c>
      <c r="K6" s="1">
        <f>L5</f>
        <v>2</v>
      </c>
      <c r="L6" s="10">
        <v>0</v>
      </c>
      <c r="M6" s="1">
        <v>2</v>
      </c>
      <c r="X6">
        <f>X4/X5</f>
        <v>6</v>
      </c>
      <c r="AA6" t="s">
        <v>256</v>
      </c>
      <c r="AB6" t="s">
        <v>254</v>
      </c>
      <c r="AC6" t="s">
        <v>255</v>
      </c>
    </row>
    <row r="7" spans="1:29" x14ac:dyDescent="0.25">
      <c r="A7" t="s">
        <v>37</v>
      </c>
      <c r="G7" s="4">
        <v>5</v>
      </c>
      <c r="H7" s="1">
        <f>M2</f>
        <v>1</v>
      </c>
      <c r="I7" s="1">
        <f>M3</f>
        <v>2</v>
      </c>
      <c r="J7" s="1">
        <f>M4</f>
        <v>6</v>
      </c>
      <c r="K7" s="1">
        <f>M5</f>
        <v>5</v>
      </c>
      <c r="L7" s="1">
        <f>M6</f>
        <v>2</v>
      </c>
      <c r="M7" s="10">
        <v>0</v>
      </c>
      <c r="AA7" t="s">
        <v>256</v>
      </c>
      <c r="AB7" t="s">
        <v>255</v>
      </c>
      <c r="AC7" t="s">
        <v>254</v>
      </c>
    </row>
    <row r="8" spans="1:29" x14ac:dyDescent="0.25">
      <c r="A8" t="s">
        <v>38</v>
      </c>
    </row>
    <row r="9" spans="1:29" x14ac:dyDescent="0.25">
      <c r="A9" t="s">
        <v>39</v>
      </c>
    </row>
    <row r="10" spans="1:29" x14ac:dyDescent="0.25">
      <c r="A10" t="s">
        <v>40</v>
      </c>
    </row>
    <row r="11" spans="1:29" x14ac:dyDescent="0.25">
      <c r="A11" t="s">
        <v>41</v>
      </c>
    </row>
    <row r="12" spans="1:29" x14ac:dyDescent="0.25">
      <c r="A12" t="s">
        <v>42</v>
      </c>
    </row>
    <row r="15" spans="1:29" x14ac:dyDescent="0.25">
      <c r="A15" t="s">
        <v>43</v>
      </c>
      <c r="V15" t="s">
        <v>75</v>
      </c>
    </row>
    <row r="17" spans="1:31" x14ac:dyDescent="0.25">
      <c r="A17" s="17" t="s">
        <v>44</v>
      </c>
      <c r="V17" t="s">
        <v>76</v>
      </c>
    </row>
    <row r="18" spans="1:31" x14ac:dyDescent="0.25">
      <c r="A18" t="s">
        <v>47</v>
      </c>
      <c r="D18" s="13">
        <f>J2+K4+L5+M6+I7+H3</f>
        <v>12</v>
      </c>
      <c r="V18" t="s">
        <v>77</v>
      </c>
      <c r="Z18">
        <f>L2+J6+M4+K7+I5+H3</f>
        <v>39</v>
      </c>
    </row>
    <row r="19" spans="1:31" x14ac:dyDescent="0.25">
      <c r="N19" t="s">
        <v>67</v>
      </c>
    </row>
    <row r="20" spans="1:31" x14ac:dyDescent="0.25">
      <c r="A20" s="14" t="s">
        <v>49</v>
      </c>
      <c r="C20" t="s">
        <v>59</v>
      </c>
      <c r="G20" s="14" t="s">
        <v>49</v>
      </c>
      <c r="I20" t="s">
        <v>60</v>
      </c>
      <c r="V20" s="18" t="s">
        <v>49</v>
      </c>
      <c r="X20" t="s">
        <v>59</v>
      </c>
      <c r="AB20" s="14" t="s">
        <v>49</v>
      </c>
      <c r="AD20" t="s">
        <v>60</v>
      </c>
    </row>
    <row r="21" spans="1:31" x14ac:dyDescent="0.25">
      <c r="A21" t="s">
        <v>57</v>
      </c>
      <c r="G21" s="16" t="s">
        <v>63</v>
      </c>
      <c r="N21" t="s">
        <v>68</v>
      </c>
      <c r="V21" t="s">
        <v>82</v>
      </c>
      <c r="AB21" t="s">
        <v>85</v>
      </c>
    </row>
    <row r="22" spans="1:31" x14ac:dyDescent="0.25">
      <c r="A22" t="s">
        <v>47</v>
      </c>
      <c r="D22" s="15">
        <f>J5+H4+L2+M6+I7+K3</f>
        <v>26</v>
      </c>
      <c r="E22" t="s">
        <v>48</v>
      </c>
      <c r="G22" t="s">
        <v>47</v>
      </c>
      <c r="J22" s="15">
        <f>J6+K4+H5+M2+I7+L3</f>
        <v>25</v>
      </c>
      <c r="K22" t="s">
        <v>48</v>
      </c>
      <c r="O22" t="s">
        <v>69</v>
      </c>
      <c r="V22" t="s">
        <v>47</v>
      </c>
      <c r="Y22" s="15">
        <f>L4+H6+M2+K7+I5+J3</f>
        <v>37</v>
      </c>
      <c r="AB22" t="s">
        <v>47</v>
      </c>
      <c r="AE22" s="15">
        <f>L7+J6+H4+K2+I5+M3</f>
        <v>26</v>
      </c>
    </row>
    <row r="23" spans="1:31" x14ac:dyDescent="0.25">
      <c r="O23" t="s">
        <v>70</v>
      </c>
    </row>
    <row r="24" spans="1:31" x14ac:dyDescent="0.25">
      <c r="A24" s="14" t="s">
        <v>51</v>
      </c>
      <c r="C24" t="s">
        <v>46</v>
      </c>
      <c r="G24" s="14" t="s">
        <v>51</v>
      </c>
      <c r="I24" t="s">
        <v>60</v>
      </c>
      <c r="O24" t="s">
        <v>74</v>
      </c>
      <c r="V24" s="18" t="s">
        <v>51</v>
      </c>
      <c r="X24" t="s">
        <v>59</v>
      </c>
      <c r="AB24" s="14" t="s">
        <v>51</v>
      </c>
      <c r="AD24" t="s">
        <v>60</v>
      </c>
    </row>
    <row r="25" spans="1:31" x14ac:dyDescent="0.25">
      <c r="A25" t="s">
        <v>50</v>
      </c>
      <c r="G25" s="16" t="s">
        <v>61</v>
      </c>
      <c r="V25" t="s">
        <v>78</v>
      </c>
      <c r="AB25" t="s">
        <v>86</v>
      </c>
    </row>
    <row r="26" spans="1:31" x14ac:dyDescent="0.25">
      <c r="A26" t="s">
        <v>47</v>
      </c>
      <c r="D26" s="15">
        <f>L2+K6+J5+M4+I7+H3</f>
        <v>24</v>
      </c>
      <c r="E26" t="s">
        <v>48</v>
      </c>
      <c r="G26" t="s">
        <v>47</v>
      </c>
      <c r="J26" s="15">
        <f>M2+K7+L5+J6+I4+H3</f>
        <v>23</v>
      </c>
      <c r="K26" t="s">
        <v>48</v>
      </c>
      <c r="N26" t="s">
        <v>71</v>
      </c>
      <c r="O26" t="s">
        <v>73</v>
      </c>
      <c r="V26" t="s">
        <v>47</v>
      </c>
      <c r="Y26" s="15">
        <f>M2+J7+L4+K6+I5+H3</f>
        <v>28</v>
      </c>
      <c r="AB26" t="s">
        <v>47</v>
      </c>
      <c r="AE26" s="15">
        <f>K2+J5+M4+L7+I6+H3</f>
        <v>24</v>
      </c>
    </row>
    <row r="27" spans="1:31" x14ac:dyDescent="0.25">
      <c r="O27" t="s">
        <v>72</v>
      </c>
    </row>
    <row r="28" spans="1:31" x14ac:dyDescent="0.25">
      <c r="A28" s="14" t="s">
        <v>52</v>
      </c>
      <c r="C28" t="s">
        <v>46</v>
      </c>
      <c r="G28" s="14" t="s">
        <v>52</v>
      </c>
      <c r="I28" t="s">
        <v>60</v>
      </c>
      <c r="V28" s="18" t="s">
        <v>52</v>
      </c>
      <c r="X28" t="s">
        <v>59</v>
      </c>
      <c r="AB28" s="14" t="s">
        <v>52</v>
      </c>
      <c r="AD28" t="s">
        <v>60</v>
      </c>
    </row>
    <row r="29" spans="1:31" x14ac:dyDescent="0.25">
      <c r="A29" t="s">
        <v>53</v>
      </c>
      <c r="G29" s="16" t="s">
        <v>62</v>
      </c>
      <c r="V29" t="s">
        <v>79</v>
      </c>
      <c r="AB29" t="s">
        <v>87</v>
      </c>
    </row>
    <row r="30" spans="1:31" x14ac:dyDescent="0.25">
      <c r="A30" t="s">
        <v>47</v>
      </c>
      <c r="D30" s="15">
        <f>J2+M4+L7+K6+I5+H3</f>
        <v>22</v>
      </c>
      <c r="E30" t="s">
        <v>48</v>
      </c>
      <c r="G30" t="s">
        <v>47</v>
      </c>
      <c r="J30" s="15">
        <f>J2+I4+L3+M6+K7+H5</f>
        <v>24</v>
      </c>
      <c r="K30" t="s">
        <v>48</v>
      </c>
      <c r="V30" t="s">
        <v>47</v>
      </c>
      <c r="Y30" s="15">
        <f>L2+K6+M5+J7+I4+H3</f>
        <v>29</v>
      </c>
      <c r="AB30" t="s">
        <v>47</v>
      </c>
      <c r="AE30" s="15">
        <f>L2+I6+M3+K7+J5+H4</f>
        <v>27</v>
      </c>
    </row>
    <row r="32" spans="1:31" x14ac:dyDescent="0.25">
      <c r="A32" s="14" t="s">
        <v>54</v>
      </c>
      <c r="C32" t="s">
        <v>46</v>
      </c>
      <c r="G32" s="14" t="s">
        <v>54</v>
      </c>
      <c r="I32" t="s">
        <v>60</v>
      </c>
      <c r="V32" s="18" t="s">
        <v>54</v>
      </c>
      <c r="X32" t="s">
        <v>59</v>
      </c>
      <c r="AB32" s="14" t="s">
        <v>54</v>
      </c>
      <c r="AD32" t="s">
        <v>60</v>
      </c>
    </row>
    <row r="33" spans="1:32" x14ac:dyDescent="0.25">
      <c r="A33" t="s">
        <v>55</v>
      </c>
      <c r="G33" s="16" t="s">
        <v>63</v>
      </c>
      <c r="J33" s="62" t="s">
        <v>64</v>
      </c>
      <c r="K33" s="62"/>
      <c r="L33" s="62"/>
      <c r="V33" t="s">
        <v>80</v>
      </c>
      <c r="AB33" t="s">
        <v>85</v>
      </c>
    </row>
    <row r="34" spans="1:32" x14ac:dyDescent="0.25">
      <c r="A34" t="s">
        <v>47</v>
      </c>
      <c r="D34" s="15">
        <f>J2+K4+I5+M3+L7+H6</f>
        <v>26</v>
      </c>
      <c r="E34" t="s">
        <v>48</v>
      </c>
      <c r="G34" t="s">
        <v>47</v>
      </c>
      <c r="J34" s="62"/>
      <c r="K34" s="62"/>
      <c r="L34" s="62"/>
      <c r="V34" t="s">
        <v>47</v>
      </c>
      <c r="Y34" s="15">
        <f>L2+J6+I4+K3+M5+H7</f>
        <v>37</v>
      </c>
      <c r="AB34" t="s">
        <v>47</v>
      </c>
      <c r="AE34" s="15">
        <f>L7+J6+H4+K2+I5+M3</f>
        <v>26</v>
      </c>
    </row>
    <row r="35" spans="1:32" x14ac:dyDescent="0.25">
      <c r="AD35" s="62" t="s">
        <v>64</v>
      </c>
      <c r="AE35" s="62"/>
      <c r="AF35" s="62"/>
    </row>
    <row r="36" spans="1:32" x14ac:dyDescent="0.25">
      <c r="A36" s="14" t="s">
        <v>65</v>
      </c>
      <c r="C36" t="s">
        <v>46</v>
      </c>
      <c r="G36" s="14" t="s">
        <v>65</v>
      </c>
      <c r="I36" t="s">
        <v>60</v>
      </c>
      <c r="V36" s="18" t="s">
        <v>65</v>
      </c>
      <c r="X36" t="s">
        <v>59</v>
      </c>
      <c r="AD36" s="62"/>
      <c r="AE36" s="62"/>
      <c r="AF36" s="62"/>
    </row>
    <row r="37" spans="1:32" x14ac:dyDescent="0.25">
      <c r="A37" t="s">
        <v>56</v>
      </c>
      <c r="G37" s="16" t="s">
        <v>66</v>
      </c>
      <c r="J37" s="62" t="s">
        <v>64</v>
      </c>
      <c r="K37" s="62"/>
      <c r="L37" s="62"/>
      <c r="V37" t="s">
        <v>81</v>
      </c>
    </row>
    <row r="38" spans="1:32" x14ac:dyDescent="0.25">
      <c r="A38" t="s">
        <v>47</v>
      </c>
      <c r="D38" s="15">
        <f>J7+K4+L5+H6+I2+M3</f>
        <v>24</v>
      </c>
      <c r="E38" t="s">
        <v>48</v>
      </c>
      <c r="G38" t="s">
        <v>47</v>
      </c>
      <c r="J38" s="62"/>
      <c r="K38" s="62"/>
      <c r="L38" s="62"/>
      <c r="V38" t="s">
        <v>47</v>
      </c>
      <c r="Y38" s="15">
        <f>L5+J6+M4+H7+I2+K3</f>
        <v>28</v>
      </c>
    </row>
    <row r="40" spans="1:32" x14ac:dyDescent="0.25">
      <c r="A40" s="14" t="s">
        <v>83</v>
      </c>
      <c r="C40" t="s">
        <v>46</v>
      </c>
      <c r="G40" s="14"/>
      <c r="V40" s="18" t="s">
        <v>83</v>
      </c>
      <c r="X40" t="s">
        <v>59</v>
      </c>
    </row>
    <row r="41" spans="1:32" x14ac:dyDescent="0.25">
      <c r="A41" t="s">
        <v>58</v>
      </c>
      <c r="G41" s="16"/>
      <c r="V41" t="s">
        <v>84</v>
      </c>
    </row>
    <row r="42" spans="1:32" x14ac:dyDescent="0.25">
      <c r="A42" t="s">
        <v>47</v>
      </c>
      <c r="D42" s="15">
        <f>I2+K3+L5+M6+J7+H4</f>
        <v>22</v>
      </c>
      <c r="E42" t="s">
        <v>48</v>
      </c>
      <c r="V42" t="s">
        <v>47</v>
      </c>
      <c r="Y42" s="15">
        <f>I2+J3+M4+K7+L5+H6</f>
        <v>29</v>
      </c>
    </row>
  </sheetData>
  <mergeCells count="3">
    <mergeCell ref="J33:L34"/>
    <mergeCell ref="J37:L38"/>
    <mergeCell ref="AD35:AF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="80" zoomScaleNormal="80" workbookViewId="0">
      <pane xSplit="13" ySplit="7" topLeftCell="N8" activePane="bottomRight" state="frozen"/>
      <selection pane="topRight" activeCell="N1" sqref="N1"/>
      <selection pane="bottomLeft" activeCell="A8" sqref="A8"/>
      <selection pane="bottomRight" activeCell="G1" sqref="G1:M7"/>
    </sheetView>
  </sheetViews>
  <sheetFormatPr defaultRowHeight="15" x14ac:dyDescent="0.25"/>
  <cols>
    <col min="6" max="6" width="21.28515625" customWidth="1"/>
  </cols>
  <sheetData>
    <row r="1" spans="1:13" x14ac:dyDescent="0.25">
      <c r="A1" t="s">
        <v>88</v>
      </c>
      <c r="G1" s="4"/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</row>
    <row r="2" spans="1:13" x14ac:dyDescent="0.25">
      <c r="A2" t="s">
        <v>89</v>
      </c>
      <c r="G2" s="4">
        <v>0</v>
      </c>
      <c r="H2" s="10">
        <v>0</v>
      </c>
      <c r="I2" s="1">
        <v>2</v>
      </c>
      <c r="J2" s="1">
        <v>1</v>
      </c>
      <c r="K2" s="1">
        <v>4</v>
      </c>
      <c r="L2" s="1">
        <v>9</v>
      </c>
      <c r="M2" s="1">
        <v>1</v>
      </c>
    </row>
    <row r="3" spans="1:13" x14ac:dyDescent="0.25">
      <c r="A3" t="s">
        <v>88</v>
      </c>
      <c r="G3" s="4">
        <v>1</v>
      </c>
      <c r="H3" s="1">
        <f>I2</f>
        <v>2</v>
      </c>
      <c r="I3" s="10">
        <v>0</v>
      </c>
      <c r="J3" s="1">
        <v>5</v>
      </c>
      <c r="K3" s="1">
        <v>9</v>
      </c>
      <c r="L3" s="1">
        <v>7</v>
      </c>
      <c r="M3" s="1">
        <v>2</v>
      </c>
    </row>
    <row r="4" spans="1:13" x14ac:dyDescent="0.25">
      <c r="A4" t="s">
        <v>90</v>
      </c>
      <c r="G4" s="4">
        <v>2</v>
      </c>
      <c r="H4" s="1">
        <f>J2</f>
        <v>1</v>
      </c>
      <c r="I4" s="1">
        <f>J3</f>
        <v>5</v>
      </c>
      <c r="J4" s="10">
        <v>0</v>
      </c>
      <c r="K4" s="1">
        <v>3</v>
      </c>
      <c r="L4" s="1">
        <v>8</v>
      </c>
      <c r="M4" s="1">
        <v>6</v>
      </c>
    </row>
    <row r="5" spans="1:13" x14ac:dyDescent="0.25">
      <c r="A5" t="s">
        <v>91</v>
      </c>
      <c r="G5" s="4">
        <v>3</v>
      </c>
      <c r="H5" s="1">
        <f>K2</f>
        <v>4</v>
      </c>
      <c r="I5" s="1">
        <f>K3</f>
        <v>9</v>
      </c>
      <c r="J5" s="1">
        <f>K4</f>
        <v>3</v>
      </c>
      <c r="K5" s="10">
        <v>0</v>
      </c>
      <c r="L5" s="1">
        <v>2</v>
      </c>
      <c r="M5" s="1">
        <v>5</v>
      </c>
    </row>
    <row r="6" spans="1:13" x14ac:dyDescent="0.25">
      <c r="A6" t="s">
        <v>92</v>
      </c>
      <c r="G6" s="4">
        <v>4</v>
      </c>
      <c r="H6" s="1">
        <f>L2</f>
        <v>9</v>
      </c>
      <c r="I6" s="1">
        <f>L3</f>
        <v>7</v>
      </c>
      <c r="J6" s="1">
        <f>L4</f>
        <v>8</v>
      </c>
      <c r="K6" s="1">
        <f>L5</f>
        <v>2</v>
      </c>
      <c r="L6" s="10">
        <v>0</v>
      </c>
      <c r="M6" s="1">
        <v>2</v>
      </c>
    </row>
    <row r="7" spans="1:13" x14ac:dyDescent="0.25">
      <c r="G7" s="4">
        <v>5</v>
      </c>
      <c r="H7" s="1">
        <f>M2</f>
        <v>1</v>
      </c>
      <c r="I7" s="1">
        <f>M3</f>
        <v>2</v>
      </c>
      <c r="J7" s="1">
        <f>M4</f>
        <v>6</v>
      </c>
      <c r="K7" s="1">
        <f>M5</f>
        <v>5</v>
      </c>
      <c r="L7" s="1">
        <f>M6</f>
        <v>2</v>
      </c>
      <c r="M7" s="10">
        <v>0</v>
      </c>
    </row>
    <row r="8" spans="1:13" x14ac:dyDescent="0.25">
      <c r="A8" t="s">
        <v>35</v>
      </c>
    </row>
    <row r="9" spans="1:13" x14ac:dyDescent="0.25">
      <c r="A9" t="s">
        <v>93</v>
      </c>
    </row>
    <row r="10" spans="1:13" x14ac:dyDescent="0.25">
      <c r="A10" t="s">
        <v>94</v>
      </c>
      <c r="F10" s="18" t="s">
        <v>104</v>
      </c>
    </row>
    <row r="11" spans="1:13" x14ac:dyDescent="0.25">
      <c r="A11" t="s">
        <v>95</v>
      </c>
    </row>
    <row r="12" spans="1:13" x14ac:dyDescent="0.25">
      <c r="A12" t="s">
        <v>96</v>
      </c>
    </row>
    <row r="13" spans="1:13" x14ac:dyDescent="0.25">
      <c r="A13" t="s">
        <v>97</v>
      </c>
    </row>
    <row r="16" spans="1:13" x14ac:dyDescent="0.25">
      <c r="A16" s="20" t="s">
        <v>75</v>
      </c>
      <c r="H16" t="s">
        <v>166</v>
      </c>
    </row>
    <row r="18" spans="1:41" x14ac:dyDescent="0.25">
      <c r="A18" t="s">
        <v>112</v>
      </c>
      <c r="H18" t="s">
        <v>113</v>
      </c>
      <c r="O18" t="s">
        <v>121</v>
      </c>
      <c r="V18" t="s">
        <v>130</v>
      </c>
      <c r="AC18" t="s">
        <v>137</v>
      </c>
      <c r="AJ18" t="s">
        <v>145</v>
      </c>
    </row>
    <row r="19" spans="1:41" x14ac:dyDescent="0.25">
      <c r="A19" t="s">
        <v>77</v>
      </c>
      <c r="E19" s="22">
        <f>L2+J6+M4+K7+I5+H3</f>
        <v>39</v>
      </c>
      <c r="H19" t="s">
        <v>47</v>
      </c>
      <c r="L19" s="22">
        <f>L2+J6+M4+K7+I5+H3</f>
        <v>39</v>
      </c>
      <c r="O19" t="s">
        <v>47</v>
      </c>
      <c r="S19" s="22">
        <f>L2+J6+M4+K7+I5+H3</f>
        <v>39</v>
      </c>
      <c r="V19" t="s">
        <v>47</v>
      </c>
      <c r="Z19" s="22">
        <f>L2+J6+M4+K7+I5+H3</f>
        <v>39</v>
      </c>
      <c r="AC19" t="s">
        <v>47</v>
      </c>
      <c r="AG19" s="22">
        <f>L2+J6+M4+K7+I5+H3</f>
        <v>39</v>
      </c>
      <c r="AJ19" t="s">
        <v>47</v>
      </c>
      <c r="AN19" s="22">
        <f>L2+J6+M4+K7+I5+H3</f>
        <v>39</v>
      </c>
    </row>
    <row r="20" spans="1:41" x14ac:dyDescent="0.25">
      <c r="C20" s="17" t="s">
        <v>114</v>
      </c>
      <c r="I20" s="17" t="s">
        <v>115</v>
      </c>
      <c r="P20" s="17" t="s">
        <v>120</v>
      </c>
      <c r="W20" s="17" t="s">
        <v>131</v>
      </c>
      <c r="AD20" s="17" t="s">
        <v>138</v>
      </c>
      <c r="AK20" s="17" t="s">
        <v>159</v>
      </c>
    </row>
    <row r="21" spans="1:41" x14ac:dyDescent="0.25">
      <c r="A21" s="14" t="s">
        <v>100</v>
      </c>
      <c r="C21" t="s">
        <v>102</v>
      </c>
      <c r="H21" s="14" t="s">
        <v>169</v>
      </c>
      <c r="J21" t="s">
        <v>102</v>
      </c>
      <c r="O21" s="14" t="s">
        <v>168</v>
      </c>
      <c r="Q21" t="s">
        <v>102</v>
      </c>
      <c r="V21" s="14" t="s">
        <v>177</v>
      </c>
      <c r="X21" t="s">
        <v>102</v>
      </c>
      <c r="AC21" s="14" t="s">
        <v>183</v>
      </c>
      <c r="AE21" t="s">
        <v>102</v>
      </c>
      <c r="AJ21" s="14" t="s">
        <v>146</v>
      </c>
      <c r="AL21" t="s">
        <v>102</v>
      </c>
    </row>
    <row r="22" spans="1:41" x14ac:dyDescent="0.25">
      <c r="A22" t="s">
        <v>98</v>
      </c>
      <c r="E22" s="19">
        <f>H6+J2+M4+K7+I5+L3</f>
        <v>37</v>
      </c>
      <c r="F22" s="21" t="s">
        <v>99</v>
      </c>
      <c r="H22" t="s">
        <v>119</v>
      </c>
      <c r="L22" s="19">
        <f>H6+J2+M4+K7+I5+L3</f>
        <v>37</v>
      </c>
      <c r="M22" s="11" t="s">
        <v>48</v>
      </c>
      <c r="O22" t="s">
        <v>128</v>
      </c>
      <c r="S22" s="19">
        <f>H4+L2+M6+K7+I5+J3</f>
        <v>31</v>
      </c>
      <c r="T22" s="11" t="s">
        <v>48</v>
      </c>
      <c r="V22" t="s">
        <v>134</v>
      </c>
      <c r="Z22" s="19">
        <f>H7+L2+J6+K4+I5+M3</f>
        <v>32</v>
      </c>
      <c r="AA22" s="11" t="s">
        <v>48</v>
      </c>
      <c r="AC22" t="s">
        <v>140</v>
      </c>
      <c r="AG22" s="19">
        <f>H5+L2+J6+M4+I7+K3</f>
        <v>38</v>
      </c>
      <c r="AH22" s="21" t="s">
        <v>99</v>
      </c>
      <c r="AI22" t="s">
        <v>143</v>
      </c>
      <c r="AJ22" t="s">
        <v>147</v>
      </c>
      <c r="AN22" s="19">
        <f>H3+L2+J6+M4+K7+I5</f>
        <v>39</v>
      </c>
      <c r="AO22" s="11" t="s">
        <v>148</v>
      </c>
    </row>
    <row r="24" spans="1:41" x14ac:dyDescent="0.25">
      <c r="A24" s="14" t="s">
        <v>101</v>
      </c>
      <c r="C24" t="s">
        <v>102</v>
      </c>
      <c r="H24" s="14" t="s">
        <v>170</v>
      </c>
      <c r="J24" t="s">
        <v>102</v>
      </c>
      <c r="O24" s="14" t="s">
        <v>175</v>
      </c>
      <c r="Q24" t="s">
        <v>102</v>
      </c>
      <c r="V24" s="14" t="s">
        <v>178</v>
      </c>
      <c r="X24" t="s">
        <v>102</v>
      </c>
      <c r="AC24" s="14" t="s">
        <v>184</v>
      </c>
      <c r="AE24" t="s">
        <v>102</v>
      </c>
      <c r="AJ24" s="14" t="s">
        <v>150</v>
      </c>
      <c r="AL24" t="s">
        <v>102</v>
      </c>
    </row>
    <row r="25" spans="1:41" x14ac:dyDescent="0.25">
      <c r="A25" t="s">
        <v>103</v>
      </c>
      <c r="E25" s="19">
        <f>J6+H4+M2+K7+I5+L3</f>
        <v>31</v>
      </c>
      <c r="F25" s="21" t="s">
        <v>99</v>
      </c>
      <c r="H25" s="26" t="s">
        <v>167</v>
      </c>
      <c r="I25" s="26"/>
      <c r="J25" s="26"/>
      <c r="O25" t="s">
        <v>129</v>
      </c>
      <c r="S25" s="19">
        <f>J2+L4+M6+K7+I5+H3</f>
        <v>27</v>
      </c>
      <c r="T25" s="11" t="s">
        <v>48</v>
      </c>
      <c r="V25" t="s">
        <v>135</v>
      </c>
      <c r="Z25" s="19">
        <f>M2+L7+J6+K4+I5+H3</f>
        <v>25</v>
      </c>
      <c r="AA25" s="21" t="s">
        <v>99</v>
      </c>
      <c r="AC25" t="s">
        <v>141</v>
      </c>
      <c r="AG25" s="19">
        <f>K2+L5+J6+M4+I7+H3</f>
        <v>24</v>
      </c>
      <c r="AH25" s="21" t="s">
        <v>99</v>
      </c>
      <c r="AJ25" t="s">
        <v>149</v>
      </c>
      <c r="AN25" s="19">
        <f>I2+L3+J6+M4+K7+H5</f>
        <v>32</v>
      </c>
      <c r="AO25" s="21" t="s">
        <v>99</v>
      </c>
    </row>
    <row r="27" spans="1:41" x14ac:dyDescent="0.25">
      <c r="A27" s="14" t="s">
        <v>105</v>
      </c>
      <c r="C27" t="s">
        <v>102</v>
      </c>
      <c r="H27" s="14" t="s">
        <v>171</v>
      </c>
      <c r="J27" t="s">
        <v>102</v>
      </c>
      <c r="O27" s="14" t="s">
        <v>176</v>
      </c>
      <c r="Q27" t="s">
        <v>102</v>
      </c>
      <c r="V27" s="14" t="s">
        <v>179</v>
      </c>
      <c r="X27" t="s">
        <v>102</v>
      </c>
      <c r="AC27" s="14" t="s">
        <v>185</v>
      </c>
      <c r="AE27" t="s">
        <v>102</v>
      </c>
      <c r="AJ27" s="14" t="s">
        <v>151</v>
      </c>
      <c r="AL27" t="s">
        <v>102</v>
      </c>
    </row>
    <row r="28" spans="1:41" x14ac:dyDescent="0.25">
      <c r="A28" t="s">
        <v>106</v>
      </c>
      <c r="E28" s="19">
        <f>J6+M4+H7+K2+I5+L3</f>
        <v>35</v>
      </c>
      <c r="F28" s="11" t="s">
        <v>48</v>
      </c>
      <c r="H28" t="s">
        <v>111</v>
      </c>
      <c r="L28" s="19">
        <f>J2+L4+M6+K7+I5+H3</f>
        <v>27</v>
      </c>
      <c r="M28" s="21" t="s">
        <v>99</v>
      </c>
      <c r="O28" s="26" t="s">
        <v>121</v>
      </c>
      <c r="P28" s="26"/>
      <c r="Q28" s="26"/>
      <c r="V28" t="s">
        <v>136</v>
      </c>
      <c r="Z28" s="19">
        <f>L2+M6+J7+K4+I5+H3</f>
        <v>31</v>
      </c>
      <c r="AA28" s="11" t="s">
        <v>48</v>
      </c>
      <c r="AC28" t="s">
        <v>142</v>
      </c>
      <c r="AG28" s="19">
        <f>L2+K6+J5+M4+I7+H3</f>
        <v>24</v>
      </c>
      <c r="AH28" s="21" t="s">
        <v>99</v>
      </c>
      <c r="AI28" t="s">
        <v>143</v>
      </c>
      <c r="AJ28" t="s">
        <v>152</v>
      </c>
      <c r="AN28" s="19">
        <f>L2+I6+J3+M4+K7+H5</f>
        <v>36</v>
      </c>
      <c r="AO28" s="11" t="s">
        <v>48</v>
      </c>
    </row>
    <row r="30" spans="1:41" x14ac:dyDescent="0.25">
      <c r="A30" s="14" t="s">
        <v>107</v>
      </c>
      <c r="C30" t="s">
        <v>102</v>
      </c>
      <c r="H30" s="14" t="s">
        <v>172</v>
      </c>
      <c r="J30" t="s">
        <v>102</v>
      </c>
      <c r="O30" s="14" t="s">
        <v>122</v>
      </c>
      <c r="Q30" t="s">
        <v>102</v>
      </c>
      <c r="V30" s="14" t="s">
        <v>180</v>
      </c>
      <c r="X30" t="s">
        <v>102</v>
      </c>
      <c r="AC30" s="14" t="s">
        <v>186</v>
      </c>
      <c r="AE30" t="s">
        <v>102</v>
      </c>
      <c r="AJ30" s="14" t="s">
        <v>153</v>
      </c>
      <c r="AL30" t="s">
        <v>102</v>
      </c>
    </row>
    <row r="31" spans="1:41" x14ac:dyDescent="0.25">
      <c r="A31" t="s">
        <v>108</v>
      </c>
      <c r="E31" s="19">
        <f>J6+M4+K7+H5+I2+L3</f>
        <v>32</v>
      </c>
      <c r="F31" s="11" t="s">
        <v>48</v>
      </c>
      <c r="H31" t="s">
        <v>116</v>
      </c>
      <c r="L31" s="19">
        <f>J2+M4+L7+K6+I5+H3</f>
        <v>22</v>
      </c>
      <c r="M31" s="21" t="s">
        <v>99</v>
      </c>
      <c r="O31" t="s">
        <v>123</v>
      </c>
      <c r="S31" s="19">
        <f>L2+M6+J7+K4+I5+H3</f>
        <v>31</v>
      </c>
      <c r="T31" s="21" t="s">
        <v>99</v>
      </c>
      <c r="V31" s="26" t="s">
        <v>130</v>
      </c>
      <c r="W31" s="26"/>
      <c r="X31" s="26"/>
      <c r="AC31" t="s">
        <v>144</v>
      </c>
      <c r="AG31" s="19">
        <f>L2+J6+K4+M5+I7+H3</f>
        <v>29</v>
      </c>
      <c r="AH31" s="11" t="s">
        <v>48</v>
      </c>
      <c r="AJ31" t="s">
        <v>154</v>
      </c>
      <c r="AN31" s="19">
        <f>L2+J6+I4+M3+K7+H5</f>
        <v>33</v>
      </c>
      <c r="AO31" s="11" t="s">
        <v>48</v>
      </c>
    </row>
    <row r="32" spans="1:41" x14ac:dyDescent="0.25">
      <c r="M32" s="23" t="s">
        <v>99</v>
      </c>
    </row>
    <row r="33" spans="1:41" x14ac:dyDescent="0.25">
      <c r="A33" s="14" t="s">
        <v>109</v>
      </c>
      <c r="C33" t="s">
        <v>102</v>
      </c>
      <c r="H33" s="14" t="s">
        <v>173</v>
      </c>
      <c r="J33" t="s">
        <v>102</v>
      </c>
      <c r="O33" s="14" t="s">
        <v>124</v>
      </c>
      <c r="Q33" t="s">
        <v>102</v>
      </c>
      <c r="V33" s="14" t="s">
        <v>181</v>
      </c>
      <c r="X33" t="s">
        <v>102</v>
      </c>
      <c r="AC33" s="14" t="s">
        <v>187</v>
      </c>
      <c r="AE33" t="s">
        <v>102</v>
      </c>
      <c r="AJ33" s="14" t="s">
        <v>155</v>
      </c>
      <c r="AL33" t="s">
        <v>102</v>
      </c>
    </row>
    <row r="34" spans="1:41" x14ac:dyDescent="0.25">
      <c r="A34" t="s">
        <v>110</v>
      </c>
      <c r="E34" s="19">
        <f>J6+M4+K7+I5+H3+L2</f>
        <v>39</v>
      </c>
      <c r="F34" s="11" t="s">
        <v>48</v>
      </c>
      <c r="H34" t="s">
        <v>117</v>
      </c>
      <c r="L34" s="19">
        <f>J2+M4+K7+L5+I6+H3</f>
        <v>23</v>
      </c>
      <c r="M34" s="11" t="s">
        <v>48</v>
      </c>
      <c r="O34" t="s">
        <v>125</v>
      </c>
      <c r="S34" s="19">
        <f>L2+M6+K7+J5+I4+H3</f>
        <v>26</v>
      </c>
      <c r="T34" s="21" t="s">
        <v>99</v>
      </c>
      <c r="V34" t="s">
        <v>132</v>
      </c>
      <c r="Z34" s="19">
        <f>L2+J6+K4+M5+I7+H3</f>
        <v>29</v>
      </c>
      <c r="AA34" s="21" t="s">
        <v>99</v>
      </c>
      <c r="AC34" t="s">
        <v>137</v>
      </c>
      <c r="AJ34" t="s">
        <v>156</v>
      </c>
      <c r="AN34" s="19">
        <f>L2+J6+M4+I7+K3+H5</f>
        <v>38</v>
      </c>
      <c r="AO34" s="11" t="s">
        <v>48</v>
      </c>
    </row>
    <row r="36" spans="1:41" x14ac:dyDescent="0.25">
      <c r="A36" t="s">
        <v>157</v>
      </c>
      <c r="H36" s="14" t="s">
        <v>174</v>
      </c>
      <c r="J36" t="s">
        <v>102</v>
      </c>
      <c r="O36" s="14" t="s">
        <v>126</v>
      </c>
      <c r="Q36" t="s">
        <v>102</v>
      </c>
      <c r="V36" s="14" t="s">
        <v>182</v>
      </c>
      <c r="X36" t="s">
        <v>102</v>
      </c>
      <c r="AC36" s="14" t="s">
        <v>188</v>
      </c>
      <c r="AE36" t="s">
        <v>102</v>
      </c>
      <c r="AJ36" s="14" t="s">
        <v>189</v>
      </c>
      <c r="AL36" t="s">
        <v>102</v>
      </c>
    </row>
    <row r="37" spans="1:41" x14ac:dyDescent="0.25">
      <c r="A37">
        <v>6</v>
      </c>
      <c r="B37" t="s">
        <v>160</v>
      </c>
      <c r="D37" t="s">
        <v>161</v>
      </c>
      <c r="H37" t="s">
        <v>118</v>
      </c>
      <c r="L37" s="19">
        <f>J2+M4+K7+I5+L3+H6</f>
        <v>37</v>
      </c>
      <c r="M37" s="11" t="s">
        <v>48</v>
      </c>
      <c r="O37" t="s">
        <v>127</v>
      </c>
      <c r="S37" s="19">
        <f>L2+M6+K7+I5+J3+H4</f>
        <v>31</v>
      </c>
      <c r="T37" s="11" t="s">
        <v>48</v>
      </c>
      <c r="V37" t="s">
        <v>133</v>
      </c>
      <c r="Z37" s="19">
        <f>L2+J6+K4+I5+M3+H7</f>
        <v>32</v>
      </c>
      <c r="AA37" s="11" t="s">
        <v>48</v>
      </c>
      <c r="AC37" t="s">
        <v>139</v>
      </c>
      <c r="AG37" s="19">
        <f>L2+J6+M4+I7+K3+H5</f>
        <v>38</v>
      </c>
      <c r="AH37" s="21" t="s">
        <v>99</v>
      </c>
      <c r="AJ37" t="s">
        <v>145</v>
      </c>
      <c r="AN37" s="19">
        <f>L5+J9+M7+I10+K6+H8</f>
        <v>4</v>
      </c>
      <c r="AO37" s="11" t="s">
        <v>48</v>
      </c>
    </row>
    <row r="38" spans="1:41" x14ac:dyDescent="0.25">
      <c r="A38">
        <f>6*5</f>
        <v>30</v>
      </c>
      <c r="B38" t="s">
        <v>158</v>
      </c>
      <c r="D38" t="s">
        <v>162</v>
      </c>
    </row>
    <row r="40" spans="1:41" x14ac:dyDescent="0.25">
      <c r="A40" t="s">
        <v>163</v>
      </c>
      <c r="D40">
        <v>22</v>
      </c>
      <c r="F40" s="24" t="s">
        <v>164</v>
      </c>
      <c r="G40">
        <f>E19-D40</f>
        <v>17</v>
      </c>
    </row>
    <row r="41" spans="1:41" x14ac:dyDescent="0.25">
      <c r="B41" t="s">
        <v>116</v>
      </c>
      <c r="F41" t="s">
        <v>165</v>
      </c>
      <c r="G41" s="25">
        <f>G40/E19</f>
        <v>0.4358974358974359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opLeftCell="A12" zoomScale="80" zoomScaleNormal="80" workbookViewId="0">
      <selection activeCell="K14" sqref="K14:S24"/>
    </sheetView>
  </sheetViews>
  <sheetFormatPr defaultRowHeight="15" x14ac:dyDescent="0.25"/>
  <cols>
    <col min="1" max="5" width="9.140625" style="26"/>
    <col min="6" max="6" width="13.140625" style="26" customWidth="1"/>
    <col min="7" max="34" width="9.140625" style="26"/>
    <col min="35" max="35" width="15.5703125" style="26" customWidth="1"/>
    <col min="36" max="16384" width="9.140625" style="26"/>
  </cols>
  <sheetData>
    <row r="1" spans="1:41" x14ac:dyDescent="0.25">
      <c r="B1" s="26" t="s">
        <v>190</v>
      </c>
    </row>
    <row r="2" spans="1:41" x14ac:dyDescent="0.25">
      <c r="B2" s="26" t="s">
        <v>191</v>
      </c>
    </row>
    <row r="5" spans="1:41" x14ac:dyDescent="0.25">
      <c r="B5" s="73" t="s">
        <v>192</v>
      </c>
      <c r="C5" s="74"/>
      <c r="D5" s="74"/>
      <c r="E5" s="74"/>
      <c r="F5" s="74"/>
      <c r="G5" s="74"/>
      <c r="H5" s="74"/>
      <c r="I5" s="75"/>
      <c r="K5" s="66" t="s">
        <v>193</v>
      </c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41" x14ac:dyDescent="0.25">
      <c r="B6" s="76"/>
      <c r="C6" s="77"/>
      <c r="D6" s="77"/>
      <c r="E6" s="77"/>
      <c r="F6" s="77"/>
      <c r="G6" s="77"/>
      <c r="H6" s="77"/>
      <c r="I6" s="78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41" x14ac:dyDescent="0.25">
      <c r="B7" s="76"/>
      <c r="C7" s="77"/>
      <c r="D7" s="77"/>
      <c r="E7" s="77"/>
      <c r="F7" s="77"/>
      <c r="G7" s="77"/>
      <c r="H7" s="77"/>
      <c r="I7" s="78"/>
      <c r="K7" s="67" t="s">
        <v>194</v>
      </c>
      <c r="L7" s="67"/>
      <c r="M7" s="67"/>
      <c r="N7" s="67"/>
      <c r="O7" s="67"/>
      <c r="P7" s="67"/>
      <c r="Q7" s="67"/>
      <c r="R7" s="67"/>
      <c r="S7" s="67"/>
      <c r="T7" s="67"/>
      <c r="U7" s="67"/>
    </row>
    <row r="8" spans="1:41" x14ac:dyDescent="0.25">
      <c r="B8" s="76"/>
      <c r="C8" s="77"/>
      <c r="D8" s="77"/>
      <c r="E8" s="77"/>
      <c r="F8" s="77"/>
      <c r="G8" s="77"/>
      <c r="H8" s="77"/>
      <c r="I8" s="78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41" x14ac:dyDescent="0.25">
      <c r="B9" s="76"/>
      <c r="C9" s="77"/>
      <c r="D9" s="77"/>
      <c r="E9" s="77"/>
      <c r="F9" s="77"/>
      <c r="G9" s="77"/>
      <c r="H9" s="77"/>
      <c r="I9" s="78"/>
      <c r="K9" s="66" t="s">
        <v>195</v>
      </c>
      <c r="L9" s="66"/>
      <c r="M9" s="66"/>
      <c r="N9" s="66"/>
      <c r="O9" s="66"/>
      <c r="P9" s="66"/>
      <c r="Q9" s="66"/>
      <c r="R9" s="66"/>
      <c r="S9" s="66"/>
      <c r="T9" s="66"/>
      <c r="U9" s="66"/>
    </row>
    <row r="10" spans="1:41" x14ac:dyDescent="0.25">
      <c r="B10" s="76"/>
      <c r="C10" s="77"/>
      <c r="D10" s="77"/>
      <c r="E10" s="77"/>
      <c r="F10" s="77"/>
      <c r="G10" s="77"/>
      <c r="H10" s="77"/>
      <c r="I10" s="78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</row>
    <row r="11" spans="1:41" x14ac:dyDescent="0.25">
      <c r="B11" s="76"/>
      <c r="C11" s="77"/>
      <c r="D11" s="77"/>
      <c r="E11" s="77"/>
      <c r="F11" s="77"/>
      <c r="G11" s="77"/>
      <c r="H11" s="77"/>
      <c r="I11" s="78"/>
    </row>
    <row r="12" spans="1:41" ht="123.75" customHeight="1" x14ac:dyDescent="0.25">
      <c r="B12" s="79"/>
      <c r="C12" s="80"/>
      <c r="D12" s="80"/>
      <c r="E12" s="80"/>
      <c r="F12" s="80"/>
      <c r="G12" s="80"/>
      <c r="H12" s="80"/>
      <c r="I12" s="81"/>
      <c r="K12" s="26" t="s">
        <v>196</v>
      </c>
    </row>
    <row r="13" spans="1:41" x14ac:dyDescent="0.25">
      <c r="J13" s="27"/>
      <c r="V13" s="26" t="s">
        <v>253</v>
      </c>
    </row>
    <row r="14" spans="1:41" x14ac:dyDescent="0.25">
      <c r="A14" s="26" t="s">
        <v>197</v>
      </c>
      <c r="B14" s="26" t="s">
        <v>232</v>
      </c>
      <c r="K14" s="28" t="s">
        <v>198</v>
      </c>
      <c r="L14" s="29"/>
      <c r="M14" s="29"/>
      <c r="N14" s="29"/>
      <c r="O14" s="29"/>
      <c r="P14" s="29"/>
      <c r="Q14" s="29"/>
      <c r="R14" s="29"/>
      <c r="S14" s="30"/>
      <c r="X14" s="72" t="s">
        <v>252</v>
      </c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</row>
    <row r="15" spans="1:41" x14ac:dyDescent="0.25">
      <c r="K15" s="42" t="s">
        <v>199</v>
      </c>
      <c r="L15" s="32"/>
      <c r="M15" s="32"/>
      <c r="N15" s="43" t="s">
        <v>200</v>
      </c>
      <c r="O15" s="32"/>
      <c r="P15" s="32"/>
      <c r="Q15" s="43" t="s">
        <v>201</v>
      </c>
      <c r="R15" s="32"/>
      <c r="S15" s="33"/>
      <c r="X15" s="69">
        <v>1</v>
      </c>
      <c r="Y15" s="69"/>
      <c r="Z15" s="69"/>
      <c r="AA15" s="69"/>
      <c r="AB15" s="69"/>
      <c r="AC15" s="69"/>
      <c r="AD15" s="70">
        <v>2</v>
      </c>
      <c r="AE15" s="70"/>
      <c r="AF15" s="70"/>
      <c r="AG15" s="70"/>
      <c r="AH15" s="70"/>
      <c r="AI15" s="70"/>
      <c r="AJ15" s="71">
        <v>3</v>
      </c>
      <c r="AK15" s="71"/>
      <c r="AL15" s="71"/>
      <c r="AM15" s="71"/>
      <c r="AN15" s="71"/>
      <c r="AO15" s="71"/>
    </row>
    <row r="16" spans="1:41" ht="15.75" thickBot="1" x14ac:dyDescent="0.3">
      <c r="B16" s="4"/>
      <c r="C16" s="4">
        <v>0</v>
      </c>
      <c r="D16" s="4">
        <v>1</v>
      </c>
      <c r="E16" s="4">
        <v>2</v>
      </c>
      <c r="F16" s="4">
        <v>3</v>
      </c>
      <c r="G16" s="4">
        <v>4</v>
      </c>
      <c r="H16" s="4">
        <v>5</v>
      </c>
      <c r="K16" s="31"/>
      <c r="L16" s="32"/>
      <c r="M16" s="32"/>
      <c r="N16" s="32"/>
      <c r="O16" s="32"/>
      <c r="P16" s="32"/>
      <c r="Q16" s="32"/>
      <c r="R16" s="32"/>
      <c r="S16" s="33"/>
      <c r="W16" s="45"/>
      <c r="X16" s="48">
        <v>0</v>
      </c>
      <c r="Y16" s="48">
        <v>1</v>
      </c>
      <c r="Z16" s="48">
        <v>2</v>
      </c>
      <c r="AA16" s="48">
        <v>3</v>
      </c>
      <c r="AB16" s="48">
        <v>4</v>
      </c>
      <c r="AC16" s="48">
        <v>5</v>
      </c>
      <c r="AD16" s="48">
        <v>6</v>
      </c>
      <c r="AE16" s="48">
        <v>7</v>
      </c>
      <c r="AF16" s="48">
        <v>8</v>
      </c>
      <c r="AG16" s="48">
        <v>9</v>
      </c>
      <c r="AH16" s="48">
        <v>10</v>
      </c>
      <c r="AI16" s="48">
        <v>11</v>
      </c>
      <c r="AJ16" s="48">
        <v>12</v>
      </c>
      <c r="AK16" s="48">
        <v>13</v>
      </c>
      <c r="AL16" s="48">
        <v>14</v>
      </c>
      <c r="AM16" s="48">
        <v>15</v>
      </c>
      <c r="AN16" s="48">
        <v>16</v>
      </c>
      <c r="AO16" s="48">
        <v>17</v>
      </c>
    </row>
    <row r="17" spans="2:41" x14ac:dyDescent="0.25">
      <c r="B17" s="4">
        <v>0</v>
      </c>
      <c r="C17" s="10">
        <v>0</v>
      </c>
      <c r="D17" s="1">
        <v>2</v>
      </c>
      <c r="E17" s="1">
        <v>1</v>
      </c>
      <c r="F17" s="1">
        <v>4</v>
      </c>
      <c r="G17" s="1">
        <v>9</v>
      </c>
      <c r="H17" s="1">
        <v>1</v>
      </c>
      <c r="K17" s="31" t="s">
        <v>202</v>
      </c>
      <c r="L17" s="34" t="s">
        <v>234</v>
      </c>
      <c r="M17" s="32"/>
      <c r="N17" s="32" t="s">
        <v>202</v>
      </c>
      <c r="O17" s="34" t="s">
        <v>237</v>
      </c>
      <c r="P17" s="32"/>
      <c r="Q17" s="32" t="s">
        <v>202</v>
      </c>
      <c r="R17" s="32" t="s">
        <v>240</v>
      </c>
      <c r="S17" s="33"/>
      <c r="V17" s="68" t="s">
        <v>251</v>
      </c>
      <c r="W17" s="47">
        <v>0</v>
      </c>
      <c r="X17" s="49">
        <v>4</v>
      </c>
      <c r="Y17" s="50">
        <v>2</v>
      </c>
      <c r="Z17" s="50">
        <v>0</v>
      </c>
      <c r="AA17" s="50">
        <v>5</v>
      </c>
      <c r="AB17" s="50">
        <v>3</v>
      </c>
      <c r="AC17" s="51">
        <v>1</v>
      </c>
      <c r="AD17" s="49">
        <v>0</v>
      </c>
      <c r="AE17" s="50">
        <v>2</v>
      </c>
      <c r="AF17" s="50">
        <v>4</v>
      </c>
      <c r="AG17" s="50">
        <v>5</v>
      </c>
      <c r="AH17" s="50">
        <v>3</v>
      </c>
      <c r="AI17" s="51">
        <v>1</v>
      </c>
      <c r="AJ17" s="49">
        <v>0</v>
      </c>
      <c r="AK17" s="50">
        <v>4</v>
      </c>
      <c r="AL17" s="50">
        <v>5</v>
      </c>
      <c r="AM17" s="50">
        <v>3</v>
      </c>
      <c r="AN17" s="50">
        <v>2</v>
      </c>
      <c r="AO17" s="51">
        <v>1</v>
      </c>
    </row>
    <row r="18" spans="2:41" x14ac:dyDescent="0.25">
      <c r="B18" s="4">
        <v>1</v>
      </c>
      <c r="C18" s="1">
        <f>D17</f>
        <v>2</v>
      </c>
      <c r="D18" s="10">
        <v>0</v>
      </c>
      <c r="E18" s="1">
        <v>5</v>
      </c>
      <c r="F18" s="1">
        <v>9</v>
      </c>
      <c r="G18" s="1">
        <v>7</v>
      </c>
      <c r="H18" s="1">
        <v>2</v>
      </c>
      <c r="K18" s="31" t="s">
        <v>203</v>
      </c>
      <c r="L18" s="35">
        <v>31</v>
      </c>
      <c r="M18" s="32" t="s">
        <v>204</v>
      </c>
      <c r="N18" s="32" t="s">
        <v>203</v>
      </c>
      <c r="O18" s="35">
        <v>27</v>
      </c>
      <c r="P18" s="32" t="s">
        <v>204</v>
      </c>
      <c r="Q18" s="32" t="s">
        <v>203</v>
      </c>
      <c r="R18" s="35">
        <v>26</v>
      </c>
      <c r="S18" s="33" t="s">
        <v>204</v>
      </c>
      <c r="V18" s="68"/>
      <c r="W18" s="47">
        <v>1</v>
      </c>
      <c r="X18" s="52">
        <v>4</v>
      </c>
      <c r="Y18" s="46">
        <v>2</v>
      </c>
      <c r="Z18" s="46">
        <v>5</v>
      </c>
      <c r="AA18" s="46">
        <v>0</v>
      </c>
      <c r="AB18" s="46">
        <v>3</v>
      </c>
      <c r="AC18" s="53">
        <v>1</v>
      </c>
      <c r="AD18" s="52">
        <v>0</v>
      </c>
      <c r="AE18" s="46">
        <v>2</v>
      </c>
      <c r="AF18" s="46">
        <v>5</v>
      </c>
      <c r="AG18" s="46">
        <v>4</v>
      </c>
      <c r="AH18" s="46">
        <v>3</v>
      </c>
      <c r="AI18" s="53">
        <v>1</v>
      </c>
      <c r="AJ18" s="52">
        <v>0</v>
      </c>
      <c r="AK18" s="46">
        <v>4</v>
      </c>
      <c r="AL18" s="46">
        <v>5</v>
      </c>
      <c r="AM18" s="46">
        <v>3</v>
      </c>
      <c r="AN18" s="46">
        <v>1</v>
      </c>
      <c r="AO18" s="53">
        <v>2</v>
      </c>
    </row>
    <row r="19" spans="2:41" ht="15.75" thickBot="1" x14ac:dyDescent="0.3">
      <c r="B19" s="4">
        <v>2</v>
      </c>
      <c r="C19" s="1">
        <f>E17</f>
        <v>1</v>
      </c>
      <c r="D19" s="1">
        <f>E18</f>
        <v>5</v>
      </c>
      <c r="E19" s="10">
        <v>0</v>
      </c>
      <c r="F19" s="1">
        <v>3</v>
      </c>
      <c r="G19" s="1">
        <v>8</v>
      </c>
      <c r="H19" s="1">
        <v>6</v>
      </c>
      <c r="K19" s="31"/>
      <c r="L19" s="32"/>
      <c r="M19" s="32"/>
      <c r="N19" s="32"/>
      <c r="O19" s="32"/>
      <c r="P19" s="32"/>
      <c r="Q19" s="32"/>
      <c r="R19" s="32"/>
      <c r="S19" s="33"/>
      <c r="V19" s="68"/>
      <c r="W19" s="47">
        <v>2</v>
      </c>
      <c r="X19" s="54">
        <v>4</v>
      </c>
      <c r="Y19" s="55">
        <v>0</v>
      </c>
      <c r="Z19" s="55">
        <v>2</v>
      </c>
      <c r="AA19" s="55">
        <v>5</v>
      </c>
      <c r="AB19" s="55">
        <v>3</v>
      </c>
      <c r="AC19" s="56">
        <v>1</v>
      </c>
      <c r="AD19" s="54">
        <v>0</v>
      </c>
      <c r="AE19" s="55">
        <v>2</v>
      </c>
      <c r="AF19" s="55">
        <v>5</v>
      </c>
      <c r="AG19" s="55">
        <v>3</v>
      </c>
      <c r="AH19" s="55">
        <v>4</v>
      </c>
      <c r="AI19" s="56">
        <v>1</v>
      </c>
      <c r="AJ19" s="54">
        <v>2</v>
      </c>
      <c r="AK19" s="55">
        <v>0</v>
      </c>
      <c r="AL19" s="55">
        <v>4</v>
      </c>
      <c r="AM19" s="55">
        <v>5</v>
      </c>
      <c r="AN19" s="55">
        <v>3</v>
      </c>
      <c r="AO19" s="56">
        <v>1</v>
      </c>
    </row>
    <row r="20" spans="2:41" x14ac:dyDescent="0.25">
      <c r="B20" s="4">
        <v>3</v>
      </c>
      <c r="C20" s="1">
        <f>F17</f>
        <v>4</v>
      </c>
      <c r="D20" s="1">
        <f>F18</f>
        <v>9</v>
      </c>
      <c r="E20" s="1">
        <f>F19</f>
        <v>3</v>
      </c>
      <c r="F20" s="10">
        <v>0</v>
      </c>
      <c r="G20" s="1">
        <v>2</v>
      </c>
      <c r="H20" s="1">
        <v>5</v>
      </c>
      <c r="K20" s="31" t="s">
        <v>205</v>
      </c>
      <c r="L20" s="34" t="s">
        <v>235</v>
      </c>
      <c r="M20" s="32"/>
      <c r="N20" s="32" t="s">
        <v>205</v>
      </c>
      <c r="O20" s="34" t="s">
        <v>238</v>
      </c>
      <c r="P20" s="32"/>
      <c r="Q20" s="32" t="s">
        <v>205</v>
      </c>
      <c r="R20" s="32" t="s">
        <v>241</v>
      </c>
      <c r="S20" s="33"/>
    </row>
    <row r="21" spans="2:41" x14ac:dyDescent="0.25">
      <c r="B21" s="4">
        <v>4</v>
      </c>
      <c r="C21" s="1">
        <f>G17</f>
        <v>9</v>
      </c>
      <c r="D21" s="1">
        <f>G18</f>
        <v>7</v>
      </c>
      <c r="E21" s="1">
        <f>G19</f>
        <v>8</v>
      </c>
      <c r="F21" s="1">
        <f>G20</f>
        <v>2</v>
      </c>
      <c r="G21" s="10">
        <v>0</v>
      </c>
      <c r="H21" s="1">
        <v>2</v>
      </c>
      <c r="K21" s="31" t="s">
        <v>203</v>
      </c>
      <c r="L21" s="35">
        <v>35</v>
      </c>
      <c r="M21" s="32" t="s">
        <v>204</v>
      </c>
      <c r="N21" s="32" t="s">
        <v>203</v>
      </c>
      <c r="O21" s="35">
        <v>22</v>
      </c>
      <c r="P21" s="32" t="s">
        <v>204</v>
      </c>
      <c r="Q21" s="32" t="s">
        <v>203</v>
      </c>
      <c r="R21" s="35">
        <v>31</v>
      </c>
      <c r="S21" s="33" t="s">
        <v>204</v>
      </c>
    </row>
    <row r="22" spans="2:41" x14ac:dyDescent="0.25">
      <c r="B22" s="4">
        <v>5</v>
      </c>
      <c r="C22" s="1">
        <f>H17</f>
        <v>1</v>
      </c>
      <c r="D22" s="1">
        <f>H18</f>
        <v>2</v>
      </c>
      <c r="E22" s="1">
        <f>H19</f>
        <v>6</v>
      </c>
      <c r="F22" s="1">
        <f>H20</f>
        <v>5</v>
      </c>
      <c r="G22" s="1">
        <f>H21</f>
        <v>2</v>
      </c>
      <c r="H22" s="10">
        <v>0</v>
      </c>
      <c r="K22" s="31"/>
      <c r="L22" s="32"/>
      <c r="M22" s="32"/>
      <c r="N22" s="32"/>
      <c r="O22" s="32"/>
      <c r="P22" s="32"/>
      <c r="Q22" s="32"/>
      <c r="R22" s="32"/>
      <c r="S22" s="33"/>
    </row>
    <row r="23" spans="2:41" x14ac:dyDescent="0.25">
      <c r="B23" s="26" t="s">
        <v>75</v>
      </c>
      <c r="K23" s="31" t="s">
        <v>206</v>
      </c>
      <c r="L23" s="34" t="s">
        <v>236</v>
      </c>
      <c r="M23" s="32"/>
      <c r="N23" s="32" t="s">
        <v>206</v>
      </c>
      <c r="O23" s="34" t="s">
        <v>239</v>
      </c>
      <c r="P23" s="32"/>
      <c r="Q23" s="32" t="s">
        <v>206</v>
      </c>
      <c r="R23" s="34" t="s">
        <v>242</v>
      </c>
      <c r="S23" s="33"/>
      <c r="Z23" s="26" t="s">
        <v>258</v>
      </c>
      <c r="AA23" s="26">
        <v>50</v>
      </c>
    </row>
    <row r="24" spans="2:41" x14ac:dyDescent="0.25">
      <c r="B24" s="28" t="s">
        <v>207</v>
      </c>
      <c r="C24" s="29"/>
      <c r="D24" s="29"/>
      <c r="E24" s="29" t="s">
        <v>233</v>
      </c>
      <c r="F24" s="30"/>
      <c r="K24" s="36" t="s">
        <v>203</v>
      </c>
      <c r="L24" s="37">
        <v>37</v>
      </c>
      <c r="M24" s="38" t="s">
        <v>204</v>
      </c>
      <c r="N24" s="38" t="s">
        <v>203</v>
      </c>
      <c r="O24" s="37">
        <v>23</v>
      </c>
      <c r="P24" s="38" t="s">
        <v>204</v>
      </c>
      <c r="Q24" s="38" t="s">
        <v>203</v>
      </c>
      <c r="R24" s="37">
        <v>31</v>
      </c>
      <c r="S24" s="39" t="s">
        <v>204</v>
      </c>
      <c r="Z24" s="26" t="s">
        <v>21</v>
      </c>
      <c r="AA24" s="26">
        <v>1</v>
      </c>
      <c r="AB24" s="26">
        <v>2</v>
      </c>
      <c r="AC24" s="26">
        <v>3</v>
      </c>
      <c r="AD24" s="26">
        <v>4</v>
      </c>
    </row>
    <row r="25" spans="2:41" x14ac:dyDescent="0.25">
      <c r="B25" s="36"/>
      <c r="C25" s="38" t="s">
        <v>208</v>
      </c>
      <c r="D25" s="38"/>
      <c r="E25" s="40">
        <v>39</v>
      </c>
      <c r="F25" s="39" t="s">
        <v>204</v>
      </c>
    </row>
    <row r="26" spans="2:41" x14ac:dyDescent="0.25">
      <c r="AA26" s="57" t="s">
        <v>257</v>
      </c>
    </row>
    <row r="27" spans="2:41" x14ac:dyDescent="0.25">
      <c r="I27" s="26" t="s">
        <v>266</v>
      </c>
      <c r="K27" s="26">
        <v>2.2999999999999998</v>
      </c>
      <c r="L27" s="26">
        <v>3.4</v>
      </c>
      <c r="M27" s="26">
        <v>4.5</v>
      </c>
      <c r="AA27" s="26">
        <f>(AA23/AA24-AA23)*AA24</f>
        <v>0</v>
      </c>
      <c r="AB27" s="26">
        <f>(AA23/AB24-AA23)*AB24</f>
        <v>-50</v>
      </c>
      <c r="AC27" s="26">
        <f>(AA23/AC24-AA23)*AC24</f>
        <v>-99.999999999999986</v>
      </c>
      <c r="AD27" s="26">
        <f>(AA23/AD24-AA23)*AD24</f>
        <v>-150</v>
      </c>
    </row>
    <row r="28" spans="2:41" x14ac:dyDescent="0.25">
      <c r="B28" s="26" t="s">
        <v>209</v>
      </c>
      <c r="I28" s="26">
        <f>E17+G19+H21+D22+G18+C21</f>
        <v>29</v>
      </c>
      <c r="O28" s="32"/>
      <c r="P28" s="32"/>
    </row>
    <row r="29" spans="2:41" x14ac:dyDescent="0.25">
      <c r="B29" s="26" t="s">
        <v>210</v>
      </c>
      <c r="AD29" s="26" t="s">
        <v>264</v>
      </c>
    </row>
    <row r="30" spans="2:41" x14ac:dyDescent="0.25">
      <c r="B30" s="26" t="s">
        <v>211</v>
      </c>
      <c r="AB30" s="26" t="s">
        <v>262</v>
      </c>
      <c r="AD30" s="45" t="s">
        <v>259</v>
      </c>
      <c r="AE30" s="45"/>
      <c r="AF30" s="45" t="s">
        <v>260</v>
      </c>
      <c r="AG30" s="45" t="s">
        <v>265</v>
      </c>
      <c r="AH30" s="26" t="s">
        <v>263</v>
      </c>
      <c r="AI30" s="26" t="s">
        <v>261</v>
      </c>
    </row>
    <row r="31" spans="2:41" x14ac:dyDescent="0.25">
      <c r="B31" s="26" t="s">
        <v>212</v>
      </c>
      <c r="I31" s="41" t="s">
        <v>213</v>
      </c>
      <c r="O31" s="41" t="s">
        <v>214</v>
      </c>
      <c r="AB31" s="26">
        <v>150</v>
      </c>
      <c r="AD31" s="45">
        <v>6</v>
      </c>
      <c r="AE31" s="45"/>
      <c r="AF31" s="45">
        <v>15</v>
      </c>
      <c r="AG31" s="45">
        <f>AB31/AD31</f>
        <v>25</v>
      </c>
      <c r="AH31" s="26">
        <f>AG31*AF31</f>
        <v>375</v>
      </c>
      <c r="AI31" s="26">
        <f t="shared" ref="AI31:AI36" si="0">FACT(AD31)</f>
        <v>720</v>
      </c>
    </row>
    <row r="32" spans="2:41" x14ac:dyDescent="0.25">
      <c r="B32" s="26" t="s">
        <v>215</v>
      </c>
      <c r="I32" s="44" t="s">
        <v>246</v>
      </c>
      <c r="O32" s="44" t="s">
        <v>245</v>
      </c>
      <c r="AB32" s="26">
        <v>150</v>
      </c>
      <c r="AD32" s="45">
        <v>9</v>
      </c>
      <c r="AE32" s="45"/>
      <c r="AF32" s="45">
        <v>30</v>
      </c>
      <c r="AG32" s="45">
        <f>AB32/AD32</f>
        <v>16.666666666666668</v>
      </c>
      <c r="AH32" s="26">
        <f>AG32*AF32</f>
        <v>500.00000000000006</v>
      </c>
      <c r="AI32" s="26">
        <f t="shared" si="0"/>
        <v>362880</v>
      </c>
    </row>
    <row r="33" spans="2:35" x14ac:dyDescent="0.25">
      <c r="AB33" s="57">
        <v>150</v>
      </c>
      <c r="AD33" s="45">
        <v>10</v>
      </c>
      <c r="AE33" s="45"/>
      <c r="AF33" s="45">
        <v>45</v>
      </c>
      <c r="AG33" s="45">
        <f t="shared" ref="AG33:AG36" si="1">AB33/AD33</f>
        <v>15</v>
      </c>
      <c r="AH33" s="26">
        <f t="shared" ref="AH33:AH36" si="2">AG33*AF33</f>
        <v>675</v>
      </c>
      <c r="AI33" s="26">
        <f t="shared" si="0"/>
        <v>3628800</v>
      </c>
    </row>
    <row r="34" spans="2:35" x14ac:dyDescent="0.25">
      <c r="C34" s="41" t="s">
        <v>216</v>
      </c>
      <c r="I34" s="26" t="s">
        <v>217</v>
      </c>
      <c r="O34" s="26" t="s">
        <v>218</v>
      </c>
      <c r="AB34" s="57">
        <v>150</v>
      </c>
      <c r="AD34" s="45">
        <v>20</v>
      </c>
      <c r="AE34" s="45"/>
      <c r="AF34" s="45">
        <v>150</v>
      </c>
      <c r="AG34" s="45">
        <f t="shared" si="1"/>
        <v>7.5</v>
      </c>
      <c r="AH34" s="26">
        <f t="shared" si="2"/>
        <v>1125</v>
      </c>
      <c r="AI34" s="26">
        <f t="shared" si="0"/>
        <v>2.43290200817664E+18</v>
      </c>
    </row>
    <row r="35" spans="2:35" x14ac:dyDescent="0.25">
      <c r="J35" s="34"/>
      <c r="AB35" s="57">
        <v>150</v>
      </c>
      <c r="AD35" s="45">
        <v>40</v>
      </c>
      <c r="AE35" s="45"/>
      <c r="AF35" s="45">
        <v>150</v>
      </c>
      <c r="AG35" s="45">
        <f t="shared" si="1"/>
        <v>3.75</v>
      </c>
      <c r="AH35" s="26">
        <f t="shared" si="2"/>
        <v>562.5</v>
      </c>
      <c r="AI35" s="26">
        <f t="shared" si="0"/>
        <v>8.1591528324789801E+47</v>
      </c>
    </row>
    <row r="36" spans="2:35" x14ac:dyDescent="0.25">
      <c r="B36" s="26" t="s">
        <v>219</v>
      </c>
      <c r="I36" s="26" t="s">
        <v>219</v>
      </c>
      <c r="J36" s="34"/>
      <c r="O36" s="26" t="s">
        <v>219</v>
      </c>
      <c r="AB36" s="57">
        <v>150</v>
      </c>
      <c r="AD36" s="45">
        <v>50</v>
      </c>
      <c r="AE36" s="45"/>
      <c r="AF36" s="45">
        <v>150</v>
      </c>
      <c r="AG36" s="45">
        <f t="shared" si="1"/>
        <v>3</v>
      </c>
      <c r="AH36" s="26">
        <f t="shared" si="2"/>
        <v>450</v>
      </c>
      <c r="AI36" s="26">
        <f t="shared" si="0"/>
        <v>3.0414093201713376E+64</v>
      </c>
    </row>
    <row r="37" spans="2:35" x14ac:dyDescent="0.25">
      <c r="B37" s="26" t="s">
        <v>220</v>
      </c>
      <c r="D37" s="63" t="s">
        <v>221</v>
      </c>
      <c r="E37" s="64"/>
      <c r="F37" s="64"/>
      <c r="I37" s="26" t="s">
        <v>220</v>
      </c>
      <c r="O37" s="26" t="s">
        <v>220</v>
      </c>
      <c r="Q37" s="63" t="s">
        <v>221</v>
      </c>
      <c r="R37" s="64"/>
      <c r="S37" s="64"/>
      <c r="AB37" s="57"/>
    </row>
    <row r="38" spans="2:35" x14ac:dyDescent="0.25">
      <c r="B38" s="26" t="s">
        <v>222</v>
      </c>
      <c r="D38" s="63"/>
      <c r="E38" s="64"/>
      <c r="F38" s="64"/>
      <c r="I38" s="26" t="s">
        <v>222</v>
      </c>
      <c r="O38" s="26" t="s">
        <v>222</v>
      </c>
      <c r="Q38" s="63"/>
      <c r="R38" s="64"/>
      <c r="S38" s="64"/>
      <c r="AB38" s="57"/>
    </row>
    <row r="39" spans="2:35" ht="15" customHeight="1" x14ac:dyDescent="0.25">
      <c r="B39" s="26" t="s">
        <v>223</v>
      </c>
      <c r="D39" s="63"/>
      <c r="E39" s="64"/>
      <c r="F39" s="64"/>
      <c r="I39" s="26" t="s">
        <v>223</v>
      </c>
      <c r="K39" s="63" t="s">
        <v>221</v>
      </c>
      <c r="L39" s="64"/>
      <c r="M39" s="64"/>
      <c r="O39" s="26" t="s">
        <v>223</v>
      </c>
      <c r="Q39" s="63"/>
      <c r="R39" s="64"/>
      <c r="S39" s="64"/>
    </row>
    <row r="40" spans="2:35" x14ac:dyDescent="0.25">
      <c r="B40" s="26" t="s">
        <v>224</v>
      </c>
      <c r="D40" s="63"/>
      <c r="E40" s="64"/>
      <c r="F40" s="64"/>
      <c r="I40" s="26" t="s">
        <v>224</v>
      </c>
      <c r="K40" s="63"/>
      <c r="L40" s="64"/>
      <c r="M40" s="64"/>
      <c r="O40" s="26" t="s">
        <v>224</v>
      </c>
      <c r="Q40" s="63"/>
      <c r="R40" s="64"/>
      <c r="S40" s="64"/>
    </row>
    <row r="41" spans="2:35" x14ac:dyDescent="0.25">
      <c r="B41" s="26" t="s">
        <v>225</v>
      </c>
      <c r="D41" s="63"/>
      <c r="E41" s="64"/>
      <c r="F41" s="64"/>
      <c r="I41" s="26" t="s">
        <v>225</v>
      </c>
      <c r="K41" s="63"/>
      <c r="L41" s="64"/>
      <c r="M41" s="64"/>
      <c r="O41" s="26" t="s">
        <v>225</v>
      </c>
      <c r="Q41" s="63"/>
      <c r="R41" s="64"/>
      <c r="S41" s="64"/>
    </row>
    <row r="42" spans="2:35" x14ac:dyDescent="0.25">
      <c r="B42" s="26" t="s">
        <v>226</v>
      </c>
      <c r="D42" s="26" t="s">
        <v>227</v>
      </c>
      <c r="I42" s="26" t="s">
        <v>226</v>
      </c>
      <c r="K42" s="63"/>
      <c r="L42" s="64"/>
      <c r="M42" s="64"/>
      <c r="O42" s="26" t="s">
        <v>226</v>
      </c>
      <c r="Q42" s="26" t="s">
        <v>247</v>
      </c>
    </row>
    <row r="43" spans="2:35" x14ac:dyDescent="0.25">
      <c r="D43" s="44" t="s">
        <v>243</v>
      </c>
      <c r="K43" s="63"/>
      <c r="L43" s="64"/>
      <c r="M43" s="64"/>
      <c r="Q43" s="44" t="s">
        <v>248</v>
      </c>
    </row>
    <row r="44" spans="2:35" x14ac:dyDescent="0.25">
      <c r="K44" s="26" t="s">
        <v>228</v>
      </c>
      <c r="Q44" s="26" t="s">
        <v>249</v>
      </c>
    </row>
    <row r="45" spans="2:35" x14ac:dyDescent="0.25">
      <c r="K45" s="44" t="s">
        <v>244</v>
      </c>
      <c r="O45" s="26" t="s">
        <v>229</v>
      </c>
    </row>
    <row r="46" spans="2:35" x14ac:dyDescent="0.25">
      <c r="O46" s="26" t="s">
        <v>230</v>
      </c>
      <c r="Q46" s="27" t="s">
        <v>244</v>
      </c>
    </row>
    <row r="47" spans="2:35" ht="15" customHeight="1" x14ac:dyDescent="0.25">
      <c r="O47" s="26" t="s">
        <v>231</v>
      </c>
      <c r="Q47" s="65" t="s">
        <v>250</v>
      </c>
      <c r="R47" s="65"/>
      <c r="S47" s="65"/>
      <c r="T47" s="65"/>
      <c r="U47" s="65"/>
      <c r="V47" s="65"/>
    </row>
    <row r="48" spans="2:35" x14ac:dyDescent="0.25">
      <c r="Q48" s="65"/>
      <c r="R48" s="65"/>
      <c r="S48" s="65"/>
      <c r="T48" s="65"/>
      <c r="U48" s="65"/>
      <c r="V48" s="65"/>
    </row>
    <row r="49" ht="17.25" customHeight="1" x14ac:dyDescent="0.25"/>
    <row r="50" ht="27.75" customHeight="1" x14ac:dyDescent="0.25"/>
  </sheetData>
  <mergeCells count="13">
    <mergeCell ref="X15:AC15"/>
    <mergeCell ref="AD15:AI15"/>
    <mergeCell ref="AJ15:AO15"/>
    <mergeCell ref="X14:AO14"/>
    <mergeCell ref="B5:I12"/>
    <mergeCell ref="D37:F41"/>
    <mergeCell ref="K39:M43"/>
    <mergeCell ref="Q37:S41"/>
    <mergeCell ref="Q47:V48"/>
    <mergeCell ref="K5:U6"/>
    <mergeCell ref="K7:U8"/>
    <mergeCell ref="K9:U10"/>
    <mergeCell ref="V17:V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X59"/>
  <sheetViews>
    <sheetView tabSelected="1" topLeftCell="A12" zoomScale="80" zoomScaleNormal="80" workbookViewId="0">
      <selection activeCell="X34" sqref="X34"/>
    </sheetView>
  </sheetViews>
  <sheetFormatPr defaultRowHeight="15" x14ac:dyDescent="0.25"/>
  <cols>
    <col min="1" max="2" width="9.140625" style="2"/>
    <col min="3" max="3" width="12.42578125" style="2" customWidth="1"/>
    <col min="4" max="16384" width="9.140625" style="2"/>
  </cols>
  <sheetData>
    <row r="17" spans="1:22" x14ac:dyDescent="0.25">
      <c r="U17" s="2">
        <v>6</v>
      </c>
    </row>
    <row r="18" spans="1:22" x14ac:dyDescent="0.25">
      <c r="U18" s="2">
        <v>2</v>
      </c>
      <c r="V18" s="2">
        <f>U18/U17</f>
        <v>0.33333333333333331</v>
      </c>
    </row>
    <row r="19" spans="1:22" x14ac:dyDescent="0.25">
      <c r="U19" s="2">
        <v>3</v>
      </c>
      <c r="V19" s="2">
        <f>U19/U17</f>
        <v>0.5</v>
      </c>
    </row>
    <row r="20" spans="1:22" x14ac:dyDescent="0.25">
      <c r="L20" s="4"/>
      <c r="M20" s="4">
        <v>0</v>
      </c>
      <c r="N20" s="4">
        <v>1</v>
      </c>
      <c r="O20" s="4">
        <v>2</v>
      </c>
      <c r="P20" s="4">
        <v>3</v>
      </c>
      <c r="Q20" s="4">
        <v>4</v>
      </c>
      <c r="R20" s="4">
        <v>5</v>
      </c>
      <c r="U20" s="2">
        <v>4</v>
      </c>
      <c r="V20" s="2">
        <f>U20/U17</f>
        <v>0.66666666666666663</v>
      </c>
    </row>
    <row r="21" spans="1:22" x14ac:dyDescent="0.25">
      <c r="L21" s="4">
        <v>0</v>
      </c>
      <c r="M21" s="10">
        <v>0</v>
      </c>
      <c r="N21" s="1">
        <v>2</v>
      </c>
      <c r="O21" s="1">
        <v>1</v>
      </c>
      <c r="P21" s="1">
        <v>4</v>
      </c>
      <c r="Q21" s="1">
        <v>9</v>
      </c>
      <c r="R21" s="1">
        <v>1</v>
      </c>
      <c r="U21" s="2">
        <v>5</v>
      </c>
      <c r="V21" s="2">
        <f>U21/U17</f>
        <v>0.83333333333333337</v>
      </c>
    </row>
    <row r="22" spans="1:22" x14ac:dyDescent="0.25">
      <c r="L22" s="4">
        <v>1</v>
      </c>
      <c r="M22" s="1">
        <f>N21</f>
        <v>2</v>
      </c>
      <c r="N22" s="10">
        <v>0</v>
      </c>
      <c r="O22" s="1">
        <v>5</v>
      </c>
      <c r="P22" s="1">
        <v>9</v>
      </c>
      <c r="Q22" s="1">
        <v>7</v>
      </c>
      <c r="R22" s="1">
        <v>2</v>
      </c>
      <c r="U22" s="2">
        <v>6</v>
      </c>
      <c r="V22" s="2">
        <f>U22/U17</f>
        <v>1</v>
      </c>
    </row>
    <row r="23" spans="1:22" x14ac:dyDescent="0.25">
      <c r="L23" s="4">
        <v>2</v>
      </c>
      <c r="M23" s="1">
        <f>O21</f>
        <v>1</v>
      </c>
      <c r="N23" s="1">
        <f>O22</f>
        <v>5</v>
      </c>
      <c r="O23" s="10">
        <v>0</v>
      </c>
      <c r="P23" s="1">
        <v>3</v>
      </c>
      <c r="Q23" s="1">
        <v>8</v>
      </c>
      <c r="R23" s="1">
        <v>6</v>
      </c>
      <c r="U23" s="2">
        <v>1</v>
      </c>
      <c r="V23" s="2">
        <f>U23/U17</f>
        <v>0.16666666666666666</v>
      </c>
    </row>
    <row r="24" spans="1:22" x14ac:dyDescent="0.25">
      <c r="L24" s="4">
        <v>3</v>
      </c>
      <c r="M24" s="1">
        <f>P21</f>
        <v>4</v>
      </c>
      <c r="N24" s="1">
        <f>P22</f>
        <v>9</v>
      </c>
      <c r="O24" s="1">
        <f>P23</f>
        <v>3</v>
      </c>
      <c r="P24" s="10">
        <v>0</v>
      </c>
      <c r="Q24" s="1">
        <v>2</v>
      </c>
      <c r="R24" s="1">
        <v>5</v>
      </c>
    </row>
    <row r="25" spans="1:22" x14ac:dyDescent="0.25">
      <c r="L25" s="4">
        <v>4</v>
      </c>
      <c r="M25" s="1">
        <f>Q21</f>
        <v>9</v>
      </c>
      <c r="N25" s="1">
        <f>Q22</f>
        <v>7</v>
      </c>
      <c r="O25" s="1">
        <f>Q23</f>
        <v>8</v>
      </c>
      <c r="P25" s="1">
        <f>Q24</f>
        <v>2</v>
      </c>
      <c r="Q25" s="10">
        <v>0</v>
      </c>
      <c r="R25" s="1">
        <v>2</v>
      </c>
    </row>
    <row r="26" spans="1:22" x14ac:dyDescent="0.25">
      <c r="L26" s="4">
        <v>5</v>
      </c>
      <c r="M26" s="1">
        <f>R21</f>
        <v>1</v>
      </c>
      <c r="N26" s="1">
        <f>R22</f>
        <v>2</v>
      </c>
      <c r="O26" s="1">
        <f>R23</f>
        <v>6</v>
      </c>
      <c r="P26" s="1">
        <f>R24</f>
        <v>5</v>
      </c>
      <c r="Q26" s="1">
        <f>R25</f>
        <v>2</v>
      </c>
      <c r="R26" s="10">
        <v>0</v>
      </c>
    </row>
    <row r="27" spans="1:22" x14ac:dyDescent="0.25">
      <c r="U27" s="5" t="s">
        <v>270</v>
      </c>
    </row>
    <row r="28" spans="1:22" x14ac:dyDescent="0.25">
      <c r="U28" s="2">
        <f>Q21+O25+N23+P22+R24+M26</f>
        <v>37</v>
      </c>
    </row>
    <row r="29" spans="1:22" ht="17.25" x14ac:dyDescent="0.3">
      <c r="A29" s="58" t="s">
        <v>267</v>
      </c>
    </row>
    <row r="31" spans="1:22" x14ac:dyDescent="0.25">
      <c r="B31" s="82" t="s">
        <v>271</v>
      </c>
      <c r="C31" s="82"/>
      <c r="D31" s="82"/>
      <c r="E31" s="82"/>
      <c r="F31" s="82"/>
      <c r="G31" s="82"/>
      <c r="I31" s="2" t="s">
        <v>268</v>
      </c>
    </row>
    <row r="32" spans="1:22" x14ac:dyDescent="0.25">
      <c r="B32" s="82"/>
      <c r="C32" s="82"/>
      <c r="D32" s="82"/>
      <c r="E32" s="82"/>
      <c r="F32" s="82"/>
      <c r="G32" s="82"/>
    </row>
    <row r="33" spans="2:24" x14ac:dyDescent="0.25">
      <c r="I33" s="28" t="s">
        <v>198</v>
      </c>
      <c r="J33" s="29"/>
      <c r="K33" s="29"/>
      <c r="L33" s="29"/>
      <c r="M33" s="29"/>
      <c r="N33" s="29"/>
      <c r="O33" s="29"/>
      <c r="P33" s="29"/>
      <c r="Q33" s="30"/>
      <c r="X33" s="2">
        <f>180*104</f>
        <v>18720</v>
      </c>
    </row>
    <row r="34" spans="2:24" x14ac:dyDescent="0.25">
      <c r="I34" s="42" t="s">
        <v>199</v>
      </c>
      <c r="J34" s="32"/>
      <c r="K34" s="32"/>
      <c r="L34" s="43" t="s">
        <v>200</v>
      </c>
      <c r="M34" s="32"/>
      <c r="N34" s="32"/>
      <c r="O34" s="43" t="s">
        <v>201</v>
      </c>
      <c r="P34" s="32"/>
      <c r="Q34" s="33"/>
    </row>
    <row r="35" spans="2:24" x14ac:dyDescent="0.25">
      <c r="B35" s="2" t="s">
        <v>44</v>
      </c>
      <c r="I35" s="31"/>
      <c r="J35" s="32"/>
      <c r="K35" s="32"/>
      <c r="L35" s="32"/>
      <c r="M35" s="32"/>
      <c r="N35" s="32"/>
      <c r="O35" s="32"/>
      <c r="P35" s="32"/>
      <c r="Q35" s="33"/>
    </row>
    <row r="36" spans="2:24" x14ac:dyDescent="0.25">
      <c r="B36" s="2" t="s">
        <v>269</v>
      </c>
      <c r="I36" s="31" t="s">
        <v>202</v>
      </c>
      <c r="J36" s="34" t="s">
        <v>234</v>
      </c>
      <c r="K36" s="32"/>
      <c r="L36" s="32" t="s">
        <v>202</v>
      </c>
      <c r="M36" s="34" t="s">
        <v>237</v>
      </c>
      <c r="N36" s="32"/>
      <c r="O36" s="32" t="s">
        <v>202</v>
      </c>
      <c r="P36" s="32" t="s">
        <v>240</v>
      </c>
      <c r="Q36" s="33"/>
    </row>
    <row r="37" spans="2:24" x14ac:dyDescent="0.25">
      <c r="I37" s="31" t="s">
        <v>203</v>
      </c>
      <c r="J37" s="35">
        <v>31</v>
      </c>
      <c r="K37" s="32" t="s">
        <v>204</v>
      </c>
      <c r="L37" s="32" t="s">
        <v>203</v>
      </c>
      <c r="M37" s="35">
        <v>27</v>
      </c>
      <c r="N37" s="32" t="s">
        <v>204</v>
      </c>
      <c r="O37" s="32" t="s">
        <v>203</v>
      </c>
      <c r="P37" s="35">
        <v>26</v>
      </c>
      <c r="Q37" s="33" t="s">
        <v>204</v>
      </c>
    </row>
    <row r="38" spans="2:24" x14ac:dyDescent="0.25">
      <c r="B38" s="59" t="s">
        <v>272</v>
      </c>
      <c r="E38" s="2">
        <v>6</v>
      </c>
      <c r="I38" s="31"/>
      <c r="J38" s="32"/>
      <c r="K38" s="32"/>
      <c r="L38" s="32"/>
      <c r="M38" s="32"/>
      <c r="N38" s="32"/>
      <c r="O38" s="32"/>
      <c r="P38" s="32"/>
      <c r="Q38" s="33"/>
    </row>
    <row r="39" spans="2:24" x14ac:dyDescent="0.25">
      <c r="B39" s="60"/>
      <c r="C39" s="2" t="s">
        <v>273</v>
      </c>
      <c r="D39" s="61">
        <v>0.5</v>
      </c>
      <c r="E39" s="2">
        <v>3</v>
      </c>
      <c r="I39" s="31" t="s">
        <v>205</v>
      </c>
      <c r="J39" s="34" t="s">
        <v>235</v>
      </c>
      <c r="K39" s="32"/>
      <c r="L39" s="32" t="s">
        <v>205</v>
      </c>
      <c r="M39" s="34" t="s">
        <v>238</v>
      </c>
      <c r="N39" s="32"/>
      <c r="O39" s="32" t="s">
        <v>205</v>
      </c>
      <c r="P39" s="32" t="s">
        <v>241</v>
      </c>
      <c r="Q39" s="33"/>
    </row>
    <row r="40" spans="2:24" x14ac:dyDescent="0.25">
      <c r="C40" s="2" t="s">
        <v>274</v>
      </c>
      <c r="D40" s="61">
        <v>0.5</v>
      </c>
      <c r="E40" s="2">
        <v>3</v>
      </c>
      <c r="I40" s="31" t="s">
        <v>203</v>
      </c>
      <c r="J40" s="35">
        <v>35</v>
      </c>
      <c r="K40" s="32" t="s">
        <v>204</v>
      </c>
      <c r="L40" s="32" t="s">
        <v>203</v>
      </c>
      <c r="M40" s="35">
        <v>22</v>
      </c>
      <c r="N40" s="32" t="s">
        <v>204</v>
      </c>
      <c r="O40" s="32" t="s">
        <v>203</v>
      </c>
      <c r="P40" s="35">
        <v>31</v>
      </c>
      <c r="Q40" s="33" t="s">
        <v>204</v>
      </c>
    </row>
    <row r="41" spans="2:24" x14ac:dyDescent="0.25">
      <c r="I41" s="31"/>
      <c r="J41" s="32"/>
      <c r="K41" s="32"/>
      <c r="L41" s="32"/>
      <c r="M41" s="32"/>
      <c r="N41" s="32"/>
      <c r="O41" s="32"/>
      <c r="P41" s="32"/>
      <c r="Q41" s="33"/>
    </row>
    <row r="42" spans="2:24" x14ac:dyDescent="0.25">
      <c r="B42" s="59"/>
      <c r="I42" s="31" t="s">
        <v>206</v>
      </c>
      <c r="J42" s="34" t="s">
        <v>236</v>
      </c>
      <c r="K42" s="32"/>
      <c r="L42" s="32" t="s">
        <v>206</v>
      </c>
      <c r="M42" s="34" t="s">
        <v>239</v>
      </c>
      <c r="N42" s="32"/>
      <c r="O42" s="32" t="s">
        <v>206</v>
      </c>
      <c r="P42" s="34" t="s">
        <v>242</v>
      </c>
      <c r="Q42" s="33"/>
    </row>
    <row r="43" spans="2:24" x14ac:dyDescent="0.25">
      <c r="B43" s="60"/>
      <c r="I43" s="36" t="s">
        <v>203</v>
      </c>
      <c r="J43" s="37">
        <v>37</v>
      </c>
      <c r="K43" s="38" t="s">
        <v>204</v>
      </c>
      <c r="L43" s="38" t="s">
        <v>203</v>
      </c>
      <c r="M43" s="37">
        <v>23</v>
      </c>
      <c r="N43" s="38" t="s">
        <v>204</v>
      </c>
      <c r="O43" s="38" t="s">
        <v>203</v>
      </c>
      <c r="P43" s="37">
        <v>31</v>
      </c>
      <c r="Q43" s="39" t="s">
        <v>204</v>
      </c>
    </row>
    <row r="46" spans="2:24" x14ac:dyDescent="0.25">
      <c r="B46" s="59"/>
      <c r="I46" s="2" t="s">
        <v>275</v>
      </c>
    </row>
    <row r="47" spans="2:24" x14ac:dyDescent="0.25">
      <c r="B47" s="60"/>
      <c r="J47" s="2" t="s">
        <v>276</v>
      </c>
    </row>
    <row r="49" spans="2:10" x14ac:dyDescent="0.25">
      <c r="J49" s="2" t="s">
        <v>277</v>
      </c>
    </row>
    <row r="50" spans="2:10" x14ac:dyDescent="0.25">
      <c r="B50" s="59"/>
    </row>
    <row r="51" spans="2:10" x14ac:dyDescent="0.25">
      <c r="B51" s="60"/>
    </row>
    <row r="54" spans="2:10" x14ac:dyDescent="0.25">
      <c r="B54" s="59"/>
    </row>
    <row r="55" spans="2:10" x14ac:dyDescent="0.25">
      <c r="B55" s="60"/>
    </row>
    <row r="58" spans="2:10" x14ac:dyDescent="0.25">
      <c r="B58" s="59"/>
    </row>
    <row r="59" spans="2:10" x14ac:dyDescent="0.25">
      <c r="B59" s="60"/>
    </row>
  </sheetData>
  <mergeCells count="1">
    <mergeCell ref="B31:G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</vt:lpstr>
      <vt:lpstr>I+Barata</vt:lpstr>
      <vt:lpstr>Mov 2-opt</vt:lpstr>
      <vt:lpstr>Reinserção</vt:lpstr>
      <vt:lpstr>VND</vt:lpstr>
      <vt:lpstr>Multi-Start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2020-07-09T18:02:42Z</dcterms:modified>
</cp:coreProperties>
</file>