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Repositorios\random_stuff\"/>
    </mc:Choice>
  </mc:AlternateContent>
  <xr:revisionPtr revIDLastSave="0" documentId="13_ncr:1_{7A33F5D9-DFE4-495B-9E89-1C7F9ABD0A19}" xr6:coauthVersionLast="45" xr6:coauthVersionMax="45" xr10:uidLastSave="{00000000-0000-0000-0000-000000000000}"/>
  <bookViews>
    <workbookView xWindow="-120" yWindow="-120" windowWidth="20730" windowHeight="11160" xr2:uid="{A6674583-E30E-491F-ADDE-3188C8131283}"/>
  </bookViews>
  <sheets>
    <sheet name="comparacao_quartis" sheetId="2" r:id="rId1"/>
    <sheet name="comparacao_datasets" sheetId="4" r:id="rId2"/>
  </sheets>
  <definedNames>
    <definedName name="_xlchart.v1.0" hidden="1">comparacao_quartis!$B$1</definedName>
    <definedName name="_xlchart.v1.1" hidden="1">comparacao_quartis!$B$2:$B$12</definedName>
    <definedName name="_xlchart.v1.2" hidden="1">comparacao_quartis!$A$1</definedName>
    <definedName name="_xlchart.v1.3" hidden="1">comparacao_quartis!$A$2:$A$12</definedName>
    <definedName name="_xlchart.v1.4" hidden="1">comparacao_quartis!$B$1</definedName>
    <definedName name="_xlchart.v1.5" hidden="1">comparacao_quartis!$B$2:$B$12</definedName>
    <definedName name="_xlchart.v1.6" hidden="1">comparacao_quartis!$B$1</definedName>
    <definedName name="_xlchart.v1.7" hidden="1">comparacao_quartis!$B$2:$B$12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8" i="4" l="1"/>
  <c r="AW10" i="4" s="1"/>
  <c r="AN8" i="4"/>
  <c r="AN10" i="4" s="1"/>
  <c r="M8" i="4"/>
  <c r="M10" i="4" s="1"/>
  <c r="D8" i="4"/>
  <c r="D10" i="4" s="1"/>
  <c r="AY7" i="4"/>
  <c r="AY9" i="4" s="1"/>
  <c r="AY11" i="4" s="1"/>
  <c r="AX7" i="4"/>
  <c r="AX9" i="4" s="1"/>
  <c r="AW7" i="4"/>
  <c r="AW9" i="4" s="1"/>
  <c r="AW11" i="4" s="1"/>
  <c r="AP7" i="4"/>
  <c r="AP9" i="4" s="1"/>
  <c r="AP11" i="4" s="1"/>
  <c r="AN7" i="4"/>
  <c r="AN9" i="4" s="1"/>
  <c r="AN11" i="4" s="1"/>
  <c r="AE7" i="4"/>
  <c r="AE8" i="4" s="1"/>
  <c r="AE10" i="4" s="1"/>
  <c r="Z7" i="4"/>
  <c r="Z9" i="4" s="1"/>
  <c r="W7" i="4"/>
  <c r="W9" i="4" s="1"/>
  <c r="W11" i="4" s="1"/>
  <c r="V7" i="4"/>
  <c r="V9" i="4" s="1"/>
  <c r="V11" i="4" s="1"/>
  <c r="O7" i="4"/>
  <c r="O9" i="4" s="1"/>
  <c r="O11" i="4" s="1"/>
  <c r="N7" i="4"/>
  <c r="N9" i="4" s="1"/>
  <c r="N11" i="4" s="1"/>
  <c r="M7" i="4"/>
  <c r="M9" i="4" s="1"/>
  <c r="M11" i="4" s="1"/>
  <c r="F7" i="4"/>
  <c r="F9" i="4" s="1"/>
  <c r="F11" i="4" s="1"/>
  <c r="D7" i="4"/>
  <c r="D9" i="4" s="1"/>
  <c r="D11" i="4" s="1"/>
  <c r="AZ6" i="4"/>
  <c r="BA6" i="4" s="1"/>
  <c r="AY6" i="4"/>
  <c r="AX6" i="4"/>
  <c r="AX11" i="4" s="1"/>
  <c r="AQ6" i="4"/>
  <c r="AP6" i="4"/>
  <c r="AO6" i="4"/>
  <c r="AH6" i="4"/>
  <c r="AG6" i="4"/>
  <c r="AF6" i="4"/>
  <c r="Y6" i="4"/>
  <c r="X6" i="4"/>
  <c r="W6" i="4"/>
  <c r="P6" i="4"/>
  <c r="O6" i="4"/>
  <c r="N6" i="4"/>
  <c r="G6" i="4"/>
  <c r="H6" i="4" s="1"/>
  <c r="F6" i="4"/>
  <c r="E6" i="4"/>
  <c r="BA5" i="4"/>
  <c r="AZ5" i="4"/>
  <c r="AY5" i="4"/>
  <c r="AX5" i="4"/>
  <c r="AR5" i="4"/>
  <c r="AQ5" i="4"/>
  <c r="AP5" i="4"/>
  <c r="AO5" i="4"/>
  <c r="AI5" i="4"/>
  <c r="AI7" i="4" s="1"/>
  <c r="AH5" i="4"/>
  <c r="AH7" i="4" s="1"/>
  <c r="AG5" i="4"/>
  <c r="AF5" i="4"/>
  <c r="Z5" i="4"/>
  <c r="Y5" i="4"/>
  <c r="X5" i="4"/>
  <c r="W5" i="4"/>
  <c r="Q5" i="4"/>
  <c r="P5" i="4"/>
  <c r="O5" i="4"/>
  <c r="N5" i="4"/>
  <c r="H5" i="4"/>
  <c r="G5" i="4"/>
  <c r="F5" i="4"/>
  <c r="E5" i="4"/>
  <c r="AZ4" i="4"/>
  <c r="BA4" i="4" s="1"/>
  <c r="AY4" i="4"/>
  <c r="AX4" i="4"/>
  <c r="AQ4" i="4"/>
  <c r="AR4" i="4" s="1"/>
  <c r="AP4" i="4"/>
  <c r="AO4" i="4"/>
  <c r="AH4" i="4"/>
  <c r="AI4" i="4" s="1"/>
  <c r="AG4" i="4"/>
  <c r="AF4" i="4"/>
  <c r="Y4" i="4"/>
  <c r="Z4" i="4" s="1"/>
  <c r="X4" i="4"/>
  <c r="W4" i="4"/>
  <c r="P4" i="4"/>
  <c r="Q4" i="4" s="1"/>
  <c r="O4" i="4"/>
  <c r="N4" i="4"/>
  <c r="G4" i="4"/>
  <c r="H4" i="4" s="1"/>
  <c r="F4" i="4"/>
  <c r="E4" i="4"/>
  <c r="BA3" i="4"/>
  <c r="AZ3" i="4"/>
  <c r="AY3" i="4"/>
  <c r="AY8" i="4" s="1"/>
  <c r="AX3" i="4"/>
  <c r="AX8" i="4" s="1"/>
  <c r="AR3" i="4"/>
  <c r="AQ3" i="4"/>
  <c r="AP3" i="4"/>
  <c r="AP8" i="4" s="1"/>
  <c r="AO3" i="4"/>
  <c r="AI3" i="4"/>
  <c r="AH3" i="4"/>
  <c r="AH8" i="4" s="1"/>
  <c r="AG3" i="4"/>
  <c r="AF3" i="4"/>
  <c r="Z3" i="4"/>
  <c r="Z8" i="4" s="1"/>
  <c r="Y3" i="4"/>
  <c r="X3" i="4"/>
  <c r="W3" i="4"/>
  <c r="W8" i="4" s="1"/>
  <c r="Q3" i="4"/>
  <c r="P3" i="4"/>
  <c r="O3" i="4"/>
  <c r="O8" i="4" s="1"/>
  <c r="N3" i="4"/>
  <c r="N8" i="4" s="1"/>
  <c r="H3" i="4"/>
  <c r="G3" i="4"/>
  <c r="F3" i="4"/>
  <c r="F8" i="4" s="1"/>
  <c r="E3" i="4"/>
  <c r="AZ2" i="4"/>
  <c r="BA2" i="4" s="1"/>
  <c r="AY2" i="4"/>
  <c r="AY10" i="4" s="1"/>
  <c r="AX2" i="4"/>
  <c r="AQ2" i="4"/>
  <c r="AP2" i="4"/>
  <c r="AO2" i="4"/>
  <c r="AH2" i="4"/>
  <c r="AI2" i="4" s="1"/>
  <c r="AG2" i="4"/>
  <c r="AF2" i="4"/>
  <c r="Y2" i="4"/>
  <c r="X2" i="4"/>
  <c r="W2" i="4"/>
  <c r="W10" i="4" s="1"/>
  <c r="P2" i="4"/>
  <c r="Q2" i="4" s="1"/>
  <c r="O2" i="4"/>
  <c r="O10" i="4" s="1"/>
  <c r="N2" i="4"/>
  <c r="G2" i="4"/>
  <c r="F2" i="4"/>
  <c r="E2" i="4"/>
  <c r="F10" i="4" l="1"/>
  <c r="AP10" i="4"/>
  <c r="AI8" i="4"/>
  <c r="BA8" i="4"/>
  <c r="BA10" i="4" s="1"/>
  <c r="Y8" i="4"/>
  <c r="Y10" i="4" s="1"/>
  <c r="AZ8" i="4"/>
  <c r="AZ10" i="4" s="1"/>
  <c r="Y9" i="4"/>
  <c r="Y11" i="4" s="1"/>
  <c r="N10" i="4"/>
  <c r="AI10" i="4"/>
  <c r="AX10" i="4"/>
  <c r="Q9" i="4"/>
  <c r="AR9" i="4"/>
  <c r="AH9" i="4"/>
  <c r="AH11" i="4" s="1"/>
  <c r="AR2" i="4"/>
  <c r="Q6" i="4"/>
  <c r="Q11" i="4" s="1"/>
  <c r="AI6" i="4"/>
  <c r="AR6" i="4"/>
  <c r="G7" i="4"/>
  <c r="G8" i="4" s="1"/>
  <c r="G10" i="4" s="1"/>
  <c r="AQ7" i="4"/>
  <c r="AQ9" i="4" s="1"/>
  <c r="AQ11" i="4" s="1"/>
  <c r="AI9" i="4"/>
  <c r="H7" i="4"/>
  <c r="H8" i="4" s="1"/>
  <c r="P7" i="4"/>
  <c r="P9" i="4" s="1"/>
  <c r="P11" i="4" s="1"/>
  <c r="X7" i="4"/>
  <c r="X8" i="4" s="1"/>
  <c r="X10" i="4" s="1"/>
  <c r="AF7" i="4"/>
  <c r="AF8" i="4" s="1"/>
  <c r="AF10" i="4" s="1"/>
  <c r="AR7" i="4"/>
  <c r="AR8" i="4" s="1"/>
  <c r="AZ7" i="4"/>
  <c r="AZ9" i="4" s="1"/>
  <c r="AZ11" i="4" s="1"/>
  <c r="V8" i="4"/>
  <c r="V10" i="4" s="1"/>
  <c r="AH10" i="4"/>
  <c r="H2" i="4"/>
  <c r="Z2" i="4"/>
  <c r="Z10" i="4" s="1"/>
  <c r="Z6" i="4"/>
  <c r="Z11" i="4" s="1"/>
  <c r="AE9" i="4"/>
  <c r="AE11" i="4" s="1"/>
  <c r="E7" i="4"/>
  <c r="E8" i="4" s="1"/>
  <c r="E10" i="4" s="1"/>
  <c r="Q7" i="4"/>
  <c r="Q8" i="4" s="1"/>
  <c r="Q10" i="4" s="1"/>
  <c r="Y7" i="4"/>
  <c r="AG7" i="4"/>
  <c r="AG8" i="4" s="1"/>
  <c r="AG10" i="4" s="1"/>
  <c r="AO7" i="4"/>
  <c r="AO8" i="4" s="1"/>
  <c r="AO10" i="4" s="1"/>
  <c r="BA7" i="4"/>
  <c r="BA9" i="4" s="1"/>
  <c r="BA11" i="4" s="1"/>
  <c r="F7" i="2"/>
  <c r="E7" i="2"/>
  <c r="F6" i="2"/>
  <c r="E6" i="2"/>
  <c r="F5" i="2"/>
  <c r="E5" i="2"/>
  <c r="F4" i="2"/>
  <c r="E4" i="2"/>
  <c r="F3" i="2"/>
  <c r="E3" i="2"/>
  <c r="AR10" i="4" l="1"/>
  <c r="H9" i="4"/>
  <c r="H11" i="4" s="1"/>
  <c r="G9" i="4"/>
  <c r="G11" i="4" s="1"/>
  <c r="AG9" i="4"/>
  <c r="AG11" i="4" s="1"/>
  <c r="AO9" i="4"/>
  <c r="AO11" i="4" s="1"/>
  <c r="P8" i="4"/>
  <c r="P10" i="4" s="1"/>
  <c r="H10" i="4"/>
  <c r="AI11" i="4"/>
  <c r="E9" i="4"/>
  <c r="E11" i="4" s="1"/>
  <c r="AQ8" i="4"/>
  <c r="AQ10" i="4" s="1"/>
  <c r="AR11" i="4"/>
  <c r="X9" i="4"/>
  <c r="X11" i="4" s="1"/>
  <c r="AF9" i="4"/>
  <c r="AF11" i="4" s="1"/>
  <c r="E9" i="2"/>
  <c r="F10" i="2"/>
  <c r="E8" i="2"/>
  <c r="E10" i="2" s="1"/>
  <c r="F8" i="2"/>
  <c r="F9" i="2" s="1"/>
</calcChain>
</file>

<file path=xl/sharedStrings.xml><?xml version="1.0" encoding="utf-8"?>
<sst xmlns="http://schemas.openxmlformats.org/spreadsheetml/2006/main" count="120" uniqueCount="33">
  <si>
    <t>QUARTIL.INC()</t>
  </si>
  <si>
    <t>QUARTIL.EXC()</t>
  </si>
  <si>
    <t>Mínimo</t>
  </si>
  <si>
    <t>Q1</t>
  </si>
  <si>
    <t>med</t>
  </si>
  <si>
    <t>Q3</t>
  </si>
  <si>
    <t>DI</t>
  </si>
  <si>
    <t>Q1 - 1,5*DI</t>
  </si>
  <si>
    <t>Q3 + 1,5*DI</t>
  </si>
  <si>
    <t>Máximo</t>
  </si>
  <si>
    <t>Wikipedia - Exemplo 2</t>
  </si>
  <si>
    <t>Tukey</t>
  </si>
  <si>
    <t>M&amp;M</t>
  </si>
  <si>
    <t>QUARTIL.INC</t>
  </si>
  <si>
    <t>QUARTIL.EXC</t>
  </si>
  <si>
    <t>Python</t>
  </si>
  <si>
    <t>Climatempo - Curitiba</t>
  </si>
  <si>
    <t>Numeros ordenados</t>
  </si>
  <si>
    <t>Comp. Sepala setosa</t>
  </si>
  <si>
    <t>Comp. Sepala virginica</t>
  </si>
  <si>
    <t>Wikipedia - Exemplo 1</t>
  </si>
  <si>
    <t>q1</t>
  </si>
  <si>
    <t>MED</t>
  </si>
  <si>
    <t>q3</t>
  </si>
  <si>
    <t>q1 - 1,5*DI</t>
  </si>
  <si>
    <t>q3 + 1,5*DI</t>
  </si>
  <si>
    <t>Tukey e M&amp;M resultados iguais</t>
  </si>
  <si>
    <t>Tukey e Quartil INC e Python iguais</t>
  </si>
  <si>
    <t>Tukey e M&amp;M iguais</t>
  </si>
  <si>
    <t>M&amp;M e Quartil EXC iguais</t>
  </si>
  <si>
    <t>Python e QUARTIL.INC iguais</t>
  </si>
  <si>
    <t>Outliers -?</t>
  </si>
  <si>
    <t>Outliers +?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</si>
</sst>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6" xfId="0" applyBorder="1"/>
    <xf numFmtId="0" fontId="0" fillId="0" borderId="30" xfId="0" applyBorder="1"/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QUARTIL.INC()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QUARTIL.INC()</a:t>
          </a:r>
        </a:p>
      </cx:txPr>
    </cx:title>
    <cx:plotArea>
      <cx:plotAreaRegion>
        <cx:series layoutId="boxWhisker" uniqueId="{635CE4E0-85A3-497F-86EA-601A372CD491}">
          <cx:tx>
            <cx:txData>
              <cx:f>_xlchart.v1.6</cx:f>
              <cx:v>QUARTIL.EXC()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QUARTIL.EXC()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QUARTIL.EXC()</a:t>
          </a:r>
        </a:p>
      </cx:txPr>
    </cx:title>
    <cx:plotArea>
      <cx:plotAreaRegion>
        <cx:series layoutId="boxWhisker" uniqueId="{75BB8551-9A20-49BB-8CB0-22580315FD11}">
          <cx:tx>
            <cx:txData>
              <cx:f>_xlchart.v1.0</cx:f>
              <cx:v>QUARTIL.EXC()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Boxplots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Boxplots</a:t>
          </a:r>
        </a:p>
      </cx:txPr>
    </cx:title>
    <cx:plotArea>
      <cx:plotAreaRegion>
        <cx:series layoutId="boxWhisker" uniqueId="{997BF430-899B-40D5-AD02-AF8BD9C59085}">
          <cx:tx>
            <cx:txData>
              <cx:f>_xlchart.v1.2</cx:f>
              <cx:v>QUARTIL.INC()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E264-41D9-8358-68B0D9269582}">
          <cx:tx>
            <cx:txData>
              <cx:f>_xlchart.v1.4</cx:f>
              <cx:v>QUARTIL.EXC()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15</xdr:row>
      <xdr:rowOff>9525</xdr:rowOff>
    </xdr:from>
    <xdr:to>
      <xdr:col>8</xdr:col>
      <xdr:colOff>438150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A4E0AD5-9B00-4DC8-9230-8513ADA2F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15</xdr:row>
      <xdr:rowOff>9525</xdr:rowOff>
    </xdr:from>
    <xdr:to>
      <xdr:col>16</xdr:col>
      <xdr:colOff>152400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555FA28-686E-4068-98F1-9F0F856C6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4F7CCCA-3D63-427B-9294-3FB75DF72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DC2-219C-44D1-B9BD-6B6E4389417A}">
  <dimension ref="A1:F13"/>
  <sheetViews>
    <sheetView showGridLines="0" tabSelected="1" workbookViewId="0">
      <selection activeCell="D8" sqref="D8"/>
    </sheetView>
  </sheetViews>
  <sheetFormatPr defaultRowHeight="15" x14ac:dyDescent="0.25"/>
  <cols>
    <col min="1" max="1" width="13.85546875" bestFit="1" customWidth="1"/>
    <col min="2" max="2" width="14" style="19" bestFit="1" customWidth="1"/>
    <col min="4" max="4" width="10.7109375" bestFit="1" customWidth="1"/>
    <col min="5" max="5" width="13.85546875" bestFit="1" customWidth="1"/>
    <col min="6" max="6" width="14" bestFit="1" customWidth="1"/>
  </cols>
  <sheetData>
    <row r="1" spans="1:6" ht="15.75" thickBot="1" x14ac:dyDescent="0.3">
      <c r="A1" s="1" t="s">
        <v>0</v>
      </c>
      <c r="B1" s="1" t="s">
        <v>1</v>
      </c>
    </row>
    <row r="2" spans="1:6" x14ac:dyDescent="0.25">
      <c r="A2" s="2">
        <v>6</v>
      </c>
      <c r="B2" s="2">
        <v>6</v>
      </c>
      <c r="C2" s="3"/>
      <c r="D2" s="4"/>
      <c r="E2" s="5" t="s">
        <v>0</v>
      </c>
      <c r="F2" s="6" t="s">
        <v>1</v>
      </c>
    </row>
    <row r="3" spans="1:6" x14ac:dyDescent="0.25">
      <c r="A3" s="7">
        <v>7</v>
      </c>
      <c r="B3" s="7">
        <v>7</v>
      </c>
      <c r="D3" s="8" t="s">
        <v>2</v>
      </c>
      <c r="E3" s="9">
        <f>MIN(B:B)</f>
        <v>6</v>
      </c>
      <c r="F3" s="10">
        <f>MIN(B:B)</f>
        <v>6</v>
      </c>
    </row>
    <row r="4" spans="1:6" x14ac:dyDescent="0.25">
      <c r="A4" s="7">
        <v>15</v>
      </c>
      <c r="B4" s="7">
        <v>15</v>
      </c>
      <c r="D4" s="11" t="s">
        <v>3</v>
      </c>
      <c r="E4" s="12">
        <f>_xlfn.QUARTILE.INC(B:B,1)</f>
        <v>25.5</v>
      </c>
      <c r="F4" s="13">
        <f>_xlfn.QUARTILE.EXC(B:B,1)</f>
        <v>15</v>
      </c>
    </row>
    <row r="5" spans="1:6" x14ac:dyDescent="0.25">
      <c r="A5" s="7">
        <v>36</v>
      </c>
      <c r="B5" s="7">
        <v>36</v>
      </c>
      <c r="D5" s="11" t="s">
        <v>4</v>
      </c>
      <c r="E5" s="12">
        <f>MEDIAN(B:B)</f>
        <v>40</v>
      </c>
      <c r="F5" s="13">
        <f>MEDIAN(B:B)</f>
        <v>40</v>
      </c>
    </row>
    <row r="6" spans="1:6" x14ac:dyDescent="0.25">
      <c r="A6" s="7">
        <v>39</v>
      </c>
      <c r="B6" s="7">
        <v>39</v>
      </c>
      <c r="D6" s="11" t="s">
        <v>5</v>
      </c>
      <c r="E6" s="12">
        <f>_xlfn.QUARTILE.INC(B:B,3)</f>
        <v>42.5</v>
      </c>
      <c r="F6" s="13">
        <f>_xlfn.QUARTILE.EXC(B:B,3)</f>
        <v>43</v>
      </c>
    </row>
    <row r="7" spans="1:6" ht="15.75" thickBot="1" x14ac:dyDescent="0.3">
      <c r="A7" s="7">
        <v>40</v>
      </c>
      <c r="B7" s="7">
        <v>40</v>
      </c>
      <c r="D7" s="14" t="s">
        <v>9</v>
      </c>
      <c r="E7" s="15">
        <f>MAX(B:B)</f>
        <v>49</v>
      </c>
      <c r="F7" s="16">
        <f>MAX(B:B)</f>
        <v>49</v>
      </c>
    </row>
    <row r="8" spans="1:6" x14ac:dyDescent="0.25">
      <c r="A8" s="7">
        <v>41</v>
      </c>
      <c r="B8" s="7">
        <v>41</v>
      </c>
      <c r="D8" s="17" t="s">
        <v>6</v>
      </c>
      <c r="E8" s="5">
        <f>E6-E4</f>
        <v>17</v>
      </c>
      <c r="F8" s="6">
        <f>F6-F4</f>
        <v>28</v>
      </c>
    </row>
    <row r="9" spans="1:6" x14ac:dyDescent="0.25">
      <c r="A9" s="7">
        <v>42</v>
      </c>
      <c r="B9" s="7">
        <v>42</v>
      </c>
      <c r="D9" s="11" t="s">
        <v>7</v>
      </c>
      <c r="E9" s="12">
        <f>E4-1.5*E8</f>
        <v>0</v>
      </c>
      <c r="F9" s="13">
        <f>F4-1.5*F8</f>
        <v>-27</v>
      </c>
    </row>
    <row r="10" spans="1:6" ht="15.75" thickBot="1" x14ac:dyDescent="0.3">
      <c r="A10" s="7">
        <v>43</v>
      </c>
      <c r="B10" s="7">
        <v>43</v>
      </c>
      <c r="D10" s="14" t="s">
        <v>8</v>
      </c>
      <c r="E10" s="15">
        <f>E6+1.5*E8</f>
        <v>68</v>
      </c>
      <c r="F10" s="16">
        <f>F6+1.5*F8</f>
        <v>85</v>
      </c>
    </row>
    <row r="11" spans="1:6" x14ac:dyDescent="0.25">
      <c r="A11" s="7">
        <v>47</v>
      </c>
      <c r="B11" s="7">
        <v>47</v>
      </c>
    </row>
    <row r="12" spans="1:6" ht="15.75" thickBot="1" x14ac:dyDescent="0.3">
      <c r="A12" s="18">
        <v>49</v>
      </c>
      <c r="B12" s="18">
        <v>49</v>
      </c>
      <c r="E12" s="19"/>
      <c r="F12" s="19"/>
    </row>
    <row r="13" spans="1:6" x14ac:dyDescent="0.25">
      <c r="E13" s="19"/>
      <c r="F1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178E-0B12-418F-A350-7582AE85CE51}">
  <dimension ref="A1:BA16"/>
  <sheetViews>
    <sheetView showGridLines="0" workbookViewId="0">
      <selection activeCell="H17" sqref="H17"/>
    </sheetView>
  </sheetViews>
  <sheetFormatPr defaultRowHeight="15" x14ac:dyDescent="0.25"/>
  <cols>
    <col min="2" max="2" width="13.5703125" customWidth="1"/>
    <col min="3" max="3" width="15.140625" customWidth="1"/>
    <col min="4" max="4" width="7.28515625" style="19" bestFit="1" customWidth="1"/>
    <col min="5" max="5" width="9.140625" style="19"/>
    <col min="6" max="6" width="5.85546875" style="19" bestFit="1" customWidth="1"/>
    <col min="7" max="7" width="12.42578125" style="19" bestFit="1" customWidth="1"/>
    <col min="8" max="8" width="12.42578125" style="19" customWidth="1"/>
    <col min="10" max="10" width="10" style="19" customWidth="1"/>
    <col min="11" max="11" width="11.28515625" customWidth="1"/>
    <col min="12" max="12" width="14" customWidth="1"/>
    <col min="13" max="13" width="7.28515625" style="19" bestFit="1" customWidth="1"/>
    <col min="14" max="14" width="6.28515625" style="19" bestFit="1" customWidth="1"/>
    <col min="15" max="15" width="5.85546875" style="19" bestFit="1" customWidth="1"/>
    <col min="16" max="16" width="12.42578125" style="19" bestFit="1" customWidth="1"/>
    <col min="17" max="17" width="12.42578125" style="19" customWidth="1"/>
    <col min="18" max="18" width="8.5703125" customWidth="1"/>
    <col min="19" max="19" width="12.42578125" style="19" customWidth="1"/>
    <col min="20" max="20" width="8.5703125" customWidth="1"/>
    <col min="21" max="21" width="15.7109375" customWidth="1"/>
    <col min="22" max="22" width="7.28515625" style="19" bestFit="1" customWidth="1"/>
    <col min="23" max="23" width="6.28515625" style="19" bestFit="1" customWidth="1"/>
    <col min="24" max="24" width="5.85546875" style="19" bestFit="1" customWidth="1"/>
    <col min="25" max="26" width="12.42578125" style="19" customWidth="1"/>
    <col min="28" max="28" width="9.140625" style="19"/>
    <col min="29" max="29" width="11.140625" customWidth="1"/>
    <col min="30" max="30" width="12.140625" customWidth="1"/>
    <col min="31" max="31" width="7.28515625" style="19" bestFit="1" customWidth="1"/>
    <col min="32" max="32" width="6.28515625" style="19" bestFit="1" customWidth="1"/>
    <col min="33" max="33" width="6" style="19" bestFit="1" customWidth="1"/>
    <col min="34" max="34" width="12.42578125" style="19" bestFit="1" customWidth="1"/>
    <col min="35" max="35" width="12.42578125" style="19" customWidth="1"/>
    <col min="37" max="37" width="9.140625" style="19"/>
    <col min="38" max="38" width="11.7109375" customWidth="1"/>
    <col min="39" max="39" width="13.5703125" customWidth="1"/>
    <col min="40" max="40" width="7.28515625" bestFit="1" customWidth="1"/>
    <col min="41" max="41" width="6.28515625" bestFit="1" customWidth="1"/>
    <col min="42" max="42" width="5.85546875" bestFit="1" customWidth="1"/>
    <col min="43" max="43" width="12.42578125" bestFit="1" customWidth="1"/>
    <col min="44" max="44" width="12.42578125" customWidth="1"/>
    <col min="46" max="46" width="9.140625" style="19"/>
    <col min="47" max="47" width="11" customWidth="1"/>
    <col min="48" max="48" width="13.5703125" customWidth="1"/>
    <col min="49" max="49" width="7.28515625" style="19" bestFit="1" customWidth="1"/>
    <col min="50" max="50" width="6.28515625" style="19" bestFit="1" customWidth="1"/>
    <col min="51" max="51" width="5.85546875" style="19" bestFit="1" customWidth="1"/>
    <col min="52" max="53" width="12.42578125" style="19" bestFit="1" customWidth="1"/>
  </cols>
  <sheetData>
    <row r="1" spans="1:53" x14ac:dyDescent="0.25">
      <c r="A1" s="3" t="s">
        <v>10</v>
      </c>
      <c r="B1" s="3"/>
      <c r="C1" s="20"/>
      <c r="D1" s="43" t="s">
        <v>15</v>
      </c>
      <c r="E1" s="43" t="s">
        <v>11</v>
      </c>
      <c r="F1" s="21" t="s">
        <v>12</v>
      </c>
      <c r="G1" s="43" t="s">
        <v>13</v>
      </c>
      <c r="H1" s="22" t="s">
        <v>14</v>
      </c>
      <c r="J1" s="19" t="s">
        <v>16</v>
      </c>
      <c r="K1" s="3"/>
      <c r="L1" s="20"/>
      <c r="M1" s="43" t="s">
        <v>15</v>
      </c>
      <c r="N1" s="21" t="s">
        <v>11</v>
      </c>
      <c r="O1" s="43" t="s">
        <v>12</v>
      </c>
      <c r="P1" s="43" t="s">
        <v>13</v>
      </c>
      <c r="Q1" s="22" t="s">
        <v>14</v>
      </c>
      <c r="S1" s="19" t="s">
        <v>17</v>
      </c>
      <c r="T1" s="3"/>
      <c r="U1" s="44"/>
      <c r="V1" s="43" t="s">
        <v>15</v>
      </c>
      <c r="W1" s="21" t="s">
        <v>11</v>
      </c>
      <c r="X1" s="43" t="s">
        <v>12</v>
      </c>
      <c r="Y1" s="43" t="s">
        <v>13</v>
      </c>
      <c r="Z1" s="22" t="s">
        <v>14</v>
      </c>
      <c r="AB1" s="19" t="s">
        <v>18</v>
      </c>
      <c r="AC1" s="3"/>
      <c r="AD1" s="20"/>
      <c r="AE1" s="43" t="s">
        <v>15</v>
      </c>
      <c r="AF1" s="43" t="s">
        <v>11</v>
      </c>
      <c r="AG1" s="21" t="s">
        <v>12</v>
      </c>
      <c r="AH1" s="43" t="s">
        <v>13</v>
      </c>
      <c r="AI1" s="22" t="s">
        <v>14</v>
      </c>
      <c r="AK1" s="19" t="s">
        <v>19</v>
      </c>
      <c r="AL1" s="3"/>
      <c r="AM1" s="23"/>
      <c r="AN1" s="43" t="s">
        <v>15</v>
      </c>
      <c r="AO1" s="43" t="s">
        <v>11</v>
      </c>
      <c r="AP1" s="21" t="s">
        <v>12</v>
      </c>
      <c r="AQ1" s="43" t="s">
        <v>13</v>
      </c>
      <c r="AR1" s="22" t="s">
        <v>14</v>
      </c>
      <c r="AT1" s="19" t="s">
        <v>20</v>
      </c>
      <c r="AU1" s="3"/>
      <c r="AV1" s="20"/>
      <c r="AW1" s="43" t="s">
        <v>15</v>
      </c>
      <c r="AX1" s="24" t="s">
        <v>11</v>
      </c>
      <c r="AY1" s="9" t="s">
        <v>12</v>
      </c>
      <c r="AZ1" s="9" t="s">
        <v>13</v>
      </c>
      <c r="BA1" s="25" t="s">
        <v>14</v>
      </c>
    </row>
    <row r="2" spans="1:53" x14ac:dyDescent="0.25">
      <c r="A2" s="26">
        <v>7</v>
      </c>
      <c r="C2" s="27" t="s">
        <v>2</v>
      </c>
      <c r="D2" s="12">
        <v>7</v>
      </c>
      <c r="E2" s="12">
        <f>MIN(A:A)</f>
        <v>7</v>
      </c>
      <c r="F2" s="19">
        <f>MIN(A:A)</f>
        <v>7</v>
      </c>
      <c r="G2" s="12">
        <f>F2</f>
        <v>7</v>
      </c>
      <c r="H2" s="28">
        <f>G2</f>
        <v>7</v>
      </c>
      <c r="J2" s="9">
        <v>21</v>
      </c>
      <c r="L2" s="27" t="s">
        <v>2</v>
      </c>
      <c r="M2" s="12">
        <v>21</v>
      </c>
      <c r="N2" s="19">
        <f>MIN(J:J)</f>
        <v>21</v>
      </c>
      <c r="O2" s="12">
        <f>MIN(J:J)</f>
        <v>21</v>
      </c>
      <c r="P2" s="12">
        <f>O2</f>
        <v>21</v>
      </c>
      <c r="Q2" s="28">
        <f>P2</f>
        <v>21</v>
      </c>
      <c r="S2" s="9">
        <v>1</v>
      </c>
      <c r="U2" s="38" t="s">
        <v>2</v>
      </c>
      <c r="V2" s="12">
        <v>1</v>
      </c>
      <c r="W2" s="19">
        <f>MIN(S:S)</f>
        <v>1</v>
      </c>
      <c r="X2" s="12">
        <f>MIN(S:S)</f>
        <v>1</v>
      </c>
      <c r="Y2" s="12">
        <f>X2</f>
        <v>1</v>
      </c>
      <c r="Z2" s="28">
        <f>Y2</f>
        <v>1</v>
      </c>
      <c r="AB2" s="9">
        <v>4.4000000000000004</v>
      </c>
      <c r="AD2" s="27" t="s">
        <v>2</v>
      </c>
      <c r="AE2" s="12">
        <v>4.4000000000000004</v>
      </c>
      <c r="AF2" s="12">
        <f>MIN(AB:AB)</f>
        <v>4.4000000000000004</v>
      </c>
      <c r="AG2" s="19">
        <f>MIN(AB:AB)</f>
        <v>4.4000000000000004</v>
      </c>
      <c r="AH2" s="12">
        <f>AG2</f>
        <v>4.4000000000000004</v>
      </c>
      <c r="AI2" s="28">
        <f>AH2</f>
        <v>4.4000000000000004</v>
      </c>
      <c r="AK2" s="29">
        <v>4.9000000000000004</v>
      </c>
      <c r="AM2" s="26" t="s">
        <v>2</v>
      </c>
      <c r="AN2" s="12">
        <v>4.9000000000000004</v>
      </c>
      <c r="AO2" s="12">
        <f>MIN(AK:AK)</f>
        <v>4.9000000000000004</v>
      </c>
      <c r="AP2" s="19">
        <f>MIN(AK:AK)</f>
        <v>4.9000000000000004</v>
      </c>
      <c r="AQ2" s="12">
        <f>AP2</f>
        <v>4.9000000000000004</v>
      </c>
      <c r="AR2" s="28">
        <f>AQ2</f>
        <v>4.9000000000000004</v>
      </c>
      <c r="AT2" s="9">
        <v>6</v>
      </c>
      <c r="AV2" s="26" t="s">
        <v>2</v>
      </c>
      <c r="AW2" s="19">
        <v>6</v>
      </c>
      <c r="AX2" s="30">
        <f>MIN(AT:AT)</f>
        <v>6</v>
      </c>
      <c r="AY2" s="9">
        <f>MIN(AT:AT)</f>
        <v>6</v>
      </c>
      <c r="AZ2" s="9">
        <f>AY2</f>
        <v>6</v>
      </c>
      <c r="BA2" s="25">
        <f>AZ2</f>
        <v>6</v>
      </c>
    </row>
    <row r="3" spans="1:53" x14ac:dyDescent="0.25">
      <c r="A3" s="27">
        <v>15</v>
      </c>
      <c r="C3" s="27" t="s">
        <v>21</v>
      </c>
      <c r="D3" s="12">
        <v>20.25</v>
      </c>
      <c r="E3" s="12">
        <f>MEDIAN(A2:A4)</f>
        <v>15</v>
      </c>
      <c r="F3" s="19">
        <f>MEDIAN(A2:A4)</f>
        <v>15</v>
      </c>
      <c r="G3" s="12">
        <f>_xlfn.QUARTILE.INC(A:A,1)</f>
        <v>20.25</v>
      </c>
      <c r="H3" s="28">
        <f>_xlfn.QUARTILE.EXC(A:A,1)</f>
        <v>13</v>
      </c>
      <c r="J3" s="12">
        <v>25</v>
      </c>
      <c r="L3" s="27" t="s">
        <v>21</v>
      </c>
      <c r="M3" s="12">
        <v>25.5</v>
      </c>
      <c r="N3" s="19">
        <f>MEDIAN(J2:J5)</f>
        <v>25.5</v>
      </c>
      <c r="O3" s="12">
        <f>MEDIAN(J2:J4)</f>
        <v>25</v>
      </c>
      <c r="P3" s="12">
        <f>_xlfn.QUARTILE.INC(J:J,1)</f>
        <v>25.5</v>
      </c>
      <c r="Q3" s="28">
        <f>_xlfn.QUARTILE.EXC(J:J,1)</f>
        <v>25</v>
      </c>
      <c r="S3" s="12">
        <v>2</v>
      </c>
      <c r="U3" s="38" t="s">
        <v>21</v>
      </c>
      <c r="V3" s="12">
        <v>2.75</v>
      </c>
      <c r="W3" s="19">
        <f>MEDIAN(S2:S5)</f>
        <v>2.5</v>
      </c>
      <c r="X3" s="12">
        <f>MEDIAN(S2:S5)</f>
        <v>2.5</v>
      </c>
      <c r="Y3" s="12">
        <f>_xlfn.QUARTILE.INC(S:S,1)</f>
        <v>2.75</v>
      </c>
      <c r="Z3" s="28">
        <f>_xlfn.QUARTILE.EXC(S:S,1)</f>
        <v>2.25</v>
      </c>
      <c r="AB3" s="12">
        <v>4.5999999999999996</v>
      </c>
      <c r="AD3" s="27" t="s">
        <v>21</v>
      </c>
      <c r="AE3" s="12">
        <v>4.5999999999999996</v>
      </c>
      <c r="AF3" s="12">
        <f>MEDIAN(AB2:AB6)</f>
        <v>4.5999999999999996</v>
      </c>
      <c r="AG3" s="19">
        <f>MEDIAN(AB2:AB5)</f>
        <v>4.5999999999999996</v>
      </c>
      <c r="AH3" s="12">
        <f>_xlfn.QUARTILE.INC(AB:AB,1)</f>
        <v>4.5999999999999996</v>
      </c>
      <c r="AI3" s="28">
        <f>_xlfn.QUARTILE.EXC(AB:AB,1)</f>
        <v>4.5999999999999996</v>
      </c>
      <c r="AK3" s="31">
        <v>5.8</v>
      </c>
      <c r="AM3" s="27" t="s">
        <v>21</v>
      </c>
      <c r="AN3" s="12">
        <v>6.3</v>
      </c>
      <c r="AO3" s="12">
        <f>MEDIAN(AK2:AK6)</f>
        <v>6.3</v>
      </c>
      <c r="AP3" s="19">
        <f>MEDIAN(AK2:AK6)</f>
        <v>6.3</v>
      </c>
      <c r="AQ3" s="12">
        <f>_xlfn.QUARTILE.INC(AK:AK,1)</f>
        <v>6.3</v>
      </c>
      <c r="AR3" s="28">
        <f>_xlfn.QUARTILE.EXC(AK:AK,1)</f>
        <v>6.1749999999999998</v>
      </c>
      <c r="AT3" s="12">
        <v>7</v>
      </c>
      <c r="AV3" s="27" t="s">
        <v>21</v>
      </c>
      <c r="AW3" s="19">
        <v>25.5</v>
      </c>
      <c r="AX3" s="32">
        <f>MEDIAN(AT2:AT7)</f>
        <v>25.5</v>
      </c>
      <c r="AY3" s="12">
        <f>MEDIAN(AT2:AT6)</f>
        <v>15</v>
      </c>
      <c r="AZ3" s="12">
        <f>_xlfn.QUARTILE.INC(AT:AT,1)</f>
        <v>25.5</v>
      </c>
      <c r="BA3" s="28">
        <f>_xlfn.QUARTILE.EXC(AT:AT,1)</f>
        <v>15</v>
      </c>
    </row>
    <row r="4" spans="1:53" x14ac:dyDescent="0.25">
      <c r="A4" s="27">
        <v>36</v>
      </c>
      <c r="C4" s="27" t="s">
        <v>22</v>
      </c>
      <c r="D4" s="12">
        <v>37.5</v>
      </c>
      <c r="E4" s="12">
        <f>MEDIAN(A:A)</f>
        <v>37.5</v>
      </c>
      <c r="F4" s="19">
        <f>MEDIAN(A:A)</f>
        <v>37.5</v>
      </c>
      <c r="G4" s="12">
        <f>F4</f>
        <v>37.5</v>
      </c>
      <c r="H4" s="28">
        <f>G4</f>
        <v>37.5</v>
      </c>
      <c r="J4" s="12">
        <v>26</v>
      </c>
      <c r="L4" s="27" t="s">
        <v>22</v>
      </c>
      <c r="M4" s="12">
        <v>27</v>
      </c>
      <c r="N4" s="19">
        <f>MEDIAN(J:J)</f>
        <v>27</v>
      </c>
      <c r="O4" s="12">
        <f>MEDIAN(J:J)</f>
        <v>27</v>
      </c>
      <c r="P4" s="12">
        <f>O4</f>
        <v>27</v>
      </c>
      <c r="Q4" s="28">
        <f>P4</f>
        <v>27</v>
      </c>
      <c r="S4" s="12">
        <v>3</v>
      </c>
      <c r="U4" s="38" t="s">
        <v>22</v>
      </c>
      <c r="V4" s="12">
        <v>4.5</v>
      </c>
      <c r="W4" s="19">
        <f>MEDIAN(S:S)</f>
        <v>4.5</v>
      </c>
      <c r="X4" s="12">
        <f>MEDIAN(S:S)</f>
        <v>4.5</v>
      </c>
      <c r="Y4" s="12">
        <f>X4</f>
        <v>4.5</v>
      </c>
      <c r="Z4" s="28">
        <f>Y4</f>
        <v>4.5</v>
      </c>
      <c r="AB4" s="12">
        <v>4.5999999999999996</v>
      </c>
      <c r="AD4" s="27" t="s">
        <v>22</v>
      </c>
      <c r="AE4" s="12">
        <v>4.9000000000000004</v>
      </c>
      <c r="AF4" s="12">
        <f>MEDIAN(AB:AB)</f>
        <v>4.9000000000000004</v>
      </c>
      <c r="AG4" s="19">
        <f>MEDIAN(AB:AB)</f>
        <v>4.9000000000000004</v>
      </c>
      <c r="AH4" s="12">
        <f>AG4</f>
        <v>4.9000000000000004</v>
      </c>
      <c r="AI4" s="28">
        <f>AH4</f>
        <v>4.9000000000000004</v>
      </c>
      <c r="AK4" s="31">
        <v>6.3</v>
      </c>
      <c r="AM4" s="27" t="s">
        <v>22</v>
      </c>
      <c r="AN4" s="12">
        <v>6.6</v>
      </c>
      <c r="AO4" s="12">
        <f>MEDIAN(AK:AK)</f>
        <v>6.6</v>
      </c>
      <c r="AP4" s="19">
        <f>MEDIAN(AK:AK)</f>
        <v>6.6</v>
      </c>
      <c r="AQ4" s="12">
        <f>AP4</f>
        <v>6.6</v>
      </c>
      <c r="AR4" s="28">
        <f>AQ4</f>
        <v>6.6</v>
      </c>
      <c r="AT4" s="12">
        <v>15</v>
      </c>
      <c r="AV4" s="27" t="s">
        <v>22</v>
      </c>
      <c r="AW4" s="19">
        <v>40</v>
      </c>
      <c r="AX4" s="32">
        <f>MEDIAN(AT:AT)</f>
        <v>40</v>
      </c>
      <c r="AY4" s="12">
        <f>MEDIAN(AT:AT)</f>
        <v>40</v>
      </c>
      <c r="AZ4" s="12">
        <f>AY4</f>
        <v>40</v>
      </c>
      <c r="BA4" s="28">
        <f>AZ4</f>
        <v>40</v>
      </c>
    </row>
    <row r="5" spans="1:53" x14ac:dyDescent="0.25">
      <c r="A5" s="27">
        <v>39</v>
      </c>
      <c r="C5" s="27" t="s">
        <v>23</v>
      </c>
      <c r="D5" s="12">
        <v>39.75</v>
      </c>
      <c r="E5" s="12">
        <f>MEDIAN(A5:A7)</f>
        <v>40</v>
      </c>
      <c r="F5" s="19">
        <f>MEDIAN(A5:A7)</f>
        <v>40</v>
      </c>
      <c r="G5" s="12">
        <f>_xlfn.QUARTILE.INC(A:A,3)</f>
        <v>39.75</v>
      </c>
      <c r="H5" s="28">
        <f>_xlfn.QUARTILE.EXC(A:A,3)</f>
        <v>40.25</v>
      </c>
      <c r="J5" s="12">
        <v>27</v>
      </c>
      <c r="L5" s="27" t="s">
        <v>23</v>
      </c>
      <c r="M5" s="12">
        <v>28</v>
      </c>
      <c r="N5" s="19">
        <f>MEDIAN(J5:J8)</f>
        <v>28</v>
      </c>
      <c r="O5" s="12">
        <f>MEDIAN(J6:J8)</f>
        <v>28</v>
      </c>
      <c r="P5" s="12">
        <f>_xlfn.QUARTILE.INC(J:J,3)</f>
        <v>28</v>
      </c>
      <c r="Q5" s="28">
        <f>_xlfn.QUARTILE.EXC(J:J,3)</f>
        <v>28</v>
      </c>
      <c r="S5" s="12">
        <v>4</v>
      </c>
      <c r="U5" s="38" t="s">
        <v>23</v>
      </c>
      <c r="V5" s="12">
        <v>6.25</v>
      </c>
      <c r="W5" s="19">
        <f>MEDIAN(S6:S9)</f>
        <v>6.5</v>
      </c>
      <c r="X5" s="12">
        <f>MEDIAN(S6:S9)</f>
        <v>6.5</v>
      </c>
      <c r="Y5" s="12">
        <f>_xlfn.QUARTILE.INC(S:S,3)</f>
        <v>6.25</v>
      </c>
      <c r="Z5" s="28">
        <f>_xlfn.QUARTILE.EXC(S:S,3)</f>
        <v>6.75</v>
      </c>
      <c r="AB5" s="12">
        <v>4.7</v>
      </c>
      <c r="AD5" s="27" t="s">
        <v>23</v>
      </c>
      <c r="AE5" s="12">
        <v>5</v>
      </c>
      <c r="AF5" s="12">
        <f>MEDIAN(AB6:AB10)</f>
        <v>5</v>
      </c>
      <c r="AG5" s="19">
        <f>MEDIAN(AB7:AB10)</f>
        <v>5.05</v>
      </c>
      <c r="AH5" s="12">
        <f>_xlfn.QUARTILE.INC(AB:AB,3)</f>
        <v>5</v>
      </c>
      <c r="AI5" s="28">
        <f>_xlfn.QUARTILE.EXC(AB:AB,3)</f>
        <v>5.05</v>
      </c>
      <c r="AK5" s="31">
        <v>6.3</v>
      </c>
      <c r="AM5" s="27" t="s">
        <v>23</v>
      </c>
      <c r="AN5" s="12">
        <v>7.1749999999999998</v>
      </c>
      <c r="AO5" s="12">
        <f>MEDIAN(AK7:AK11)</f>
        <v>7.2</v>
      </c>
      <c r="AP5" s="19">
        <f>MEDIAN(AK7:AK11)</f>
        <v>7.2</v>
      </c>
      <c r="AQ5" s="12">
        <f>_xlfn.QUARTILE.INC(AK:AK,3)</f>
        <v>7.1749999999999998</v>
      </c>
      <c r="AR5" s="28">
        <f>_xlfn.QUARTILE.EXC(AK:AK,3)</f>
        <v>7.2249999999999996</v>
      </c>
      <c r="AT5" s="12">
        <v>36</v>
      </c>
      <c r="AV5" s="27" t="s">
        <v>23</v>
      </c>
      <c r="AW5" s="19">
        <v>42.5</v>
      </c>
      <c r="AX5" s="32">
        <f>MEDIAN(AT7:AT12)</f>
        <v>42.5</v>
      </c>
      <c r="AY5" s="12">
        <f>MEDIAN(AT8:AT12)</f>
        <v>43</v>
      </c>
      <c r="AZ5" s="12">
        <f>_xlfn.QUARTILE.INC(AT:AT,3)</f>
        <v>42.5</v>
      </c>
      <c r="BA5" s="28">
        <f>_xlfn.QUARTILE.EXC(AT:AT,3)</f>
        <v>43</v>
      </c>
    </row>
    <row r="6" spans="1:53" x14ac:dyDescent="0.25">
      <c r="A6" s="27">
        <v>40</v>
      </c>
      <c r="C6" s="33" t="s">
        <v>9</v>
      </c>
      <c r="D6" s="42">
        <v>41</v>
      </c>
      <c r="E6" s="42">
        <f>MAX(A:A)</f>
        <v>41</v>
      </c>
      <c r="F6" s="34">
        <f>MAX(A:A)</f>
        <v>41</v>
      </c>
      <c r="G6" s="42">
        <f>F6</f>
        <v>41</v>
      </c>
      <c r="H6" s="35">
        <f>G6</f>
        <v>41</v>
      </c>
      <c r="J6" s="12">
        <v>28</v>
      </c>
      <c r="L6" s="33" t="s">
        <v>9</v>
      </c>
      <c r="M6" s="42">
        <v>30</v>
      </c>
      <c r="N6" s="34">
        <f>MAX(J:J)</f>
        <v>30</v>
      </c>
      <c r="O6" s="42">
        <f>MAX(J:J)</f>
        <v>30</v>
      </c>
      <c r="P6" s="42">
        <f>O6</f>
        <v>30</v>
      </c>
      <c r="Q6" s="35">
        <f>P6</f>
        <v>30</v>
      </c>
      <c r="S6" s="12">
        <v>5</v>
      </c>
      <c r="U6" s="39" t="s">
        <v>9</v>
      </c>
      <c r="V6" s="12">
        <v>8</v>
      </c>
      <c r="W6" s="34">
        <f>MAX(S:S)</f>
        <v>8</v>
      </c>
      <c r="X6" s="42">
        <f>MAX(S:S)</f>
        <v>8</v>
      </c>
      <c r="Y6" s="42">
        <f>X6</f>
        <v>8</v>
      </c>
      <c r="Z6" s="35">
        <f>Y6</f>
        <v>8</v>
      </c>
      <c r="AB6" s="12">
        <v>4.9000000000000004</v>
      </c>
      <c r="AD6" s="33" t="s">
        <v>9</v>
      </c>
      <c r="AE6" s="42">
        <v>5.4</v>
      </c>
      <c r="AF6" s="42">
        <f>MAX(AB:AB)</f>
        <v>5.4</v>
      </c>
      <c r="AG6" s="34">
        <f>MAX(AB:AB)</f>
        <v>5.4</v>
      </c>
      <c r="AH6" s="42">
        <f>AG6</f>
        <v>5.4</v>
      </c>
      <c r="AI6" s="35">
        <f>AH6</f>
        <v>5.4</v>
      </c>
      <c r="AK6" s="31">
        <v>6.5</v>
      </c>
      <c r="AM6" s="33" t="s">
        <v>9</v>
      </c>
      <c r="AN6" s="42">
        <v>7.6</v>
      </c>
      <c r="AO6" s="42">
        <f>MAX(AK:AK)</f>
        <v>7.6</v>
      </c>
      <c r="AP6" s="34">
        <f>MAX(AK:AK)</f>
        <v>7.6</v>
      </c>
      <c r="AQ6" s="42">
        <f>AP6</f>
        <v>7.6</v>
      </c>
      <c r="AR6" s="35">
        <f>AQ6</f>
        <v>7.6</v>
      </c>
      <c r="AT6" s="12">
        <v>39</v>
      </c>
      <c r="AV6" s="33" t="s">
        <v>9</v>
      </c>
      <c r="AW6" s="19">
        <v>49</v>
      </c>
      <c r="AX6" s="36">
        <f>MAX(AT:AT)</f>
        <v>49</v>
      </c>
      <c r="AY6" s="42">
        <f>MAX(AT:AT)</f>
        <v>49</v>
      </c>
      <c r="AZ6" s="42">
        <f>AY6</f>
        <v>49</v>
      </c>
      <c r="BA6" s="35">
        <f>AZ6</f>
        <v>49</v>
      </c>
    </row>
    <row r="7" spans="1:53" x14ac:dyDescent="0.25">
      <c r="A7" s="33">
        <v>41</v>
      </c>
      <c r="C7" s="26" t="s">
        <v>6</v>
      </c>
      <c r="D7" s="25">
        <f>D5-D3</f>
        <v>19.5</v>
      </c>
      <c r="E7" s="24">
        <f>E5-E3</f>
        <v>25</v>
      </c>
      <c r="F7" s="9">
        <f>F5-F3</f>
        <v>25</v>
      </c>
      <c r="G7" s="9">
        <f>G5-G3</f>
        <v>19.5</v>
      </c>
      <c r="H7" s="25">
        <f>H5-H3</f>
        <v>27.25</v>
      </c>
      <c r="J7" s="12">
        <v>28</v>
      </c>
      <c r="L7" s="26" t="s">
        <v>6</v>
      </c>
      <c r="M7" s="25">
        <f>M5-M3</f>
        <v>2.5</v>
      </c>
      <c r="N7" s="24">
        <f>N5-N3</f>
        <v>2.5</v>
      </c>
      <c r="O7" s="9">
        <f>O5-O3</f>
        <v>3</v>
      </c>
      <c r="P7" s="9">
        <f>P5-P3</f>
        <v>2.5</v>
      </c>
      <c r="Q7" s="25">
        <f>Q5-Q3</f>
        <v>3</v>
      </c>
      <c r="S7" s="12">
        <v>6</v>
      </c>
      <c r="U7" s="23" t="s">
        <v>6</v>
      </c>
      <c r="V7" s="9">
        <f>V5-V3</f>
        <v>3.5</v>
      </c>
      <c r="W7" s="24">
        <f>W5-W3</f>
        <v>4</v>
      </c>
      <c r="X7" s="9">
        <f>X5-X3</f>
        <v>4</v>
      </c>
      <c r="Y7" s="9">
        <f>Y5-Y3</f>
        <v>3.5</v>
      </c>
      <c r="Z7" s="25">
        <f>Z5-Z3</f>
        <v>4.5</v>
      </c>
      <c r="AB7" s="12">
        <v>5</v>
      </c>
      <c r="AD7" s="26" t="s">
        <v>6</v>
      </c>
      <c r="AE7" s="25">
        <f>AE5-AE3</f>
        <v>0.40000000000000036</v>
      </c>
      <c r="AF7" s="9">
        <f>AF5-AF3</f>
        <v>0.40000000000000036</v>
      </c>
      <c r="AG7" s="24">
        <f>AG5-AG3</f>
        <v>0.45000000000000018</v>
      </c>
      <c r="AH7" s="9">
        <f>AH5-AH3</f>
        <v>0.40000000000000036</v>
      </c>
      <c r="AI7" s="25">
        <f>AI5-AI3</f>
        <v>0.45000000000000018</v>
      </c>
      <c r="AK7" s="31">
        <v>6.7</v>
      </c>
      <c r="AM7" s="26" t="s">
        <v>6</v>
      </c>
      <c r="AN7" s="25">
        <f>AN5-AN3</f>
        <v>0.875</v>
      </c>
      <c r="AO7" s="9">
        <f>AO5-AO3</f>
        <v>0.90000000000000036</v>
      </c>
      <c r="AP7" s="24">
        <f>AP5-AP3</f>
        <v>0.90000000000000036</v>
      </c>
      <c r="AQ7" s="9">
        <f>AQ5-AQ3</f>
        <v>0.875</v>
      </c>
      <c r="AR7" s="25">
        <f>AR5-AR3</f>
        <v>1.0499999999999998</v>
      </c>
      <c r="AT7" s="12">
        <v>40</v>
      </c>
      <c r="AV7" s="26" t="s">
        <v>6</v>
      </c>
      <c r="AW7" s="25">
        <f>AW5-AW3</f>
        <v>17</v>
      </c>
      <c r="AX7" s="24">
        <f>AX5-AX3</f>
        <v>17</v>
      </c>
      <c r="AY7" s="9">
        <f>AY5-AY3</f>
        <v>28</v>
      </c>
      <c r="AZ7" s="9">
        <f>AZ5-AZ3</f>
        <v>17</v>
      </c>
      <c r="BA7" s="25">
        <f>BA5-BA3</f>
        <v>28</v>
      </c>
    </row>
    <row r="8" spans="1:53" x14ac:dyDescent="0.25">
      <c r="A8" s="37"/>
      <c r="C8" s="27" t="s">
        <v>24</v>
      </c>
      <c r="D8" s="28">
        <f>D3-1.5*D7</f>
        <v>-9</v>
      </c>
      <c r="E8" s="19">
        <f>E3-1.5*E7</f>
        <v>-22.5</v>
      </c>
      <c r="F8" s="12">
        <f>F3-1.5*F7</f>
        <v>-22.5</v>
      </c>
      <c r="G8" s="12">
        <f>G3-1.5*G7</f>
        <v>-9</v>
      </c>
      <c r="H8" s="28">
        <f>H3-1.5*H7</f>
        <v>-27.875</v>
      </c>
      <c r="J8" s="42">
        <v>30</v>
      </c>
      <c r="L8" s="27" t="s">
        <v>24</v>
      </c>
      <c r="M8" s="28">
        <f>M3-1.5*M7</f>
        <v>21.75</v>
      </c>
      <c r="N8" s="19">
        <f>N3-1.5*N7</f>
        <v>21.75</v>
      </c>
      <c r="O8" s="12">
        <f>O3-1.5*O7</f>
        <v>20.5</v>
      </c>
      <c r="P8" s="12">
        <f>P3-1.5*P7</f>
        <v>21.75</v>
      </c>
      <c r="Q8" s="28">
        <f>Q3-1.5*Q7</f>
        <v>20.5</v>
      </c>
      <c r="S8" s="12">
        <v>7</v>
      </c>
      <c r="U8" s="38" t="s">
        <v>24</v>
      </c>
      <c r="V8" s="12">
        <f>V3-1.5*V7</f>
        <v>-2.5</v>
      </c>
      <c r="W8" s="19">
        <f>W3-1.5*W7</f>
        <v>-3.5</v>
      </c>
      <c r="X8" s="12">
        <f>X3-1.5*X7</f>
        <v>-3.5</v>
      </c>
      <c r="Y8" s="12">
        <f>Y3-1.5*Y7</f>
        <v>-2.5</v>
      </c>
      <c r="Z8" s="28">
        <f>Z3-1.5*Z7</f>
        <v>-4.5</v>
      </c>
      <c r="AB8" s="12">
        <v>5</v>
      </c>
      <c r="AD8" s="27" t="s">
        <v>24</v>
      </c>
      <c r="AE8" s="28">
        <f>AE3-1.5*AE7</f>
        <v>3.9999999999999991</v>
      </c>
      <c r="AF8" s="12">
        <f>AF3-1.5*AF7</f>
        <v>3.9999999999999991</v>
      </c>
      <c r="AG8" s="19">
        <f>AG3-1.5*AG7</f>
        <v>3.9249999999999994</v>
      </c>
      <c r="AH8" s="12">
        <f>AH3-1.5*AH7</f>
        <v>3.9999999999999991</v>
      </c>
      <c r="AI8" s="28">
        <f>AI3-1.5*AI7</f>
        <v>3.9249999999999994</v>
      </c>
      <c r="AK8" s="31">
        <v>7.1</v>
      </c>
      <c r="AM8" s="27" t="s">
        <v>24</v>
      </c>
      <c r="AN8" s="28">
        <f>AN3-1.5*AN7</f>
        <v>4.9874999999999998</v>
      </c>
      <c r="AO8" s="12">
        <f>AO3-1.5*AO7</f>
        <v>4.9499999999999993</v>
      </c>
      <c r="AP8" s="19">
        <f>AP3-1.5*AP7</f>
        <v>4.9499999999999993</v>
      </c>
      <c r="AQ8" s="12">
        <f>AQ3-1.5*AQ7</f>
        <v>4.9874999999999998</v>
      </c>
      <c r="AR8" s="28">
        <f>AR3-1.5*AR7</f>
        <v>4.5999999999999996</v>
      </c>
      <c r="AT8" s="12">
        <v>41</v>
      </c>
      <c r="AV8" s="27" t="s">
        <v>24</v>
      </c>
      <c r="AW8" s="28">
        <f>AW3-1.5*AW7</f>
        <v>0</v>
      </c>
      <c r="AX8" s="19">
        <f>AX3-1.5*AX7</f>
        <v>0</v>
      </c>
      <c r="AY8" s="12">
        <f>AY3-1.5*AY7</f>
        <v>-27</v>
      </c>
      <c r="AZ8" s="12">
        <f>AZ3-1.5*AZ7</f>
        <v>0</v>
      </c>
      <c r="BA8" s="28">
        <f>BA3-1.5*BA7</f>
        <v>-27</v>
      </c>
    </row>
    <row r="9" spans="1:53" x14ac:dyDescent="0.25">
      <c r="A9" s="37"/>
      <c r="C9" s="33" t="s">
        <v>25</v>
      </c>
      <c r="D9" s="35">
        <f>D5+1.5*D7</f>
        <v>69</v>
      </c>
      <c r="E9" s="34">
        <f>E5+1.5*E7</f>
        <v>77.5</v>
      </c>
      <c r="F9" s="42">
        <f>F5+1.5*F7</f>
        <v>77.5</v>
      </c>
      <c r="G9" s="42">
        <f>G5+1.5*G7</f>
        <v>69</v>
      </c>
      <c r="H9" s="35">
        <f>H5+1.5*H7</f>
        <v>81.125</v>
      </c>
      <c r="L9" s="33" t="s">
        <v>25</v>
      </c>
      <c r="M9" s="35">
        <f>M5+1.5*M7</f>
        <v>31.75</v>
      </c>
      <c r="N9" s="34">
        <f>N5+1.5*N7</f>
        <v>31.75</v>
      </c>
      <c r="O9" s="42">
        <f>O5+1.5*O7</f>
        <v>32.5</v>
      </c>
      <c r="P9" s="42">
        <f>P5+1.5*P7</f>
        <v>31.75</v>
      </c>
      <c r="Q9" s="35">
        <f>Q5+1.5*Q7</f>
        <v>32.5</v>
      </c>
      <c r="S9" s="42">
        <v>8</v>
      </c>
      <c r="U9" s="39" t="s">
        <v>25</v>
      </c>
      <c r="V9" s="42">
        <f>V5+1.5*V7</f>
        <v>11.5</v>
      </c>
      <c r="W9" s="34">
        <f>W5+1.5*W7</f>
        <v>12.5</v>
      </c>
      <c r="X9" s="42">
        <f>X5+1.5*X7</f>
        <v>12.5</v>
      </c>
      <c r="Y9" s="42">
        <f>Y5+1.5*Y7</f>
        <v>11.5</v>
      </c>
      <c r="Z9" s="35">
        <f>Z5+1.5*Z7</f>
        <v>13.5</v>
      </c>
      <c r="AB9" s="12">
        <v>5.0999999999999996</v>
      </c>
      <c r="AD9" s="33" t="s">
        <v>25</v>
      </c>
      <c r="AE9" s="35">
        <f>AE5+1.5*AE7</f>
        <v>5.6000000000000005</v>
      </c>
      <c r="AF9" s="42">
        <f>AF5+1.5*AF7</f>
        <v>5.6000000000000005</v>
      </c>
      <c r="AG9" s="34">
        <f>AG5+1.5*AG7</f>
        <v>5.7249999999999996</v>
      </c>
      <c r="AH9" s="42">
        <f>AH5+1.5*AH7</f>
        <v>5.6000000000000005</v>
      </c>
      <c r="AI9" s="35">
        <f>AI5+1.5*AI7</f>
        <v>5.7249999999999996</v>
      </c>
      <c r="AK9" s="31">
        <v>7.2</v>
      </c>
      <c r="AM9" s="33" t="s">
        <v>25</v>
      </c>
      <c r="AN9" s="35">
        <f>AN5+1.5*AN7</f>
        <v>8.4875000000000007</v>
      </c>
      <c r="AO9" s="42">
        <f>AO5+1.5*AO7</f>
        <v>8.5500000000000007</v>
      </c>
      <c r="AP9" s="34">
        <f>AP5+1.5*AP7</f>
        <v>8.5500000000000007</v>
      </c>
      <c r="AQ9" s="42">
        <f>AQ5+1.5*AQ7</f>
        <v>8.4875000000000007</v>
      </c>
      <c r="AR9" s="35">
        <f>AR5+1.5*AR7</f>
        <v>8.7999999999999989</v>
      </c>
      <c r="AT9" s="12">
        <v>42</v>
      </c>
      <c r="AV9" s="33" t="s">
        <v>25</v>
      </c>
      <c r="AW9" s="35">
        <f>AW5+1.5*AW7</f>
        <v>68</v>
      </c>
      <c r="AX9" s="34">
        <f>AX5+1.5*AX7</f>
        <v>68</v>
      </c>
      <c r="AY9" s="42">
        <f>AY5+1.5*AY7</f>
        <v>85</v>
      </c>
      <c r="AZ9" s="42">
        <f>AZ5+1.5*AZ7</f>
        <v>68</v>
      </c>
      <c r="BA9" s="35">
        <f>BA5+1.5*BA7</f>
        <v>85</v>
      </c>
    </row>
    <row r="10" spans="1:53" x14ac:dyDescent="0.25">
      <c r="C10" s="26" t="s">
        <v>31</v>
      </c>
      <c r="D10" s="24" t="str">
        <f>IF(D2&lt;D8,"Sim","Não")</f>
        <v>Não</v>
      </c>
      <c r="E10" s="9" t="str">
        <f>IF(E2&lt;E8,"Sim","Não")</f>
        <v>Não</v>
      </c>
      <c r="F10" s="24" t="str">
        <f>IF(F2&lt;F8,"Sim","Não")</f>
        <v>Não</v>
      </c>
      <c r="G10" s="9" t="str">
        <f>IF(G2&lt;G8,"Sim","Não")</f>
        <v>Não</v>
      </c>
      <c r="H10" s="25" t="str">
        <f>IF(H2&lt;H8,"Sim","Não")</f>
        <v>Não</v>
      </c>
      <c r="L10" s="26" t="s">
        <v>31</v>
      </c>
      <c r="M10" s="24" t="str">
        <f>IF(M2&lt;M8,"Sim","Não")</f>
        <v>Sim</v>
      </c>
      <c r="N10" s="9" t="str">
        <f>IF(N2&lt;N8,"Sim","Não")</f>
        <v>Sim</v>
      </c>
      <c r="O10" s="24" t="str">
        <f>IF(O2&lt;O8,"Sim","Não")</f>
        <v>Não</v>
      </c>
      <c r="P10" s="9" t="str">
        <f>IF(P2&lt;P8,"Sim","Não")</f>
        <v>Sim</v>
      </c>
      <c r="Q10" s="25" t="str">
        <f>IF(Q2&lt;Q8,"Sim","Não")</f>
        <v>Não</v>
      </c>
      <c r="U10" s="23" t="s">
        <v>31</v>
      </c>
      <c r="V10" s="9" t="str">
        <f>IF(V2&lt;V8,"Sim","Não")</f>
        <v>Não</v>
      </c>
      <c r="W10" s="24" t="str">
        <f>IF(W2&lt;W8,"Sim","Não")</f>
        <v>Não</v>
      </c>
      <c r="X10" s="9" t="str">
        <f>IF(X2&lt;X8,"Sim","Não")</f>
        <v>Não</v>
      </c>
      <c r="Y10" s="9" t="str">
        <f>IF(Y2&lt;Y8,"Sim","Não")</f>
        <v>Não</v>
      </c>
      <c r="Z10" s="25" t="str">
        <f>IF(Z2&lt;Z8,"Sim","Não")</f>
        <v>Não</v>
      </c>
      <c r="AB10" s="42">
        <v>5.4</v>
      </c>
      <c r="AD10" s="23" t="s">
        <v>31</v>
      </c>
      <c r="AE10" s="9" t="str">
        <f>IF(AE2&lt;AE8,"Sim","Não")</f>
        <v>Não</v>
      </c>
      <c r="AF10" s="24" t="str">
        <f>IF(AF2&lt;AF8,"Sim","Não")</f>
        <v>Não</v>
      </c>
      <c r="AG10" s="9" t="str">
        <f>IF(AG2&lt;AG8,"Sim","Não")</f>
        <v>Não</v>
      </c>
      <c r="AH10" s="9" t="str">
        <f>IF(AH2&lt;AH8,"Sim","Não")</f>
        <v>Não</v>
      </c>
      <c r="AI10" s="25" t="str">
        <f>IF(AI2&lt;AI8,"Sim","Não")</f>
        <v>Não</v>
      </c>
      <c r="AK10" s="31">
        <v>7.3</v>
      </c>
      <c r="AM10" s="23" t="s">
        <v>31</v>
      </c>
      <c r="AN10" s="9" t="str">
        <f>IF(AN2&lt;AN8,"Sim","Não")</f>
        <v>Sim</v>
      </c>
      <c r="AO10" s="24" t="str">
        <f>IF(AO2&lt;AO8,"Sim","Não")</f>
        <v>Sim</v>
      </c>
      <c r="AP10" s="9" t="str">
        <f>IF(AP2&lt;AP8,"Sim","Não")</f>
        <v>Sim</v>
      </c>
      <c r="AQ10" s="9" t="str">
        <f>IF(AQ2&lt;AQ8,"Sim","Não")</f>
        <v>Sim</v>
      </c>
      <c r="AR10" s="25" t="str">
        <f>IF(AR2&lt;AR8,"Sim","Não")</f>
        <v>Não</v>
      </c>
      <c r="AT10" s="12">
        <v>43</v>
      </c>
      <c r="AV10" s="23" t="s">
        <v>31</v>
      </c>
      <c r="AW10" s="9" t="str">
        <f>IF(AW2&lt;AW8,"Sim","Não")</f>
        <v>Não</v>
      </c>
      <c r="AX10" s="24" t="str">
        <f>IF(AX2&lt;AX8,"Sim","Não")</f>
        <v>Não</v>
      </c>
      <c r="AY10" s="9" t="str">
        <f>IF(AY2&lt;AY8,"Sim","Não")</f>
        <v>Não</v>
      </c>
      <c r="AZ10" s="9" t="str">
        <f>IF(AZ2&lt;AZ8,"Sim","Não")</f>
        <v>Não</v>
      </c>
      <c r="BA10" s="25" t="str">
        <f>IF(BA2&lt;BA8,"Sim","Não")</f>
        <v>Não</v>
      </c>
    </row>
    <row r="11" spans="1:53" x14ac:dyDescent="0.25">
      <c r="C11" s="33" t="s">
        <v>32</v>
      </c>
      <c r="D11" s="34" t="str">
        <f>IF(D6&lt;D9,"Não","Sim")</f>
        <v>Não</v>
      </c>
      <c r="E11" s="42" t="str">
        <f>IF(E6&lt;E9,"Não","Sim")</f>
        <v>Não</v>
      </c>
      <c r="F11" s="34" t="str">
        <f>IF(F6&lt;F9,"Não","Sim")</f>
        <v>Não</v>
      </c>
      <c r="G11" s="42" t="str">
        <f>IF(G6&lt;G9,"Não","Sim")</f>
        <v>Não</v>
      </c>
      <c r="H11" s="35" t="str">
        <f>IF(H6&lt;H9,"Não","Sim")</f>
        <v>Não</v>
      </c>
      <c r="L11" s="33" t="s">
        <v>32</v>
      </c>
      <c r="M11" s="34" t="str">
        <f>IF(M6&lt;M9,"Não","Sim")</f>
        <v>Não</v>
      </c>
      <c r="N11" s="42" t="str">
        <f>IF(N6&lt;N9,"Não","Sim")</f>
        <v>Não</v>
      </c>
      <c r="O11" s="34" t="str">
        <f>IF(O6&lt;O9,"Não","Sim")</f>
        <v>Não</v>
      </c>
      <c r="P11" s="42" t="str">
        <f>IF(P6&lt;P9,"Não","Sim")</f>
        <v>Não</v>
      </c>
      <c r="Q11" s="35" t="str">
        <f>IF(Q6&lt;Q9,"Não","Sim")</f>
        <v>Não</v>
      </c>
      <c r="U11" s="39" t="s">
        <v>32</v>
      </c>
      <c r="V11" s="42" t="str">
        <f>IF(V6&lt;V9,"Não","Sim")</f>
        <v>Não</v>
      </c>
      <c r="W11" s="34" t="str">
        <f>IF(W6&lt;W9,"Não","Sim")</f>
        <v>Não</v>
      </c>
      <c r="X11" s="42" t="str">
        <f>IF(X6&lt;X9,"Não","Sim")</f>
        <v>Não</v>
      </c>
      <c r="Y11" s="42" t="str">
        <f>IF(Y6&lt;Y9,"Não","Sim")</f>
        <v>Não</v>
      </c>
      <c r="Z11" s="35" t="str">
        <f>IF(Z6&lt;Z9,"Não","Sim")</f>
        <v>Não</v>
      </c>
      <c r="AD11" s="39" t="s">
        <v>32</v>
      </c>
      <c r="AE11" s="42" t="str">
        <f>IF(AE6&lt;AE9,"Não","Sim")</f>
        <v>Não</v>
      </c>
      <c r="AF11" s="34" t="str">
        <f>IF(AF6&lt;AF9,"Não","Sim")</f>
        <v>Não</v>
      </c>
      <c r="AG11" s="42" t="str">
        <f>IF(AG6&lt;AG9,"Não","Sim")</f>
        <v>Não</v>
      </c>
      <c r="AH11" s="42" t="str">
        <f>IF(AH6&lt;AH9,"Não","Sim")</f>
        <v>Não</v>
      </c>
      <c r="AI11" s="35" t="str">
        <f>IF(AI6&lt;AI9,"Não","Sim")</f>
        <v>Não</v>
      </c>
      <c r="AK11" s="40">
        <v>7.6</v>
      </c>
      <c r="AM11" s="39" t="s">
        <v>32</v>
      </c>
      <c r="AN11" s="42" t="str">
        <f>IF(AN6&lt;AN9,"Não","Sim")</f>
        <v>Não</v>
      </c>
      <c r="AO11" s="34" t="str">
        <f>IF(AO6&lt;AO9,"Não","Sim")</f>
        <v>Não</v>
      </c>
      <c r="AP11" s="42" t="str">
        <f>IF(AP6&lt;AP9,"Não","Sim")</f>
        <v>Não</v>
      </c>
      <c r="AQ11" s="42" t="str">
        <f>IF(AQ6&lt;AQ9,"Não","Sim")</f>
        <v>Não</v>
      </c>
      <c r="AR11" s="35" t="str">
        <f>IF(AR6&lt;AR9,"Não","Sim")</f>
        <v>Não</v>
      </c>
      <c r="AT11" s="12">
        <v>47</v>
      </c>
      <c r="AV11" s="39" t="s">
        <v>32</v>
      </c>
      <c r="AW11" s="42" t="str">
        <f>IF(AW6&lt;AW9,"Não","Sim")</f>
        <v>Não</v>
      </c>
      <c r="AX11" s="34" t="str">
        <f>IF(AX6&lt;AX9,"Não","Sim")</f>
        <v>Não</v>
      </c>
      <c r="AY11" s="42" t="str">
        <f>IF(AY6&lt;AY9,"Não","Sim")</f>
        <v>Não</v>
      </c>
      <c r="AZ11" s="42" t="str">
        <f>IF(AZ6&lt;AZ9,"Não","Sim")</f>
        <v>Não</v>
      </c>
      <c r="BA11" s="35" t="str">
        <f>IF(BA6&lt;BA9,"Não","Sim")</f>
        <v>Não</v>
      </c>
    </row>
    <row r="12" spans="1:53" x14ac:dyDescent="0.25">
      <c r="AT12" s="42">
        <v>49</v>
      </c>
    </row>
    <row r="13" spans="1:53" x14ac:dyDescent="0.25">
      <c r="C13" t="s">
        <v>26</v>
      </c>
      <c r="L13" s="41" t="s">
        <v>27</v>
      </c>
      <c r="U13" s="41" t="s">
        <v>28</v>
      </c>
      <c r="AD13" s="41" t="s">
        <v>27</v>
      </c>
      <c r="AM13" s="41" t="s">
        <v>28</v>
      </c>
      <c r="AV13" s="41" t="s">
        <v>27</v>
      </c>
    </row>
    <row r="14" spans="1:53" x14ac:dyDescent="0.25">
      <c r="C14" t="s">
        <v>30</v>
      </c>
      <c r="L14" s="41" t="s">
        <v>29</v>
      </c>
      <c r="U14" t="s">
        <v>30</v>
      </c>
      <c r="AD14" s="41" t="s">
        <v>29</v>
      </c>
      <c r="AM14" t="s">
        <v>30</v>
      </c>
      <c r="AV14" s="41" t="s">
        <v>29</v>
      </c>
    </row>
    <row r="15" spans="1:53" x14ac:dyDescent="0.25">
      <c r="V15"/>
    </row>
    <row r="16" spans="1:53" x14ac:dyDescent="0.25">
      <c r="W16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comparacao_quartis</vt:lpstr>
      <vt:lpstr>comparacao_datasets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Marcos Canteli</dc:creator>
  <cp:lastModifiedBy>Anderson Marcos Canteli</cp:lastModifiedBy>
  <dcterms:created xsi:type="dcterms:W3CDTF">2021-11-26T22:27:26Z</dcterms:created>
  <dcterms:modified xsi:type="dcterms:W3CDTF">2021-11-27T14:57:48Z</dcterms:modified>
</cp:coreProperties>
</file>