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ões Características" sheetId="1" r:id="rId4"/>
    <sheet state="visible" name="Revisões Resultados" sheetId="2" r:id="rId5"/>
    <sheet state="visible" name="Legendas revisões" sheetId="3" r:id="rId6"/>
    <sheet state="visible" name="Modelos" sheetId="4" r:id="rId7"/>
    <sheet state="visible" name="Variaveis" sheetId="5" r:id="rId8"/>
    <sheet state="visible" name="Roberta" sheetId="6" r:id="rId9"/>
    <sheet state="visible" name="Roberta 2" sheetId="7" r:id="rId10"/>
    <sheet state="visible" name="Jayme (Países)" sheetId="8" r:id="rId11"/>
    <sheet state="visible" name="Jayme (Métricas)" sheetId="9" r:id="rId12"/>
  </sheets>
  <definedNames>
    <definedName hidden="1" localSheetId="0" name="_xlnm._FilterDatabase">'Revisões Características'!$A$1:$P$51</definedName>
    <definedName hidden="1" localSheetId="1" name="_xlnm._FilterDatabase">'Revisões Resultados'!$A$1:$P$191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1 - 10: pequena
11 - 100: media
100+: grande
</t>
      </text>
    </comment>
    <comment authorId="0" ref="J1">
      <text>
        <t xml:space="preserve">1  - 1000:  Muito Pequeno
1 - 10000: pequena
10000 - 100000: media
100000+: grande
</t>
      </text>
    </comment>
  </commentList>
</comments>
</file>

<file path=xl/sharedStrings.xml><?xml version="1.0" encoding="utf-8"?>
<sst xmlns="http://schemas.openxmlformats.org/spreadsheetml/2006/main" count="1865" uniqueCount="607">
  <si>
    <t>Id_artigo</t>
  </si>
  <si>
    <t>Nome</t>
  </si>
  <si>
    <t>Autores</t>
  </si>
  <si>
    <t>bibitex</t>
  </si>
  <si>
    <t>Ano</t>
  </si>
  <si>
    <t>País</t>
  </si>
  <si>
    <t>N_Hospitais</t>
  </si>
  <si>
    <t>N_Hospitais_categoria</t>
  </si>
  <si>
    <t>N_Pessoas</t>
  </si>
  <si>
    <t>N_Pessoas_categoria</t>
  </si>
  <si>
    <t>Modelo</t>
  </si>
  <si>
    <t>intervalo_dados</t>
  </si>
  <si>
    <t>dataset_link</t>
  </si>
  <si>
    <t>script_link</t>
  </si>
  <si>
    <t>Revisor</t>
  </si>
  <si>
    <t>Literatura Cinzenta</t>
  </si>
  <si>
    <t>Using machine learning in prediction of ICU admission, mortality, and length of stay in the early stage of admission of COVID-19 patients</t>
  </si>
  <si>
    <t>Sara Saadatmand, Khodakaram Salimifard, Reza Mohammadi, Alex Kuiper, Maryam Marzban, Akram Farhadi</t>
  </si>
  <si>
    <t>@article{saadatmand2023using,
  title={Using machine learning in prediction of ICU admission, mortality, and length of stay in the early stage of admission of COVID-19 patients},
  author={Saadatmand, Sara and Salimifard, Khodakaram and Mohammadi, Reza and Kuiper, Alex and Marzban, Maryam and Farhadi, Akram},
  journal={Annals of Operations Research},
  volume={328},
  number={1},
  pages={1043--1071},
  year={2023},
  publisher={Springer}
}</t>
  </si>
  <si>
    <t>Irã</t>
  </si>
  <si>
    <t>pequena</t>
  </si>
  <si>
    <t>Muito Pequeno</t>
  </si>
  <si>
    <t>6;7;8;9;10</t>
  </si>
  <si>
    <t>07/09/2020-07/03/2021</t>
  </si>
  <si>
    <t>Development and Validation of Machine Learning Models to Predict Admission From Emergency Department to Inpatient and Intensive Care Units</t>
  </si>
  <si>
    <t>Alexander Fenn, Connor Davis, Daniel M. Buckland, Neel Kapadia, Marshall Nichols, Michael Gao, William Knechtle, Suresh Balu, Mark Sendak, B. Jason Theiling</t>
  </si>
  <si>
    <t>@article{fenn2021development,
  title={Development and validation of machine learning models to predict admission from emergency department to inpatient and intensive care units},
  author={Fenn, Alexander and Davis, Connor and Buckland, Daniel M and Kapadia, Neel and Nichols, Marshall and Gao, Michael and Knechtle, William and Balu, Suresh and Sendak, Mark and Theiling, B Jason},
  journal={Annals of emergency medicine},
  volume={78},
  number={2},
  pages={290--302},
  year={2021},
  publisher={Elsevier}
}</t>
  </si>
  <si>
    <t>EUA</t>
  </si>
  <si>
    <t>grande</t>
  </si>
  <si>
    <t>01/08/2015-31/08/2015</t>
  </si>
  <si>
    <t>Comparing machine learning algorithms for predicting ICU admission and mortality in COVID-19</t>
  </si>
  <si>
    <t>Sonu Subudhi, Ashish Verma,  Ankit B. Patel, C. Corey Hardin, Melin J. Khandekar, Hang Lee, Dustin McEvoy, Triantafyllos Stylianopoulos, Lance L. Munn, Sayon Dutta, Rakesh K. Jain</t>
  </si>
  <si>
    <t>@article{subudhi2021comparing,
  title={Comparing machine learning algorithms for predicting ICU admission and mortality in COVID-19},
  author={Subudhi, Sonu and Verma, Ashish and Patel, Ankit B and Hardin, C Corey and Khandekar, Melin J and Lee, Hang and McEvoy, Dustin and Stylianopoulos, Triantafyllos and Munn, Lance L and Dutta, Sayon and others},
  journal={NPJ digital medicine},
  volume={4},
  number={1},
  pages={87},
  year={2021},
  publisher={Nature Publishing Group UK London}
}</t>
  </si>
  <si>
    <t>1+</t>
  </si>
  <si>
    <t>17;6;8;14</t>
  </si>
  <si>
    <t>01/03/2020-30/04/2020</t>
  </si>
  <si>
    <t>Automated healthcare-associated infection surveillance using an artificial intelligence algorithm</t>
  </si>
  <si>
    <t>R.P. dos Santos a , D. Silva a, * , A. Menezes a , S. Lukasewicz a , C.H. Dalmora a , O. Carvalho a , J. Giacomazzi b , N. Golin b , R. Pozza b , T.A. Vaz a</t>
  </si>
  <si>
    <t>@article{dos2021automated,
  title={Automated healthcare-associated infection surveillance using an artificial intelligence algorithm},
  author={Dos Santos, RP and Silva, D and Menezes, A and Lukasewicz, S and Dalmora, CH and Carvalho, O and Giacomazzi, J and Golin, N and Pozza, R and Vaz, TA},
  journal={Infection Prevention in Practice},
  volume={3},
  number={3},
  pages={100167},
  year={2021},
  publisher={Elsevier}
}</t>
  </si>
  <si>
    <t>Brasil</t>
  </si>
  <si>
    <t>14;8;18</t>
  </si>
  <si>
    <t>01/01/2017-03/06/2018</t>
  </si>
  <si>
    <t>Predictive analytics for hospital admissions from the emergency department using triage information</t>
  </si>
  <si>
    <t>Ozgur M. Araz a,∗, David Olson a , Adrian Ramirez-Nafarrate b</t>
  </si>
  <si>
    <t>@article{araz2019predictive,
  title={Predictive analytics for hospital admissions from the emergency department using triage information},
  author={Araz, Ozgur M and Olson, David and Ramirez-Nafarrate, Adrian},
  journal={International Journal of Production Economics},
  volume={208},
  pages={199--207},
  year={2019},
  publisher={Elsevier}
}</t>
  </si>
  <si>
    <t>media</t>
  </si>
  <si>
    <t>6;8;9;15;17;19</t>
  </si>
  <si>
    <t>01/01/2006-31/12/2009</t>
  </si>
  <si>
    <t>Machine learning algorithms for predicting determinants of COVID-19 mortality in South Africa</t>
  </si>
  <si>
    <t>Emmanuel Chimbunde, Lovemore N. Sigwadhi,Jacques L. Tamuzi1, Elphas L. Okango, Olawande Daramola, Veranyuy D. Ngah1 and Peter S. Nyasulu,</t>
  </si>
  <si>
    <t>@article{chimbunde2023machine,
  title={Machine learning algorithms for predicting determinants of COVID-19 mortality in South Africa},
  author={Chimbunde, Emmanuel and Sigwadhi, Lovemore N and Tamuzi, Jacques L and Okango, Elphas L and Daramola, Olawande and Ngah, Veranyuy D and Nyasulu, Peter S},
  journal={Frontiers in Artificial Intelligence},
  volume={6},
  pages={1171256},
  year={2023},
  publisher={Frontiers Media SA}
}</t>
  </si>
  <si>
    <t>Canada</t>
  </si>
  <si>
    <t>17;19;8</t>
  </si>
  <si>
    <t>Machine Learning and Initial Nursing Assessment Based Triage System for Emergency Department</t>
  </si>
  <si>
    <t>Jae Yong Yu1, Gab Yong Jeong, Soon Jeong, Dong Kyung Chang1, Won Chul Cha1</t>
  </si>
  <si>
    <t>@article{yu2020machine,
  title={Machine learning and initial nursing assessment-based triage system for emergency department},
  author={Yu, Jae Yong and Jeong, Gab Yong and Jeong, Ok Soon and Chang, Dong Kyung and Cha, Won Chul},
  journal={Healthcare informatics research},
  volume={26},
  number={1},
  pages={13--19},
  year={2020},
  publisher={Korean Society of Medical Informatics}
}</t>
  </si>
  <si>
    <t>Coreia do Sul</t>
  </si>
  <si>
    <t>17;13</t>
  </si>
  <si>
    <t>Machine Learning Prediction of Death in Critically Ill Patients With Coronavirus</t>
  </si>
  <si>
    <t>Matthew M. Churpek, MD, MPH, PhD Shruti Gupta, MD, MPH, Alexandra B. Spicer, MS alim S. Hayek, MD nand Srivastava, MD, MPH ili Chan, MD, MSCR ichal L. Melamed, MD, MHS amantha K. Brenner, MD, MPH</t>
  </si>
  <si>
    <t>@article{churpek2021machine,
  title={Machine learning prediction of death in critically Ill patients with coronavirus disease 2019},
  author={Churpek, Matthew M and Gupta, Shruti and Spicer, Alexandra B and Hayek, Salim S and Srivastava, Anand and Chan, Lili and Melamed, Michal L and Brenner, Samantha K and Radbel, Jared and Madhani-Lovely, Farah and others},
  journal={Critical Care Explorations},
  volume={3},
  number={8},
  pages={e0515},
  year={2021},
  publisher={LWW}
}</t>
  </si>
  <si>
    <t>27;6;8;19;15;7</t>
  </si>
  <si>
    <t>Prediction of emergency department patient disposition decision or proactive resource allocation for admission</t>
  </si>
  <si>
    <t>Seung-Yup Lee1 &amp; Ratna Babu Chinnam &amp; Evrim Dalkiran &amp; Seth Krupp &amp; Michael Nauss</t>
  </si>
  <si>
    <t>@article{lee2020prediction,
  title={Prediction of emergency department patient disposition decision for proactive resource allocation for admission},
  author={Lee, Seung-Yup and Chinnam, Ratna Babu and Dalkiran, Evrim and Krupp, Seth and Nauss, Michael},
  journal={Health care management science},
  volume={23},
  pages={339--359},
  year={2020},
  publisher={Springer}
}</t>
  </si>
  <si>
    <t>The prediction of hospital length of stay sing unstructured data</t>
  </si>
  <si>
    <t xml:space="preserve">TJan Chrusciel, François Girardon , Lucien Roquette, David Laplanche, Antoine Duclos3 and STéphane Sanchez </t>
  </si>
  <si>
    <t>@article{chrusciel2021prediction,
  title={The prediction of hospital length of stay using unstructured data},
  author={Chrusciel, Jan and Girardon, Fran{\c{c}}ois and Roquette, Lucien and Laplanche, David and Duclos, Antoine and Sanchez, St{\'e}phane},
  journal={BMC medical informatics and decision making},
  volume={21},
  number={1},
  pages={351},
  year={2021},
  publisher={Springer}
}</t>
  </si>
  <si>
    <t>França</t>
  </si>
  <si>
    <t>Automated Triage System for Intensive Care Admissions during the COVID-19 Pandemic Using Hybrid XGBoost-AHP Approach</t>
  </si>
  <si>
    <t>Mohanad A. Deif, Ahmed A. A. Solyman, Mohammed H. Alsharif , and Peerapong Uthansakul</t>
  </si>
  <si>
    <t xml:space="preserve">@article{deif2021automated,
  title={Automated triage system for intensive care admissions during the COVID-19 pandemic using hybrid XGBoost-AHP approach},
  author={Deif, Mohanad A and Solyman, Ahmed AA and Alsharif, Mohammed H and Uthansakul, Peerapong},
  journal={Sensors},
  volume={21},
  number={19},
  pages={6379},
  year={2021},
  publisher={MDPI}
}
ano = {2021},
</t>
  </si>
  <si>
    <t>Suécia</t>
  </si>
  <si>
    <t>Machine learning for developing a prediction model of hospital admission of emergency department patients: Hype or hope?</t>
  </si>
  <si>
    <t>e Hond A, Raven W, Schinkelshoek L, Gaakeer M, Ter Avest E, Sir O, Lameijer H, Hessels RA, Reijnen R, De Jonge E, Steyerberg E, Nickel CH, De Groot B</t>
  </si>
  <si>
    <t>@article{de2021machine,
  title={Machine learning for developing a prediction model of hospital admission of emergency department patients: Hype or hope?},
  author={De Hond, Anne and Raven, Wouter and Schinkelshoek, Laurens and Gaakeer, Menno and Ter Avest, Ewoud and Sir, Ozcan and Lameijer, Heleen and Hessels, Roger Apa and Reijnen, Resi and De Jonge, Evert and others},
  journal={International journal of medical informatics},
  volume={152},
  pages={104496},
  year={2021},
  publisher={Elsevier}
}</t>
  </si>
  <si>
    <t>Paises Baixos</t>
  </si>
  <si>
    <t>8;6;13;17</t>
  </si>
  <si>
    <t>POTTER-ICU: An artificial intelligence smartphone-accessible tool to predict the need for intensive care after emergency surgery</t>
  </si>
  <si>
    <t>Anthony Gebran; Annita Vapsi; Lydia R. Maurer; Mohamad El Moheb; Leon Naar; Sumiran S. Thakur; Robert Sinyard; Dania Daye; George C. Velmahos; Dimitris Bertsimas; Haytham M.A. Kaafarani</t>
  </si>
  <si>
    <t>@article{gebran2022potter,
  title={POTTER-ICU: an artificial intelligence smartphone-accessible tool to predict the need for intensive care after emergency surgery},
  author={Gebran, Anthony and Vapsi, Annita and Maurer, Lydia R and El Moheb, Mohamad and Naar, Leon and Thakur, Sumiran S and Sinyard, Robert and Daye, Dania and Velmahos, George C and Bertsimas, Dimitris and others},
  journal={Surgery},
  volume={172},
  number={1},
  pages={470--475},
  year={2022},
  publisher={Elsevier}
}</t>
  </si>
  <si>
    <t>100+</t>
  </si>
  <si>
    <t>01/01/2007-31/12/2017</t>
  </si>
  <si>
    <t>Machine learning-based patient classification system for adultpatients in intensive care units: A cross-sectional study</t>
  </si>
  <si>
    <t>Ran An RN; Guang-ming Chang; Yu-ying Fan; Xiao-hui Wang; Su Hong ;</t>
  </si>
  <si>
    <t>@article{an2021machine,
  title={Machine learning-based patient classification system for adult patients in intensive care units: A cross-sectional study},
  author={An, Ran and Chang, Guang-ming and Fan, Yu-ying and Ji, Ling-ling and Wang, Xiao-hui and Hong, Su},
  journal={Journal of nursing management},
  volume={29},
  number={6},
  pages={1752--1762},
  year={2021},
  publisher={Wiley Online Library}
}</t>
  </si>
  <si>
    <t>China</t>
  </si>
  <si>
    <t>2;26</t>
  </si>
  <si>
    <t>01/05/2019-01/03/2020</t>
  </si>
  <si>
    <t>Machine Learning–Based Prediction of Clinical Outcomes for Children During Emergency Department Triage</t>
  </si>
  <si>
    <t>Tadahiro Goto; Carlos A. Camargo Jr; Mohammad Kamal Faridi; Robert J. Freishtat; Kohei Hasegawa;</t>
  </si>
  <si>
    <t xml:space="preserve">@article{goto2019machine,
  title={Machine learning--based prediction of clinical outcomes for children during emergency department triage},
  author={Goto, Tadahiro and Camargo, Carlos A and Faridi, Mohammad Kamal and Freishtat, Robert J and Hasegawa, Kohei},
  journal={JAMA network open},
  volume={2},
  number={1},
  pages={e186937--e186937},
  year={2019},
  publisher={American Medical Association}
}
editor = {American Medical Association}
</t>
  </si>
  <si>
    <t>500+</t>
  </si>
  <si>
    <t>8;13;16;17</t>
  </si>
  <si>
    <t>01/01/2007-31/12/2015</t>
  </si>
  <si>
    <t>https://github.com/HasegawaLab/ED_triage_ML_children/blob/master/ED_triage_ML_children_summarized.R</t>
  </si>
  <si>
    <t>Model-based Prediction of Critical Illness in Hospitalized Patients with COVID-19.</t>
  </si>
  <si>
    <t>Schalekamp S, Huisman M, van Dijk RA, Boomsma MF, Freire Jorge PJ, de Boer WS, Herder GJM, Bonarius M, Groot OA, Jong E, Schreuder A, Schaefer-Prokop CM</t>
  </si>
  <si>
    <t>@article{schalekamp2021model,
  title={Model-based prediction of critical illness in hospitalized patients with COVID-19},
  author={Schalekamp, Steven and Huisman, Merel and van Dijk, Rogier A and Boomsma, Martijn F and Freire Jorge, Pedro J and de Boer, Wytze S and Herder, Gerada Judith M and Bonarius, Marja and Groot, Oscar A and Jong, Eefje and others},
  journal={Radiology},
  volume={298},
  number={1},
  pages={E46--E54},
  year={2021},
  publisher={Radiological Society of North America}
}</t>
  </si>
  <si>
    <t>Holanda</t>
  </si>
  <si>
    <t>07/03/2020-24/04/2020</t>
  </si>
  <si>
    <t>Inclusion of Unstructured Clinical Text Improves Early Prediction of Death or Prolonged ICU Stay.</t>
  </si>
  <si>
    <t>Weissman GE, Hubbard RA, Ungar LH, Harhay MO, Greene CS, Himes BE, Halpern SD</t>
  </si>
  <si>
    <t>@article{weissman2018inclusion,
  title={Inclusion of unstructured clinical text improves early prediction of death or prolonged ICU stay},
  author={Weissman, Gary E and Hubbard, Rebecca A and Ungar, Lyle H and Harhay, Michael O and Greene, Casey S and Himes, Blanca E and Halpern, Scott D},
  journal={Critical care medicine},
  volume={46},
  number={7},
  pages={1125--1132},
  year={2018},
  publisher={LWW}
}</t>
  </si>
  <si>
    <t>8;17;16;27</t>
  </si>
  <si>
    <t>01/01/2001-31/12/2012</t>
  </si>
  <si>
    <t>Development and Validation of a Machine Learning Algorithm Using Clinical Pages to Predict Imminent Clinical Deterioration.</t>
  </si>
  <si>
    <t>Steitz BD, McCoy AB, Reese TJ, Liu S, Weavind L, Shipley K, Russo E, Wright A</t>
  </si>
  <si>
    <t xml:space="preserve">@article{steitz2024development,
  title={Development and validation of a machine learning algorithm using clinical pages to predict imminent clinical deterioration},
  author={Steitz, Bryan D and McCoy, Allison B and Reese, Thomas J and Liu, Siru and Weavind, Liza and Shipley, Kipp and Russo, Elise and Wright, Adam},
  journal={Journal of general internal medicine},
  volume={39},
  number={1},
  pages={27--35},
  year={2024},
  publisher={Springer}
}
Bryan
</t>
  </si>
  <si>
    <t>01/01/2018-31/12/2020</t>
  </si>
  <si>
    <t>Clinical Characteristics and Prognostic Factors for Intensive Care Unit Admission of Patients With COVID-19: Retrospective Study Using Machine Learning and Natural Language Processing</t>
  </si>
  <si>
    <t>Izquierdo J, Ancochea J, Savana COVID-19 Research Group , Soriano J</t>
  </si>
  <si>
    <t>@article{izquierdo2020clinical,
  title={Clinical characteristics and prognostic factors for intensive care unit admission of patients with COVID-19: retrospective study using machine learning and natural language processing},
  author={Izquierdo, Jose Luis and Ancochea, Julio and Savana COVID-19 Research Group and Soriano, Joan B},
  journal={Journal of medical Internet research},
  volume={22},
  number={10},
  pages={e21801},
  year={2020},
  publisher={JMIR Publications Toronto, Canada}
}</t>
  </si>
  <si>
    <t>Espanha</t>
  </si>
  <si>
    <t>01/01/2020-29/03/2020</t>
  </si>
  <si>
    <t>Heterogeneous Ensemble Models for In-Hospital Mortality Prediction</t>
  </si>
  <si>
    <t>GRAWE, Mattyws F.; MOREIRA, Viviane P</t>
  </si>
  <si>
    <t>@article{grawe2021heterogeneous,
  title={Heterogeneous ensemble models for in-Hospital Mortality Prediction},
  author={Grawe, Mattyws Ferreira},
  year={2021}
}</t>
  </si>
  <si>
    <t>23;15;17;24;25</t>
  </si>
  <si>
    <t>Clinical narrative-aware deep neural network for emergency department critical outcome prediction.</t>
  </si>
  <si>
    <t>Chen MC, Huang TY, Chen TY, Boonyarat P, Chang YC</t>
  </si>
  <si>
    <t>@article{chen2023clinical,
  title={Clinical narrative-aware deep neural network for emergency department critical outcome prediction},
  author={Chen, Min-Chen and Huang, Ting-Yun and Chen, Tzu-Ying and Boonyarat, Panchanit and Chang, Yung-Chun},
  journal={Journal of Biomedical Informatics},
  volume={138},
  pages={104284},
  year={2023},
  publisher={Elsevier}
}</t>
  </si>
  <si>
    <t>Taiwan</t>
  </si>
  <si>
    <t>Predicting adult neuroscience intensive care unit admission from emergency department triage using a retrospective, tabular-free text machine learning approach</t>
  </si>
  <si>
    <t>Eyal Klang1, Benjamin R. Kummer, Neha S. Dangayach, Amy Zhong,M. Arash Kia1,Prem Timsina1, Ian Cossentino, Anthony B. Costa4 , Matthew A. Levin1</t>
  </si>
  <si>
    <t>@article{klang2021predicting,
  title={Predicting adult neuroscience intensive care unit admission from emergency department triage using a retrospective, tabular-free text machine learning approach},
  author={Klang, Eyal and Kummer, Benjamin R and Dangayach, Neha S and Zhong, Amy and Kia, M Arash and Timsina, Prem and Cossentino, Ian and Costa, Anthony B and Levin, Matthew A and Oermann, Eric K},
  journal={Scientific reports},
  volume={11},
  number={1},
  pages={1381},
  year={2021},
  publisher={Nature Publishing Group UK London}
}</t>
  </si>
  <si>
    <t>01/01/2014-31/12/2018</t>
  </si>
  <si>
    <t>Predicting Intensive Care Unit admission among patients presenting to the emergency department using machine learning and natural language processing</t>
  </si>
  <si>
    <t>Fernandes M, Mendes R, Vieira SM, Leite F, Palos C, Johnson A, Finkelstein S, Horng S, Celi LA</t>
  </si>
  <si>
    <t>@article{fernandes2020predicting,
  title={Predicting Intensive Care Unit admission among patients presenting to the emergency department using machine learning and natural language processing},
  author={Fernandes, Marta and Mendes, Ruben and Vieira, Susana M and Leite, Francisca and Palos, Carlos and Johnson, Alistair and Finkelstein, Stan and Horng, Steven and Celi, Leo Anthony},
  journal={PloS one},
  volume={15},
  number={3},
  pages={e0229331},
  year={2020},
  publisher={Public Library of Science San Francisco, CA USA}
}</t>
  </si>
  <si>
    <t>Reino Unido</t>
  </si>
  <si>
    <t>01/01/2012-31/12/2016</t>
  </si>
  <si>
    <t>Application of Machine Learning Techniques to Development of Emergency Medical Rapid Triage Prediction Models in Acute Care.</t>
  </si>
  <si>
    <t>Tsai CH, Hu YH</t>
  </si>
  <si>
    <t>@article{tsai2023application,
  title={Application of Machine Learning Techniques to Development of Emergency Medical Rapid Triage Prediction Models in Acute Care},
  author={Tsai, Cheng-Han and Hu, Ya-Han},
  journal={CIN: Computers, Informatics, Nursing},
  pages={10--1097},
  year={2023},
  publisher={LWW}
}</t>
  </si>
  <si>
    <t>Current state of trauma care in China, tools to predict death and ICU admission after arrival to hospital</t>
  </si>
  <si>
    <t>Kong G, Yin X, Wang T, Body R, Chen YW, Wang J, Cao L, Wu S, Gao J, Wang G, Hu Y, Jiang B</t>
  </si>
  <si>
    <t>@article{kong2015current,
  title={Current state of trauma care in China, tools to predict death and ICU admission after arrival to hospital},
  author={Kong, Guilan and Yin, Xiaofeng and Wang, Tianbing and Body, Richard and Chen, Yu-Wang and Wang, Jing and Cao, Liying and Wu, Shouling and Gao, Jingli and Wang, Guosheng and others},
  journal={Injury},
  volume={46},
  number={9},
  pages={1784--1789},
  year={2015},
  publisher={Elsevier}
}</t>
  </si>
  <si>
    <t>Machine learning predicts mortality in septic patients using only routinely available ABG variables: a multi-centre evaluation</t>
  </si>
  <si>
    <t>Wernly B, Mamandipoor B, Baldia P, Jung C, Osmani V</t>
  </si>
  <si>
    <t>@article{wernly2021machine,
  title={Machine learning predicts mortality in septic patients using only routinely available ABG variables: a multi-centre evaluation},
  author={Wernly, Bernhard and Mamandipoor, Behrooz and Baldia, Philipp and Jung, Christian and Osmani, Venet},
  journal={International journal of medical informatics},
  volume={145},
  pages={104312},
  year={2021},
  publisher={Elsevier}
}</t>
  </si>
  <si>
    <t>17;13;24</t>
  </si>
  <si>
    <t>Biomarkers and clinical scores to identify patient populations at risk of delayed antibiotic administration or intensive care admission</t>
  </si>
  <si>
    <t>Gonzalez Del Castillo J, Wilson DC, Clemente-Callejo C, Román F, Bardés-Robles I, Jiménez I, Orviz E, Dastis-Arias M, Espinosa B, Tornero-Romero F, Giol-Amich J, González V, Llopis-Roca F</t>
  </si>
  <si>
    <t>@article{gonzalez2019biomarkers,
  title={Biomarkers and clinical scores to identify patient populations at risk of delayed antibiotic administration or intensive care admission},
  author={Gonzalez del Castillo, Juan and Wilson, Darius Cameron and Clemente-Callejo, Carlota and Rom{\'a}n, Francisco and Bard{\'e}s-Robles, Ignasi and Jim{\'e}nez, Inmaculada and Orviz, Eva and Dastis-Arias, Macarena and Espinosa, Bego{\~n}a and Tornero-Romero, Fernando and others},
  journal={Critical Care},
  volume={23},
  pages={1--13},
  year={2019},
  publisher={Springer}
}</t>
  </si>
  <si>
    <t>Development of the Combined Assessment of Risk Encountered in Surgery (CARES) surgical risk calculator for prediction of postsurgical mortality and need for intensive care unit admission risk: a single-center retrospective study</t>
  </si>
  <si>
    <t>Chan DXH, Sim YE, Chan YH, Poopalalingam R, Abdullah HR</t>
  </si>
  <si>
    <t>@article{chan2018development,
  title={Development of the Combined Assessment of Risk Encountered in Surgery (CARES) surgical risk calculator for prediction of postsurgical mortality and need for intensive care unit admission risk: a single-center retrospective study},
  author={Chan, Diana Xin Hui and Sim, Yilin Eileen and Chan, Yiong Huak and Poopalalingam, Ruban and Abdullah, Hairil Rizal},
  journal={BMJ open},
  volume={8},
  number={3},
  pages={e019427},
  year={2018},
  publisher={British Medical Journal Publishing Group}
}</t>
  </si>
  <si>
    <t>Singapura</t>
  </si>
  <si>
    <t>17;40</t>
  </si>
  <si>
    <t>Predicting Prolonged Length of ICU Stay through Machine Learning</t>
  </si>
  <si>
    <t>Jingyi Wu, Yu Lin, Pengfei Li, Yonghua Hu, Luxia Zhang, Guilan Kong</t>
  </si>
  <si>
    <t xml:space="preserve">@article{wu2021predicting,
  title={Predicting prolonged length of ICU stay through machine learning},
  author={Wu, Jingyi and Lin, Yu and Li, Pengfei and Hu, Yonghua and Zhang, Luxia and Kong, Guilan},
  journal={Diagnostics},
  volume={11},
  number={12},
  pages={2242},
  year={2021},
  publisher={MDPI}
}
volume = {11},
</t>
  </si>
  <si>
    <t>8,13,15,16</t>
  </si>
  <si>
    <t>01/01/2001-31/12/2015</t>
  </si>
  <si>
    <t>Towards a decision support tool for intensive care discharge: machine learning algorithm development using electronic healthcare data from MIMIC-III and Bristol, UK</t>
  </si>
  <si>
    <t>Christopher J McWilliams, Daniel J Lawson, Raul Santos-Rodriguez, Iain D Gilchrist, Alan Champneys, Timothy H Gould, Mathew JC Thomas, Christopher P Bourdeaux</t>
  </si>
  <si>
    <t>@article{mcwilliams2019towards,
  title={Towards a decision support tool for intensive care discharge: machine learning algorithm development using electronic healthcare data from MIMIC-III and Bristol, UK},
  author={McWilliams, Christopher J and Lawson, Daniel J and Santos-Rodriguez, Raul and Gilchrist, Iain D and Champneys, Alan and Gould, Timothy H and Thomas, Mathew JC and Bourdeaux, Christopher P},
  journal={BMJ open},
  volume={9},
  number={3},
  pages={e025925},
  year={2019},
  publisher={British Medical Journal Publishing Group}
}</t>
  </si>
  <si>
    <t>8;17</t>
  </si>
  <si>
    <t>01/01/2001-31/12/2017</t>
  </si>
  <si>
    <t>Using machine learning tools to predict outcomes for emergency department intensive care unit patients</t>
  </si>
  <si>
    <t>Qiangrong Zhai, Zi Lin, Hongxia Ge, Yang Liang, Nan Li, Qingbian Ma, Chuyang Ye</t>
  </si>
  <si>
    <t>@article{zhai2020using,
  title={Using machine learning tools to predict outcomes for emergency department intensive care unit patients},
  author={Zhai, Qiangrong and Lin, Zi and Ge, Hongxia and Liang, Yang and Li, Nan and Ma, Qingbian and Ye, Chuyang},
  journal={Scientific reports},
  volume={10},
  number={1},
  pages={20919},
  year={2020},
  publisher={Nature Publishing Group UK London}
}</t>
  </si>
  <si>
    <t>17;15;16;6</t>
  </si>
  <si>
    <t>01/02/2015-31/12/2015</t>
  </si>
  <si>
    <t>A decision-aid tool for ICU admission triage is associated with a reduction in potentially inappropriate intensive care unit admissions</t>
  </si>
  <si>
    <t>Joao Gabriel Rosa Ramos;Otavio T. Ranzani;Beatriz Perondi;Roger Daglius Dias;Daryl Jones;Carlos Roberto Ribeiro Carvalho;Irineu Tadeu Velasco; Daniel Neves Forte</t>
  </si>
  <si>
    <t>@article{ramos2019decision,
  title={A decision-aid tool for ICU admission triage is associated with a reduction in potentially inappropriate intensive care unit admissions},
  author={Ramos, Joao Gabriel Rosa and Ranzani, Otavio T and Perondi, Beatriz and Dias, Roger Daglius and Jones, Daryl and Carvalho, Carlos Roberto Ribeiro and Velasco, Irineu Tadeu and Forte, Daniel Neves},
  journal={Journal of critical care},
  volume={51},
  pages={77--83},
  year={2019},
  publisher={Elsevier}
}</t>
  </si>
  <si>
    <t>01/05/2014-01/05/2015</t>
  </si>
  <si>
    <t>Support Systems of Clinical Decisions  in the Triage of the Emergency Department Using Artificial Intelligence:  The Efficiency to Support Triage</t>
  </si>
  <si>
    <t xml:space="preserve">Eleni Karlafti; Georgia Kaiafa;Athanasios Anagnostis;Triantafyllos Didaggelos;Theodora Simou;Christos Savvopoulos;Daniel Paramythiotis;Varvara Fyntanidou </t>
  </si>
  <si>
    <t>@article{karlafti2023support,
  title={Support systems of clinical decisions in the triage of the emergency department using artificial intelligence: the efficiency to support triage},
  author={Karlafti, Eleni and Anagnostis, Athanasios and Simou, Theodora and Kollatou, Angeliki Sevasti and Paramythiotis, Daniel and Kaiafa, Georgia and Didaggelos, Triantafyllos and Savvopoulos, Christos and Fyntanidou, Varvara},
  journal={Acta medica Lituanica},
  volume={30},
  number={1},
  pages={19},
  year={2023}
}</t>
  </si>
  <si>
    <t>Grecia</t>
  </si>
  <si>
    <t>01/10/2021-01/12/2021</t>
  </si>
  <si>
    <t>Performance of machine learning models in identifying and predicting patients' need for intensive care in emergency department triage: A systematic review</t>
  </si>
  <si>
    <t>Chen, Y., Chen, H., Sun, Q., Zhai, R., Liu, X., Zhou, J., Li, S</t>
  </si>
  <si>
    <t xml:space="preserve">@article{chen2023performance,
  title={Performance of machine learning models in identifying and predicting patients' need for intensive care in emergency department triage: A systematic review.},
  author={Chen, Y and Chen, H and Sun, Q and Zhai, R and Liu, X and Zhou, J and Li, S},
  journal={The American Journal of Emergency Medicine},
  volume={73},
  pages={166--170},
  year={2023}
}
Y
</t>
  </si>
  <si>
    <t>16;17;19</t>
  </si>
  <si>
    <t>01/01/2016-31/12/2022</t>
  </si>
  <si>
    <t>Automated analysis of unstructured clinical assessments improves emergency department triage performance: A retrospective deep learning analysis</t>
  </si>
  <si>
    <t>Sax, D.R., Warton, E.M., Sofrygin, O., Mark, D.G., Ballard, D.W., Kene, M.V., Vinson, D.R., Reed, M.E.</t>
  </si>
  <si>
    <t>@article{sax2023automated,
  title={Automated analysis of unstructured clinical assessments improves emergency department triage performance: A retrospective deep learning analysis},
  author={Sax, Dana R and Warton, E Margaret and Sofrygin, Oleg and Mark, Dustin G and Ballard, Dustin W and Kene, Mamata V and Vinson, David R and Reed, Mary E},
  journal={JACEP Open},
  volume={4},
  number={4},
  pages={e13003},
  year={2023},
  publisher={Elsevier}
}</t>
  </si>
  <si>
    <t>01/01/2016-01/12/2020</t>
  </si>
  <si>
    <t>PREDICTING ICU LENGTH OF STAY PRIOR TO ICU ADMISSION USING META-LEARNING</t>
  </si>
  <si>
    <t>Liu, H., King, C., Abraham, J., Palmer, C., Kronzer, A., Konzen, L., White, J., Bertrand, J., Drewry, A., Chen, Y., Fritz, B.</t>
  </si>
  <si>
    <t>@article{liu2023294,
  title={294: PREDICTING ICU LENGTH OF STAY PRIOR TO ICU ADMISSION USING META-LEARNING},
  author={Liu, Hao and King, Christopher and Abraham, Joanna and Palmer, Christopher and Kronzer, Alex and Konzen, Lisa and White, Jason and Bertrand, Jill and Drewry, Anne and Chen, Yixin and others},
  journal={Critical Care Medicine},
  volume={51},
  number={1},
  pages={132},
  year={2023},
  publisher={LWW}
}</t>
  </si>
  <si>
    <t>01/01/2018-31/15/2021</t>
  </si>
  <si>
    <t>Machine learning-based early mortality prediction at the time of ICU admission</t>
  </si>
  <si>
    <t>McManus, S., Almuqati, R., Khatib, R., Khanna, A., Cywinski, J., Papay, F., Mathur, P.</t>
  </si>
  <si>
    <t>@article{mcmanus20221214,
  title={1214: Machine learning-based early mortality prediction at the time of ICU admission},
  author={McManus, Sean and Almuqati, Reem and Khatib, Reem and Khanna, Ashish and Cywinski, Jacek and Papay, Francis and Mathur, Piyush},
  journal={Critical Care Medicine},
  volume={50},
  number={1},
  pages={607},
  year={2022},
  publisher={LWW}
}</t>
  </si>
  <si>
    <t>Machine learning models to predict intensive care unit transfer among patients admitted in the intermediate ward</t>
  </si>
  <si>
    <t>Patanayindee, P., Petnak, T.</t>
  </si>
  <si>
    <t>@article{patanayindee2023machine,
  title={Machine learning models to predict intensive care unit transfer among patients admitted in the intermediate ward},
  author={Patanayindee, P. and Petnak, T.},
  journal={Intensive Care Medicine Experimental},
  volume={11},
  year={2023},
  doi={10.1186/s40635-023-00546-y},
  note={Conference Abstract}
}</t>
  </si>
  <si>
    <t>Tailandia</t>
  </si>
  <si>
    <t>Improving ED Emergency Severity Index Acuity Assignment Using Machine Learning and Clinical Natural Language Processing</t>
  </si>
  <si>
    <t>Ivanov, O., Wolf, L., Brecher, D., Lewis, E., Masek, K., Montgomery, K., Andrieiev, Y., McLaughlin, M., Liu, S., Dunne, R., Klauer, K., Reilly, C.</t>
  </si>
  <si>
    <t>@article{ivanov2021improving,
  title={Improving ED emergency severity index acuity assignment using machine learning and clinical natural language processing},
  author={Ivanov, Oleksandr and Wolf, Lisa and Brecher, Deena and Lewis, Erica and Masek, Kevin and Montgomery, Kyla and Andrieiev, Yurii and McLaughlin, Moss and Liu, Stephen and Dunne, Robert and others},
  journal={Journal of Emergency Nursing},
  volume={47},
  number={2},
  pages={265--278},
  year={2021},
  publisher={Elsevier}
}</t>
  </si>
  <si>
    <t>01/02/2015-01/11/2016</t>
  </si>
  <si>
    <t>A clinical prediction model to identify children at risk for revisits with serious illness to the emergency department: A prospective multicentre observational study</t>
  </si>
  <si>
    <t>Nijman, R.G., Borensztajn, D.H., Zachariasse, J.M., Hajema, C., Freitas, P., Greber-Platzer, S., Smit, F.J., Alves, C.F., Van Der Lei, J., Steyerberg, E.W., Maconochie, I.K., Moll, H.A</t>
  </si>
  <si>
    <t>@article{nijman2021clinical,
  title={A clinical prediction model to identify children at risk for revisits with serious illness to the emergency department: a prospective multicentre observational study},
  author={Nijman, Ruud G and Borensztajn, Dorine H and Zachariasse, Joany M and Hajema, Carine and Freitas, Paulo and Greber-Platzer, Susanne and Smit, Frank J and Alves, Claudio F and van Der Lei, Johan and Steyerberg, Ewout W and others},
  journal={PloS one},
  volume={16},
  number={7},
  pages={e0254366},
  year={2021},
  publisher={Public Library of Science San Francisco, CA USA}
}</t>
  </si>
  <si>
    <t>Paises Baixos;Reino Unido;Portugal;Austria</t>
  </si>
  <si>
    <t>01/01/2012-31/10/2015</t>
  </si>
  <si>
    <t>Emergency department triage prediction of clinical outcomes using machine learning models</t>
  </si>
  <si>
    <t>Raita, Y., Goto, T., Faridi, M.K., Brown, D.F.M., Camargo, C.A., Hasegawa, K</t>
  </si>
  <si>
    <t>@article{raita2019emergency,
  title={Emergency department triage prediction of clinical outcomes using machine learning models},
  author={Raita, Yoshihiko and Goto, Tadahiro and Faridi, Mohammad Kamal and Brown, David FM and Camargo, Carlos A and Hasegawa, Kohei},
  journal={Critical care},
  volume={23},
  pages={1--13},
  year={2019},
  publisher={Springer}
}</t>
  </si>
  <si>
    <t>34;8;6;13</t>
  </si>
  <si>
    <t>Prediction of In-Hospital Mortality Among Heart Failure Patients: An Automated Machine Learning Analysis of Mimic-III Database</t>
  </si>
  <si>
    <t>Ali, A., Asghar, S.Y., Yousafzai, A.D.K., Bangash, A.H., Mohsin, R., Fatima, A., Zehra, S., Khan, A.K., Shah, A.H., Abbas, S.M.M., Shah, S.M.Q., Khawaja, H.F., ul Badar, A., Baloch, A., Khan, A.S., Khan, A.U., Yunus, A., Faisal, F., Jameel, G., Mushtaq, K., Bilal, M.A., Abbasi, M.N., Nawaz, M., Bilal, M., Ashraf, M., Kamil, M., Khakwani, N.K., Ayesha, N., Tariq, O., Khalid, S., Rasool, S.</t>
  </si>
  <si>
    <t>@article{ali2022prediction,
  title={Prediction of In-Hospital Mortality Among Heart Failure Patients: An Automated Machine Learning Analysis of Mimic-III Database},
  author={Ali, Aliya and Asghar, Saleha Yurf and Yousafzai, Ali Danish Khan and Bangash, Ali Haider and Mohsin, Rabia and Fatima, Arshiya and Zehra, Saiqa and Khan, Ayesha Khalid and Shah, Ali Haider and Abbas, Syed Mohammad Mehmood and others},
  journal={American Heart Journal},
  volume={254},
  pages={261},
  year={2022},
  publisher={Elsevier}
}</t>
  </si>
  <si>
    <t>Paquistão</t>
  </si>
  <si>
    <t>Validation of deep-learning-based triage and acuity score using a large national dataset</t>
  </si>
  <si>
    <t>Kwon, J.-M., Lee, Y., Lee, Y., Lee, S., Park, H., Park, J</t>
  </si>
  <si>
    <t>@article{kwon2018validation,
  title={Validation of deep-learning-based triage and acuity score using a large national dataset},
  author={Kwon, Joon-myoung and Lee, Youngnam and Lee, Yeha and Lee, Seungwoo and Park, Hyunho and Park, Jinsik},
  journal={PloS one},
  volume={13},
  number={10},
  pages={e0205836},
  year={2018},
  publisher={Public Library of Science San Francisco, CA USA}
}</t>
  </si>
  <si>
    <t>01/01/2014-31/12/2017</t>
  </si>
  <si>
    <t>Automated Machine Learning Based Triage for Decision Support in Clinical and Urgent Care</t>
  </si>
  <si>
    <t>J. M. Ruiz Mejia, D. B. Rawat</t>
  </si>
  <si>
    <t xml:space="preserve">@inproceedings{mejia2023automated,
  title={Automated Machine Learning Based Triage for Decision Support in Clinical and Urgent Care},
  author={Mejia, Jose M Ruiz and Rawat, Danda B},
  booktitle={2023 International Conference on Machine Learning and Applications (ICMLA)},
  pages={2161--2166},
  year={2023},
  organization={IEEE}
}
</t>
  </si>
  <si>
    <t>8;11;21</t>
  </si>
  <si>
    <t>A Machine Learning Pipeline Using KNIME to Predict Hospital Admission in the MIMIC-IV Database</t>
  </si>
  <si>
    <t>R. Tsoni, V. Kaldis, I. Kapogianni, A. Sakagianni, G. Feretzakis, V. S. Verykios</t>
  </si>
  <si>
    <t>@inproceedings{tsoni2023machine,
  title={A Machine Learning pipeline using KNIME to predict hospital admission in the MIMIC-IV Database},
  author={Tsoni, Rozita and Kaldis, Vasileios and Kapogianni, Ioanna and Sakagianni, Aikaterini and Feretzakis, Georgios and Verykios, Vassilios S},
  booktitle={2023 14th International Conference on Information, Intelligence, Systems \&amp; Applications (IISA)},
  pages={1--6},
  year={2023},
  organization={IEEE}
}</t>
  </si>
  <si>
    <t>100000+</t>
  </si>
  <si>
    <t>8;16;22</t>
  </si>
  <si>
    <t>01/01/2011-31/12/2019</t>
  </si>
  <si>
    <t>Clinically Interpretable Machine Learning Models for Early Prediction of Mortality in Older Patients with Multiple Organ Dysfunction Syndrome: An International Multicenter Retrospective Study</t>
  </si>
  <si>
    <t>Liu, X., DuMontier, C., Hu, P., Liu, C., Yeung, W., Mao, Z., Ho, V., Thoral, P.J., Kuo, P.-C., Hu, J., Li, D., Cao, D., Mark, R.G., Zhou, F., Zhang, Z., Celi, L.A.</t>
  </si>
  <si>
    <t>@article{liu2023clinically,
  title={Clinically interpretable machine learning models for early prediction of mortality in older patients with multiple organ dysfunction syndrome: an international multicenter retrospective study},
  author={Liu, Xiaoli and DuMontier, Clark and Hu, Pan and Liu, Chao and Yeung, Wesley and Mao, Zhi and Ho, Vanda and Thoral, Patrick J and Kuo, Po-Chih and Hu, Jie and others},
  journal={The Journals of Gerontology: Series A},
  volume={78},
  number={4},
  pages={718--726},
  year={2023},
  publisher={Oxford University Press US}
}</t>
  </si>
  <si>
    <t>China;EUA</t>
  </si>
  <si>
    <t>01/01/2001-31/12/2019</t>
  </si>
  <si>
    <t>Progressive prediction of hospitalisation and patient disposition in the emergency department</t>
  </si>
  <si>
    <t>L. Uhl, V. Augusto, V. Lemaire, Y. Alexandre, F. Jardinaud, P. Bercelli, S. Aloui</t>
  </si>
  <si>
    <t>@inproceedings{uhl2022progressive,
  title={Progressive prediction of hospitalisation and patient disposition in the emergency department},
  author={Uhl, Laura and Augusto, Vincent and Lemaire, Vincent and Alexandre, Youenn and Jardinaud, Fanny and Bercelli, Paolo and Aloui, Saber},
  booktitle={2022 IEEE International Conference on Big Data (Big Data)},
  pages={1719--1728},
  year={2022},
  organization={IEEE}
}</t>
  </si>
  <si>
    <t>19;29</t>
  </si>
  <si>
    <t>01/07/2020-31/12/2021</t>
  </si>
  <si>
    <t>Sequential Anomaly Detection for Continuous Prediction of Unexpected ICU Admission From Emergency Department</t>
  </si>
  <si>
    <t>S. Choi, G. Kim, J. Eul Kwon, H. K. Lee</t>
  </si>
  <si>
    <t>@article{choi2024sequential,
  title={Sequential Anomaly Detection for Continuous Prediction of Unexpected ICU Admission from Emergency Department},
  author={Choi, Sooho and Kim, Gyumin and Kwon, Jeong Eul and Lee, Hyo Kyung},
  journal={IEEE Access},
  year={2024},
  publisher={IEEE}
}</t>
  </si>
  <si>
    <t>35;36;38;37;24</t>
  </si>
  <si>
    <t>Development of artificial neural network models for paediatric critical illness in South Africa</t>
  </si>
  <si>
    <t>Pienaar, M.A., Sempa, J.B., Luwes, N., George, E.C., Brown, S.C.</t>
  </si>
  <si>
    <t>@article{pienaar2022development,
  title={Development of artificial neural network models for paediatric critical illness in South Africa},
  author={Pienaar, Michael A and Sempa, Joseph B and Luwes, Nicolaas and George, Elizabeth C and Brown, Stephen C},
  journal={Frontiers in Pediatrics},
  volume={10},
  pages={1008840},
  year={2022},
  publisher={Frontiers Media SA}
}</t>
  </si>
  <si>
    <t>África do Sul</t>
  </si>
  <si>
    <t>19;17;6</t>
  </si>
  <si>
    <t>01/04/2021-31/01/2022</t>
  </si>
  <si>
    <t>A comparative study of supervised machine learning approaches to predict patient triage outcomes in hospital emergency departments</t>
  </si>
  <si>
    <t>Elhaj, H., Achour, N., Tania, M.H., Aciksari, K.</t>
  </si>
  <si>
    <t>@article{elhaj2023comparative,
  title={A comparative study of supervised machine learning approaches to predict patient triage outcomes in hospital emergency departments},
  author={Elhaj, Hamza and Achour, Nebil and Tania, Marzia Hoque and Aciksari, Kurtulus},
  journal={Array},
  volume={17},
  pages={100281},
  year={2023},
  publisher={Elsevier}
}</t>
  </si>
  <si>
    <t>Túrquia</t>
  </si>
  <si>
    <t>17;22;7;15;14;16;6;30;8</t>
  </si>
  <si>
    <t>01/04/2020-30/06/2020</t>
  </si>
  <si>
    <t>Abaixo está os artigos da literatura cinzenta - Coloquei contando a parti de 1000 pois falta artigos acima, fiz isso para não misturar</t>
  </si>
  <si>
    <t>Predição de mortalidade e reinternamento em 48 horas em unidades de terapia intensiva utilizando modelos de machine learning</t>
  </si>
  <si>
    <t>Silva, Gustavo Henrique dos Santos, Baena, Cristina Pellegrino, Guedes, Murilo</t>
  </si>
  <si>
    <t>@mastersthesis{silva2023dissertacao,
  title={Título da dissertação aqui},
  author={Silva, Gustavo Henrique dos Santos and Baena, Cristina Pellegrino and Guedes, Murilo},
  year={2023},
  school={Pontifícia Universidade Católica do Paraná. Programa de Pós-Graduação em Ciências da Saúde}
}</t>
  </si>
  <si>
    <t>11;31;32;33</t>
  </si>
  <si>
    <t>01/01/2019-31/07/2021</t>
  </si>
  <si>
    <t xml:space="preserve"> Prevendo a aquisição de patógenos resistentes em UTIs utilizando técnicas de aprendizado de máquina</t>
  </si>
  <si>
    <t>Dantas, Leila Figueiredo; Hamacher, Silvio; Bozza, Fernando</t>
  </si>
  <si>
    <t>@phdthesis{dantas2020predicting,
  title={Predicting the acquisition of resistant pathogens in ICUs using machine learning techniques},
  author={Dantas, L},
  year={2020},
  school={Ph. D. thesis, Dept. of Industrial Engineering, Pontifical Catholic Univ. of~…}
}</t>
  </si>
  <si>
    <t>8;9;15;19</t>
  </si>
  <si>
    <t>08/05/2017-31/08/2019</t>
  </si>
  <si>
    <t>Improving High-Stakes Decision Making with Statistical and Machine Learning Methods</t>
  </si>
  <si>
    <t>Nguyen, Minh Chau Thanh</t>
  </si>
  <si>
    <t>@phdthesis{nguyen2024improving,
  title={Improving High-Stakes Decision Making with Statistical and Machine Learning Methods},
  author={Nguyen, Minh Chau Thanh},
  year={2024},
  school={Stanford University}
}</t>
  </si>
  <si>
    <t>27;8;16;14</t>
  </si>
  <si>
    <t>01/01/2015-31/12/2019</t>
  </si>
  <si>
    <t>Machine Learning Modelling of Critical Care Patients in the Intensive Care Units</t>
  </si>
  <si>
    <t>Pieroni, Mark, Oiler-Caparroso, Ivan, Ortega-Martorell, Sandra, Lip, Gregory Y.H, Welters, Ingeborg</t>
  </si>
  <si>
    <t>@book{pieroni2023machine,
  title={Machine learning modelling of critical care patients in the Intensive Care Units},
  author={Pieroni, Mark},
  year={2023},
  publisher={Liverpool John Moores University (United Kingdom)}
}</t>
  </si>
  <si>
    <t>17;12;8;16;39</t>
  </si>
  <si>
    <t>01/01/2001-31/12/2016</t>
  </si>
  <si>
    <t>Avaliação de um instrumento de auxílio à tomada de decisão para a priorização de vagas em unidades de terapia intensiva</t>
  </si>
  <si>
    <t>Ramos, João Gabriel Rosa</t>
  </si>
  <si>
    <t>@article{ramos2018avaliaccao,
  title={Avalia{\c{c}}{\~a}o de um instrumento de aux{\'\i}lio {\`a} tomada de decis{\~a}o para a prioriza{\c{c}}{\~a}o de vagas em unidades de terapia intensiva},
  author={Ramos, Jo{\~a}o Gabriel Rosa},
  year={2018}
}</t>
  </si>
  <si>
    <t>01/05/2014-30/11/2014</t>
  </si>
  <si>
    <t>Artigo_Num</t>
  </si>
  <si>
    <t>Modelo_id</t>
  </si>
  <si>
    <t>Accuracy</t>
  </si>
  <si>
    <t>Sensitivity(Recall)</t>
  </si>
  <si>
    <t>Specificity</t>
  </si>
  <si>
    <t>F1_score</t>
  </si>
  <si>
    <t>AUROC/AUC</t>
  </si>
  <si>
    <t>AUPRC</t>
  </si>
  <si>
    <t>PPV(Precision)</t>
  </si>
  <si>
    <t xml:space="preserve">NPV </t>
  </si>
  <si>
    <t>Q²</t>
  </si>
  <si>
    <t>R²</t>
  </si>
  <si>
    <t>varivavel_resposta</t>
  </si>
  <si>
    <t>tipo_dado (longitudional, texto, imagem)</t>
  </si>
  <si>
    <t>Variaveis_importantes</t>
  </si>
  <si>
    <t>Categoria Variável Resposta</t>
  </si>
  <si>
    <t>ICUAdmission</t>
  </si>
  <si>
    <t>Cohort</t>
  </si>
  <si>
    <t>23;94;17;71;39;21;43;24;20</t>
  </si>
  <si>
    <t>AdmissionRelated</t>
  </si>
  <si>
    <t>ICUMortality</t>
  </si>
  <si>
    <t>26;37;43;20;21;22;71;25;27</t>
  </si>
  <si>
    <t>MortalityRelated</t>
  </si>
  <si>
    <t>26;37;43;20;21;22;71;25;37</t>
  </si>
  <si>
    <t>1;21;36;110;4;27;111;16;17;21</t>
  </si>
  <si>
    <t>44;26;37;75;22;74;102;28;46;51</t>
  </si>
  <si>
    <t>77;74;75;30;22;102;51;19;112;76</t>
  </si>
  <si>
    <t>ProlongedLenghtOfStay</t>
  </si>
  <si>
    <t>LenghtOfStayRelated</t>
  </si>
  <si>
    <t>34;29;21;18;20</t>
  </si>
  <si>
    <t>sepse</t>
  </si>
  <si>
    <t>StayEventRelated</t>
  </si>
  <si>
    <t xml:space="preserve">pneumonia </t>
  </si>
  <si>
    <t xml:space="preserve">Ventilator-associated Pneumonia </t>
  </si>
  <si>
    <t>Surgical Site Infection</t>
  </si>
  <si>
    <t>Urinary Tract Infection</t>
  </si>
  <si>
    <t>Bloodstream Infection</t>
  </si>
  <si>
    <t>Tracheobronch-itis</t>
  </si>
  <si>
    <t>text</t>
  </si>
  <si>
    <t>EmergencyAdmission</t>
  </si>
  <si>
    <t>1;3;4</t>
  </si>
  <si>
    <t>3;4;5;7</t>
  </si>
  <si>
    <t>ICUDischarge</t>
  </si>
  <si>
    <t>29;30;21;34;16;24;22;25;39;18</t>
  </si>
  <si>
    <t>DischargeRelated</t>
  </si>
  <si>
    <t>29;24;28;34;31;21;106;105;20;18</t>
  </si>
  <si>
    <t>Mixed</t>
  </si>
  <si>
    <t>Longitudinal</t>
  </si>
  <si>
    <t>PatientSeverityClassification</t>
  </si>
  <si>
    <t>Cross-sectional</t>
  </si>
  <si>
    <t>29;30;113</t>
  </si>
  <si>
    <t>SeverityClassification</t>
  </si>
  <si>
    <t>CriticalCareOutcome</t>
  </si>
  <si>
    <t>22; 3; 26; 16; 1;18; 115; 39; 50; 15</t>
  </si>
  <si>
    <t>HospitalizationOutcome</t>
  </si>
  <si>
    <t>3; 26; 22; 116; 16; 1;18; 15; 115; 39</t>
  </si>
  <si>
    <t>CriticalCOVIDCondition</t>
  </si>
  <si>
    <t>Cohort;text</t>
  </si>
  <si>
    <t>9;37;75</t>
  </si>
  <si>
    <t>ProlongedLenghtOfStay;Mortality</t>
  </si>
  <si>
    <t>LenghtOfStayRelated;MortalityRelated</t>
  </si>
  <si>
    <t>Cohort;Longitudinal;text</t>
  </si>
  <si>
    <t>11;50</t>
  </si>
  <si>
    <t>ClinicalDeterioration3h</t>
  </si>
  <si>
    <t>Longitudinal;text</t>
  </si>
  <si>
    <t>ClinicalDeterioration6h</t>
  </si>
  <si>
    <t>ClinicalDeterioration12h</t>
  </si>
  <si>
    <t>EarlyMortality48hICU</t>
  </si>
  <si>
    <t>Cohort;Longitudinal</t>
  </si>
  <si>
    <t>16;22;26;29;89</t>
  </si>
  <si>
    <t>ICUTransfer</t>
  </si>
  <si>
    <t>16;17;18;22;25;34;39;42;89</t>
  </si>
  <si>
    <t>1;15;18;22;29;31;30;34;38;39;40;42;89</t>
  </si>
  <si>
    <t>HFInHospitalMortality</t>
  </si>
  <si>
    <t>Mortality</t>
  </si>
  <si>
    <t>Hospitalization</t>
  </si>
  <si>
    <t>TriageClassification</t>
  </si>
  <si>
    <t>Mortality-young(internal-validation)</t>
  </si>
  <si>
    <t>Mortality-young(External-validation)</t>
  </si>
  <si>
    <t>Mortality-young(Temporal-validation)</t>
  </si>
  <si>
    <t>Mortality-old(internal-validation)</t>
  </si>
  <si>
    <t>Mortality-old(External-validation)</t>
  </si>
  <si>
    <t>Mortality-old(Temporal-validation)</t>
  </si>
  <si>
    <t>EmergencyAdmission(T1)</t>
  </si>
  <si>
    <t>EmergencyAdmission(T2)</t>
  </si>
  <si>
    <t>1;16;18;22;26;89</t>
  </si>
  <si>
    <t xml:space="preserve">30DayPostsurgicalMortality </t>
  </si>
  <si>
    <t>1;121;122;123;15;124;125</t>
  </si>
  <si>
    <t>MoreThan24HoursICUNeed</t>
  </si>
  <si>
    <t>1;121;122;124;125;2;15</t>
  </si>
  <si>
    <t>ProportionofPotentiallyInappropriateICUAdmissions</t>
  </si>
  <si>
    <t>MortalityAndReadmission24h</t>
  </si>
  <si>
    <t>1;11;16;18;22;26;39;42</t>
  </si>
  <si>
    <t>AdmissionRelated;MortalityRelated</t>
  </si>
  <si>
    <t>MortalityAndReadmission48h</t>
  </si>
  <si>
    <t>RiskResistantPathogenAcquisition</t>
  </si>
  <si>
    <t>30;54;79;80;88;89;117</t>
  </si>
  <si>
    <t>DeathBeforeDischargeOrAdmissionToPICU</t>
  </si>
  <si>
    <t>DischargeRelated;AdmissionRelated</t>
  </si>
  <si>
    <t>TriageOutcome</t>
  </si>
  <si>
    <t>22;1;118;16;42;39;18;15;2;119</t>
  </si>
  <si>
    <t>HospitalAdmissionOrPaediatricIntensiveCareUnitDeathInEDAfterUnplannedReturnVisitWithin7Days(Clinical)</t>
  </si>
  <si>
    <t>HospitalAdmissionOrPaediatricIntensiveCareUnitDeathInEDAfterUnplannedReturnVisitWithin7Days(Extended)</t>
  </si>
  <si>
    <t>120;1;22;16;18;26;15;119;42;39</t>
  </si>
  <si>
    <t>120;1;22;16;26;18;119;15;42;2</t>
  </si>
  <si>
    <t>1;120;18;42;16;22;39;15;26;119</t>
  </si>
  <si>
    <t>1;120;22;16;26;119;39;42;18;15</t>
  </si>
  <si>
    <t>HighestLevelOfCareIn24Hr(FullFeatures)</t>
  </si>
  <si>
    <t>HighestLevelOfCareIn24Hr(SimpleFeatures)</t>
  </si>
  <si>
    <t>LevelOfCareAt24Hr(FullFeatures)</t>
  </si>
  <si>
    <t>LevelOfCareAt24Hr(SimpleFeatures)</t>
  </si>
  <si>
    <t>ICUMortality(AbdominalSepsis)</t>
  </si>
  <si>
    <t>ICUMortality(PulmonarySepsis)</t>
  </si>
  <si>
    <t>ICUMortality(Renal/UTISepsis)</t>
  </si>
  <si>
    <t>SevereTrauma(InHospitalDeathOrICUAdmission)</t>
  </si>
  <si>
    <t>Lido pelo Lucas</t>
  </si>
  <si>
    <t>Lido pelo Anderson</t>
  </si>
  <si>
    <t>Lido pelo Jayme</t>
  </si>
  <si>
    <t>Não está na revisões de resultados</t>
  </si>
  <si>
    <t>id</t>
  </si>
  <si>
    <t>Grupo modelo</t>
  </si>
  <si>
    <t>Cluster Consensus (CC)</t>
  </si>
  <si>
    <t>Cluster Based</t>
  </si>
  <si>
    <t>K-Means (KM)</t>
  </si>
  <si>
    <t>Distance Based</t>
  </si>
  <si>
    <t>Hierarchical Clustering (HC)</t>
  </si>
  <si>
    <t>Hierarchical Clustering with Dynamic Time Warping (HC-DTW)</t>
  </si>
  <si>
    <t>Deep Embedded Clustering (DEC)</t>
  </si>
  <si>
    <t>Cluster Based; Deep Neural Network</t>
  </si>
  <si>
    <t>XGBoost</t>
  </si>
  <si>
    <t>Gradient Boosting Based</t>
  </si>
  <si>
    <t>K-Nearest Neighbors (KNN)</t>
  </si>
  <si>
    <t>Random Forest (RF)</t>
  </si>
  <si>
    <t>Decision Tree Bagging</t>
  </si>
  <si>
    <t>Classification and Regression Tree (CART)</t>
  </si>
  <si>
    <t>Simple Decision Tree</t>
  </si>
  <si>
    <t>LogitBoost (LB)</t>
  </si>
  <si>
    <t>Light Gradient Boosting Machine (LightGBM)</t>
  </si>
  <si>
    <t>Linear Regression</t>
  </si>
  <si>
    <t>Deep Neural Network (DNN)</t>
  </si>
  <si>
    <t>Deep Neural Network</t>
  </si>
  <si>
    <t>Multilayer Perceptron (MLP)</t>
  </si>
  <si>
    <t>Shallow Neural Network</t>
  </si>
  <si>
    <t>Support Vector Machine (SVM)</t>
  </si>
  <si>
    <t>Support Vector Machine</t>
  </si>
  <si>
    <t>Gradient Boosted Decision Trees (GBDT)</t>
  </si>
  <si>
    <t>Logistic Regression (LR)</t>
  </si>
  <si>
    <t>Logistic Regression</t>
  </si>
  <si>
    <t>Multinomial Naive Bayes (MNB)</t>
  </si>
  <si>
    <t>Bayesian Model</t>
  </si>
  <si>
    <t>Artificial Neural Network (ANN)</t>
  </si>
  <si>
    <t>Optimal Classification Trees (OCT)</t>
  </si>
  <si>
    <t>Extra Trees Classifier</t>
  </si>
  <si>
    <t>Decision Tree</t>
  </si>
  <si>
    <t>Naive Bayes</t>
  </si>
  <si>
    <t>Long Short Term Memory( Deep Neural Network)</t>
  </si>
  <si>
    <t>Temporal Convolutional Network</t>
  </si>
  <si>
    <t>Partial Least Squares Regression</t>
  </si>
  <si>
    <t>Component Regression</t>
  </si>
  <si>
    <t>Elastic net regression</t>
  </si>
  <si>
    <t>Regularized Regression</t>
  </si>
  <si>
    <t>Catboost</t>
  </si>
  <si>
    <t>Khiops machine learning suite</t>
  </si>
  <si>
    <t>Ensable Custom Model</t>
  </si>
  <si>
    <t>AdaBoost</t>
  </si>
  <si>
    <t>Adaptive Boosting</t>
  </si>
  <si>
    <t>Tabnet</t>
  </si>
  <si>
    <t>RuleFit</t>
  </si>
  <si>
    <t>Fast Interpretable Greedy-Tree Sums (FIGS)</t>
  </si>
  <si>
    <t>Logistic Regression with Lasso Regularization (LR)</t>
  </si>
  <si>
    <t>Elliptic Envelope</t>
  </si>
  <si>
    <t>Anomaly Detection</t>
  </si>
  <si>
    <t>Isolation Forest (IF)</t>
  </si>
  <si>
    <t>Auto-Encoder (AE)</t>
  </si>
  <si>
    <t>LSTM-ED-P (LSTM com PCA)</t>
  </si>
  <si>
    <t>Logistic and linear regression, with forward step-
wise feature selection (LR)</t>
  </si>
  <si>
    <t>Modelo proprio</t>
  </si>
  <si>
    <t>Stepwise Logistic Regression</t>
  </si>
  <si>
    <t>Random Undersampling Boosting</t>
  </si>
  <si>
    <t>variavel</t>
  </si>
  <si>
    <t>Id</t>
  </si>
  <si>
    <t>age</t>
  </si>
  <si>
    <t>comorbidities (diabetes, current smoker, dyspnea on exertion/at
rest, chronic obstructive pulmonary disease, ascites, congestive
heart failure, hypertension, chronic renal failure, dialysis dependence, wound infection, recent weight loss, bleeding disorder, and
steroid use)</t>
  </si>
  <si>
    <t>Gender</t>
  </si>
  <si>
    <t>neuromuscular, cardiovascular, respiratory, renal, gastrointestinal,
hematologic, immunologic, metabolic, other congenital or genetic defect, malignancy, and
premature and neonatal comorbidities.</t>
  </si>
  <si>
    <t>arrivel mode</t>
  </si>
  <si>
    <t>acuity level -  Emergency severity index (ESI)</t>
  </si>
  <si>
    <t>.</t>
  </si>
  <si>
    <t>day of week</t>
  </si>
  <si>
    <t>flu season</t>
  </si>
  <si>
    <t>shift</t>
  </si>
  <si>
    <t>Influenza-Like-Illness (ILI) case indicator</t>
  </si>
  <si>
    <t>chest X-rays</t>
  </si>
  <si>
    <t>laboratory results</t>
  </si>
  <si>
    <t>vital signs</t>
  </si>
  <si>
    <t>drug prescriptions</t>
  </si>
  <si>
    <t>imaging results</t>
  </si>
  <si>
    <t>healthcare worker notes</t>
  </si>
  <si>
    <t>Comorbidity</t>
  </si>
  <si>
    <t>Heart Rate (Pulse)</t>
  </si>
  <si>
    <t>Sodium</t>
  </si>
  <si>
    <t>Arterial Systolic Pressure</t>
  </si>
  <si>
    <t>Potassium</t>
  </si>
  <si>
    <t>Leukocytes (WBC - White Blood Cells)</t>
  </si>
  <si>
    <t>BUN(blood urea nitrogen)</t>
  </si>
  <si>
    <t>Respiratory Rate</t>
  </si>
  <si>
    <t>Bilirubin</t>
  </si>
  <si>
    <t>Hemoglobin</t>
  </si>
  <si>
    <t>Creatine</t>
  </si>
  <si>
    <t>Oxygen Saturation (spO2)</t>
  </si>
  <si>
    <t>Platelets or thrombocyte</t>
  </si>
  <si>
    <t>Glucose</t>
  </si>
  <si>
    <t xml:space="preserve">Glascow Coma Score </t>
  </si>
  <si>
    <t>Has Mechanical Ventilation</t>
  </si>
  <si>
    <t>Admission Type</t>
  </si>
  <si>
    <t>Death ICD Code</t>
  </si>
  <si>
    <t>Number of ICU Admissions</t>
  </si>
  <si>
    <t>FiO2 or PaO2</t>
  </si>
  <si>
    <t>ALAT or ALT or TGP</t>
  </si>
  <si>
    <t>Hematocrit (Ht)</t>
  </si>
  <si>
    <t>LDH (lactate dehydrogenase)</t>
  </si>
  <si>
    <t>Arterial HCO3 (bicarbonate)</t>
  </si>
  <si>
    <t>Temperature</t>
  </si>
  <si>
    <t>Diagnosis on admission</t>
  </si>
  <si>
    <t>Need for Surgery</t>
  </si>
  <si>
    <t>Arterial Diastolic Pressure</t>
  </si>
  <si>
    <t>ASAT or AST</t>
  </si>
  <si>
    <t>C Reactive Protein (CRP)</t>
  </si>
  <si>
    <t>Calcium</t>
  </si>
  <si>
    <t>Chloride</t>
  </si>
  <si>
    <t>Magnesium</t>
  </si>
  <si>
    <t>Arterial pH</t>
  </si>
  <si>
    <t>Arterial pO2</t>
  </si>
  <si>
    <t>Symptoms on Admission</t>
  </si>
  <si>
    <t>Anion gap</t>
  </si>
  <si>
    <t>SAPS II</t>
  </si>
  <si>
    <t>Body Mass Index (BMI)</t>
  </si>
  <si>
    <t>Urinary Output</t>
  </si>
  <si>
    <t>Tidal Volume</t>
  </si>
  <si>
    <t>Albumin</t>
  </si>
  <si>
    <t>Amylase</t>
  </si>
  <si>
    <t>ALP (Alkaline phosphatase)</t>
  </si>
  <si>
    <t>Gamma-GT or gamma-glutamyl transferase (GGT)</t>
  </si>
  <si>
    <t>Creatine kinase</t>
  </si>
  <si>
    <t>Mean globular volume (MCV)</t>
  </si>
  <si>
    <t>Phosphate</t>
  </si>
  <si>
    <t>Fibrinogen</t>
  </si>
  <si>
    <t>Troponin T</t>
  </si>
  <si>
    <t>Total Proteins</t>
  </si>
  <si>
    <t>Ionized Calcium</t>
  </si>
  <si>
    <t>Lactate</t>
  </si>
  <si>
    <t xml:space="preserve">Arterial pCO2 </t>
  </si>
  <si>
    <t>Methemoglobin</t>
  </si>
  <si>
    <t>HbCO</t>
  </si>
  <si>
    <t>Prothrombin Time (PT)</t>
  </si>
  <si>
    <t>Emergency Severity Index(ESI)</t>
  </si>
  <si>
    <t>Race</t>
  </si>
  <si>
    <t>Lymphocyte</t>
  </si>
  <si>
    <t>Neutrophils</t>
  </si>
  <si>
    <t>D-dimer</t>
  </si>
  <si>
    <t>Glomerular filtration rate (GFR)</t>
  </si>
  <si>
    <t>Lenght of Stay on ICU</t>
  </si>
  <si>
    <t>Mechanical Ventilation Total time</t>
  </si>
  <si>
    <t>Lenght of Stay on Hospital</t>
  </si>
  <si>
    <t>Hospital Mortality</t>
  </si>
  <si>
    <t>30 days Hospital Mortality</t>
  </si>
  <si>
    <t>Discharge Location</t>
  </si>
  <si>
    <t>APACHE IV</t>
  </si>
  <si>
    <t>Mottling</t>
  </si>
  <si>
    <t>Atrial fibrillation</t>
  </si>
  <si>
    <t>Capillary refill time</t>
  </si>
  <si>
    <t>Central venous pressure</t>
  </si>
  <si>
    <t>Mean Arterial Pressure (MAP)</t>
  </si>
  <si>
    <t>Mechanical Ventilation Respiratry rate</t>
  </si>
  <si>
    <t>Positive end-expiratory pressure (PEEP)</t>
  </si>
  <si>
    <t>Mechanical Ventilation after 24 Hours</t>
  </si>
  <si>
    <t>Mechanical Ventilation on Admission</t>
  </si>
  <si>
    <t>International normalized ratio(INR)</t>
  </si>
  <si>
    <t>Erythrocyte sedimentation rate (ESR)</t>
  </si>
  <si>
    <t>Marital Status</t>
  </si>
  <si>
    <t>Emergency medical consultation result</t>
  </si>
  <si>
    <t>Employment</t>
  </si>
  <si>
    <t>Has Insurance Plan</t>
  </si>
  <si>
    <t>Arrival Date</t>
  </si>
  <si>
    <t>Procalcitonin (PCT)</t>
  </si>
  <si>
    <t>Ferritin</t>
  </si>
  <si>
    <t>Pain in the last 4 hours</t>
  </si>
  <si>
    <t>Shock</t>
  </si>
  <si>
    <t>Septic Shock</t>
  </si>
  <si>
    <t>In Cancer Treatment</t>
  </si>
  <si>
    <t>serum glutamic-oxaloacetic transaminase</t>
  </si>
  <si>
    <t>partial thromboplastin time</t>
  </si>
  <si>
    <t>Number of Discharges from ED(365 to 90 days)</t>
  </si>
  <si>
    <t>Hour of Enconter</t>
  </si>
  <si>
    <t>On statins</t>
  </si>
  <si>
    <t>Ventilatory support</t>
  </si>
  <si>
    <t>Patient’s residence (home/another hospital/clinic)</t>
  </si>
  <si>
    <t>Infection-Related Reasons</t>
  </si>
  <si>
    <t>Psychiatric Reasons</t>
  </si>
  <si>
    <t xml:space="preserve">Antibiotic </t>
  </si>
  <si>
    <t>Oxygen Saturation (saO2)</t>
  </si>
  <si>
    <t>Chief Complaint</t>
  </si>
  <si>
    <t>Ambulance Use</t>
  </si>
  <si>
    <t>Surgical Risk</t>
  </si>
  <si>
    <t>Anaemia</t>
  </si>
  <si>
    <t>Red Cell Distribution Width</t>
  </si>
  <si>
    <t>The American Society of Anesthesiologists (ASA) physical status classification</t>
  </si>
  <si>
    <t>Emergency Surgery</t>
  </si>
  <si>
    <t>Função SPLIT</t>
  </si>
  <si>
    <t>Iran</t>
  </si>
  <si>
    <t>11;11</t>
  </si>
  <si>
    <t>19;8;17;2</t>
  </si>
  <si>
    <t>Coreia</t>
  </si>
  <si>
    <t>17;6;17;19;15;7</t>
  </si>
  <si>
    <t>17;19;15</t>
  </si>
  <si>
    <t>6;3</t>
  </si>
  <si>
    <t>Spain</t>
  </si>
  <si>
    <t>Brazil</t>
  </si>
  <si>
    <t>17;8;41</t>
  </si>
  <si>
    <t>USA</t>
  </si>
  <si>
    <t>Integrating artificial neural network and scoring systems to increase the prediction accuracy of patient mortality and organ dysfunction</t>
  </si>
  <si>
    <t>Noorbakhsh SA, Mahmoodi-Eshkaftaki M, Mokhtari Z</t>
  </si>
  <si>
    <t>15;6;16;14</t>
  </si>
  <si>
    <t>Influence of demographic factors on prolonged length of stay in an emergency department</t>
  </si>
  <si>
    <t>Alnahari, A., A’aqoulah, A.</t>
  </si>
  <si>
    <t>Arábia Saudita</t>
  </si>
  <si>
    <t>16; 17; 13; 8; 15; 7; 22</t>
  </si>
  <si>
    <t>8;19</t>
  </si>
  <si>
    <t>Logistic and linear regression, with forward step-wise feature selection (LR)</t>
  </si>
  <si>
    <t>Portugal</t>
  </si>
  <si>
    <t>Austria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</si>
</sst>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15">
    <font>
      <sz val="10.0"/>
      <color rgb="FF000000"/>
      <name val="Arial"/>
      <scheme val="minor"/>
    </font>
    <font>
      <b/>
      <sz val="11.0"/>
      <color theme="1"/>
      <name val="Arial"/>
    </font>
    <font>
      <b/>
      <sz val="10.0"/>
      <color theme="1"/>
      <name val="Arial"/>
    </font>
    <font>
      <b/>
      <sz val="11.0"/>
      <color theme="1"/>
      <name val="Arial"/>
      <scheme val="minor"/>
    </font>
    <font>
      <color theme="1"/>
      <name val="Arial"/>
    </font>
    <font>
      <sz val="10.0"/>
      <color theme="1"/>
      <name val="Arial"/>
    </font>
    <font>
      <color theme="1"/>
      <name val="Arial"/>
      <scheme val="minor"/>
    </font>
    <font>
      <sz val="10.0"/>
      <color theme="1"/>
      <name val="Arial"/>
      <scheme val="minor"/>
    </font>
    <font>
      <color rgb="FF000000"/>
      <name val="Arial"/>
    </font>
    <font>
      <u/>
      <color rgb="FF0000FF"/>
    </font>
    <font>
      <color rgb="FF000000"/>
      <name val="&quot;Arial&quot;"/>
    </font>
    <font>
      <b/>
      <color theme="1"/>
      <name val="Arial"/>
      <scheme val="minor"/>
    </font>
    <font>
      <sz val="11.0"/>
      <color theme="1"/>
      <name val="Arial"/>
    </font>
    <font>
      <sz val="11.0"/>
      <color rgb="FF000000"/>
      <name val="Arial"/>
    </font>
    <font>
      <sz val="9.0"/>
      <color rgb="FFFFFFFF"/>
      <name val="Arial"/>
      <scheme val="minor"/>
    </font>
  </fonts>
  <fills count="13">
    <fill>
      <patternFill patternType="none"/>
    </fill>
    <fill>
      <patternFill patternType="lightGray"/>
    </fill>
    <fill>
      <patternFill patternType="solid">
        <fgColor rgb="FF00FF00"/>
        <bgColor rgb="FF00FF00"/>
      </patternFill>
    </fill>
    <fill>
      <patternFill patternType="solid">
        <fgColor theme="4"/>
        <bgColor theme="4"/>
      </patternFill>
    </fill>
    <fill>
      <patternFill patternType="solid">
        <fgColor rgb="FFE06666"/>
        <bgColor rgb="FFE06666"/>
      </patternFill>
    </fill>
    <fill>
      <patternFill patternType="solid">
        <fgColor rgb="FFFFFFFF"/>
        <bgColor rgb="FFFFFFFF"/>
      </patternFill>
    </fill>
    <fill>
      <patternFill patternType="solid">
        <fgColor theme="6"/>
        <bgColor theme="6"/>
      </patternFill>
    </fill>
    <fill>
      <patternFill patternType="solid">
        <fgColor rgb="FF000000"/>
        <bgColor rgb="FF0000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
      <patternFill patternType="solid">
        <fgColor rgb="FFFF9900"/>
        <bgColor rgb="FFFF9900"/>
      </patternFill>
    </fill>
  </fills>
  <borders count="1">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0" fontId="1" numFmtId="0" xfId="0" applyAlignment="1" applyFont="1">
      <alignment horizontal="right" readingOrder="0" shrinkToFit="0" vertical="bottom" wrapText="0"/>
    </xf>
    <xf borderId="0" fillId="0" fontId="3" numFmtId="0" xfId="0" applyAlignment="1" applyFont="1">
      <alignment horizontal="left" readingOrder="0"/>
    </xf>
    <xf borderId="0" fillId="0" fontId="3" numFmtId="0" xfId="0" applyAlignment="1" applyFont="1">
      <alignment horizontal="left"/>
    </xf>
    <xf borderId="0" fillId="2" fontId="4" numFmtId="0" xfId="0" applyAlignment="1" applyFill="1" applyFont="1">
      <alignment horizontal="right"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horizontal="right"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6" numFmtId="0" xfId="0" applyAlignment="1" applyFont="1">
      <alignment horizontal="right" readingOrder="0"/>
    </xf>
    <xf borderId="0" fillId="0" fontId="6" numFmtId="0" xfId="0" applyAlignment="1" applyFont="1">
      <alignment readingOrder="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readingOrder="0" shrinkToFit="0" wrapText="0"/>
    </xf>
    <xf borderId="0" fillId="0" fontId="6" numFmtId="0" xfId="0" applyAlignment="1" applyFont="1">
      <alignment shrinkToFit="0" wrapText="0"/>
    </xf>
    <xf borderId="0" fillId="0" fontId="5" numFmtId="0" xfId="0" applyFont="1"/>
    <xf borderId="0" fillId="3" fontId="4" numFmtId="0" xfId="0" applyAlignment="1" applyFill="1" applyFont="1">
      <alignment horizontal="right" shrinkToFit="0" vertical="bottom" wrapText="0"/>
    </xf>
    <xf borderId="0" fillId="0" fontId="5"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0"/>
    </xf>
    <xf borderId="0" fillId="4" fontId="4" numFmtId="0" xfId="0" applyAlignment="1" applyFill="1" applyFont="1">
      <alignment horizontal="right" shrinkToFit="0" vertical="bottom" wrapText="0"/>
    </xf>
    <xf borderId="0" fillId="5" fontId="6" numFmtId="0" xfId="0" applyAlignment="1" applyFill="1" applyFont="1">
      <alignment horizontal="right" readingOrder="0"/>
    </xf>
    <xf borderId="0" fillId="4" fontId="8" numFmtId="0" xfId="0" applyAlignment="1" applyFont="1">
      <alignment horizontal="right" shrinkToFit="0" vertical="bottom" wrapText="0"/>
    </xf>
    <xf borderId="0" fillId="4" fontId="6" numFmtId="0" xfId="0" applyAlignment="1" applyFont="1">
      <alignment readingOrder="0"/>
    </xf>
    <xf borderId="0" fillId="5" fontId="5" numFmtId="0" xfId="0" applyAlignment="1" applyFont="1">
      <alignment readingOrder="0"/>
    </xf>
    <xf borderId="0" fillId="0" fontId="6" numFmtId="0" xfId="0" applyAlignment="1" applyFont="1">
      <alignment horizontal="right"/>
    </xf>
    <xf borderId="0" fillId="0" fontId="6" numFmtId="0" xfId="0" applyAlignment="1" applyFont="1">
      <alignment readingOrder="0" shrinkToFit="0" wrapText="0"/>
    </xf>
    <xf borderId="0" fillId="3" fontId="6" numFmtId="0" xfId="0" applyAlignment="1" applyFont="1">
      <alignment readingOrder="0"/>
    </xf>
    <xf borderId="0" fillId="5" fontId="6" numFmtId="0" xfId="0" applyAlignment="1" applyFont="1">
      <alignment readingOrder="0"/>
    </xf>
    <xf borderId="0" fillId="5" fontId="6" numFmtId="0" xfId="0" applyFont="1"/>
    <xf borderId="0" fillId="5" fontId="9" numFmtId="0" xfId="0" applyAlignment="1" applyFont="1">
      <alignment readingOrder="0"/>
    </xf>
    <xf borderId="0" fillId="5" fontId="8" numFmtId="0" xfId="0" applyAlignment="1" applyFont="1">
      <alignment horizontal="right" readingOrder="0"/>
    </xf>
    <xf borderId="0" fillId="2" fontId="6" numFmtId="0" xfId="0" applyAlignment="1" applyFont="1">
      <alignment readingOrder="0"/>
    </xf>
    <xf borderId="0" fillId="5" fontId="6" numFmtId="0" xfId="0" applyAlignment="1" applyFont="1">
      <alignment readingOrder="0" shrinkToFit="0" wrapText="0"/>
    </xf>
    <xf borderId="0" fillId="0" fontId="7" numFmtId="0" xfId="0" applyAlignment="1" applyFont="1">
      <alignment readingOrder="0"/>
    </xf>
    <xf borderId="0" fillId="0" fontId="7" numFmtId="0" xfId="0" applyAlignment="1" applyFont="1">
      <alignment readingOrder="0" shrinkToFit="0" wrapText="0"/>
    </xf>
    <xf borderId="0" fillId="0" fontId="5" numFmtId="0" xfId="0" applyAlignment="1" applyFont="1">
      <alignment vertical="bottom"/>
    </xf>
    <xf borderId="0" fillId="5" fontId="4" numFmtId="0" xfId="0" applyAlignment="1" applyFont="1">
      <alignment horizontal="right" readingOrder="0" shrinkToFit="0" vertical="bottom" wrapText="0"/>
    </xf>
    <xf borderId="0" fillId="3" fontId="4" numFmtId="0" xfId="0" applyAlignment="1" applyFont="1">
      <alignment horizontal="right" readingOrder="0" vertical="bottom"/>
    </xf>
    <xf borderId="0" fillId="5" fontId="5" numFmtId="0" xfId="0" applyAlignment="1" applyFont="1">
      <alignment vertical="bottom"/>
    </xf>
    <xf borderId="0" fillId="5" fontId="5" numFmtId="0" xfId="0" applyAlignment="1" applyFont="1">
      <alignment readingOrder="0" shrinkToFit="0" vertical="bottom" wrapText="0"/>
    </xf>
    <xf borderId="0" fillId="5" fontId="4" numFmtId="0" xfId="0" applyAlignment="1" applyFont="1">
      <alignment horizontal="right" vertical="bottom"/>
    </xf>
    <xf borderId="0" fillId="5" fontId="4" numFmtId="0" xfId="0" applyAlignment="1" applyFont="1">
      <alignment vertical="bottom"/>
    </xf>
    <xf borderId="0" fillId="5" fontId="4" numFmtId="0" xfId="0" applyAlignment="1" applyFont="1">
      <alignment horizontal="right" readingOrder="0" vertical="bottom"/>
    </xf>
    <xf borderId="0" fillId="5" fontId="7" numFmtId="0" xfId="0" applyAlignment="1" applyFont="1">
      <alignment readingOrder="0"/>
    </xf>
    <xf borderId="0" fillId="5" fontId="7" numFmtId="0" xfId="0" applyAlignment="1" applyFont="1">
      <alignment readingOrder="0" shrinkToFit="0" wrapText="0"/>
    </xf>
    <xf borderId="0" fillId="0" fontId="4" numFmtId="0" xfId="0" applyAlignment="1" applyFont="1">
      <alignment readingOrder="0"/>
    </xf>
    <xf borderId="0" fillId="5" fontId="8" numFmtId="0" xfId="0" applyAlignment="1" applyFont="1">
      <alignment readingOrder="0"/>
    </xf>
    <xf borderId="0" fillId="6" fontId="6" numFmtId="0" xfId="0" applyAlignment="1" applyFill="1" applyFont="1">
      <alignment readingOrder="0"/>
    </xf>
    <xf borderId="0" fillId="0" fontId="6" numFmtId="0" xfId="0" applyAlignment="1" applyFont="1">
      <alignment shrinkToFit="0" wrapText="0"/>
    </xf>
    <xf borderId="0" fillId="0" fontId="7" numFmtId="0" xfId="0" applyFont="1"/>
    <xf borderId="0" fillId="0" fontId="7" numFmtId="0" xfId="0" applyAlignment="1" applyFont="1">
      <alignment shrinkToFit="0" wrapText="0"/>
    </xf>
    <xf borderId="0" fillId="7" fontId="6" numFmtId="0" xfId="0" applyFill="1" applyFont="1"/>
    <xf borderId="0" fillId="7" fontId="6" numFmtId="0" xfId="0" applyAlignment="1" applyFont="1">
      <alignment shrinkToFit="0" wrapText="0"/>
    </xf>
    <xf borderId="0" fillId="7" fontId="6" numFmtId="0" xfId="0" applyAlignment="1" applyFont="1">
      <alignment horizontal="right" readingOrder="0"/>
    </xf>
    <xf borderId="0" fillId="7" fontId="6" numFmtId="0" xfId="0" applyAlignment="1" applyFont="1">
      <alignment horizontal="right"/>
    </xf>
    <xf borderId="0" fillId="0" fontId="0" numFmtId="0" xfId="0" applyAlignment="1" applyFont="1">
      <alignment horizontal="left" readingOrder="0"/>
    </xf>
    <xf borderId="0" fillId="0" fontId="0" numFmtId="0" xfId="0" applyAlignment="1" applyFont="1">
      <alignment horizontal="left" readingOrder="0"/>
    </xf>
    <xf borderId="0" fillId="0" fontId="5" numFmtId="1" xfId="0" applyAlignment="1" applyFont="1" applyNumberFormat="1">
      <alignment shrinkToFit="0" vertical="bottom" wrapText="0"/>
    </xf>
    <xf borderId="0" fillId="0" fontId="5" numFmtId="164" xfId="0" applyAlignment="1" applyFont="1" applyNumberFormat="1">
      <alignment readingOrder="0" shrinkToFit="0" vertical="bottom" wrapText="0"/>
    </xf>
    <xf borderId="0" fillId="0" fontId="5" numFmtId="164" xfId="0" applyAlignment="1" applyFont="1" applyNumberFormat="1">
      <alignment readingOrder="0" shrinkToFit="0" vertical="bottom" wrapText="0"/>
    </xf>
    <xf borderId="0" fillId="0" fontId="5" numFmtId="164" xfId="0" applyAlignment="1" applyFont="1" applyNumberFormat="1">
      <alignment readingOrder="0" vertical="bottom"/>
    </xf>
    <xf borderId="0" fillId="0" fontId="5" numFmtId="164" xfId="0" applyAlignment="1" applyFont="1" applyNumberFormat="1">
      <alignment shrinkToFit="0" vertical="bottom" wrapText="0"/>
    </xf>
    <xf borderId="0" fillId="0" fontId="5" numFmtId="164" xfId="0" applyAlignment="1" applyFont="1" applyNumberFormat="1">
      <alignment vertical="bottom"/>
    </xf>
    <xf borderId="0" fillId="0" fontId="5" numFmtId="0" xfId="0" applyAlignment="1" applyFont="1">
      <alignment horizontal="right" readingOrder="0"/>
    </xf>
    <xf borderId="0" fillId="0" fontId="4" numFmtId="1" xfId="0" applyAlignment="1" applyFont="1" applyNumberFormat="1">
      <alignment horizontal="right" readingOrder="0" shrinkToFit="0" vertical="bottom" wrapText="0"/>
    </xf>
    <xf borderId="0" fillId="0" fontId="4" numFmtId="1" xfId="0" applyAlignment="1" applyFont="1" applyNumberFormat="1">
      <alignment horizontal="right" shrinkToFit="0" vertical="bottom" wrapText="0"/>
    </xf>
    <xf borderId="0" fillId="0" fontId="4" numFmtId="164" xfId="0" applyAlignment="1" applyFont="1" applyNumberFormat="1">
      <alignment horizontal="right" shrinkToFit="0" vertical="bottom" wrapText="0"/>
    </xf>
    <xf borderId="0" fillId="0" fontId="4" numFmtId="164" xfId="0" applyAlignment="1" applyFont="1" applyNumberFormat="1">
      <alignment horizontal="right" shrinkToFit="0" vertical="bottom" wrapText="0"/>
    </xf>
    <xf borderId="0" fillId="0" fontId="4" numFmtId="164" xfId="0" applyAlignment="1" applyFont="1" applyNumberFormat="1">
      <alignment horizontal="right" readingOrder="0" shrinkToFit="0" vertical="bottom" wrapText="0"/>
    </xf>
    <xf borderId="0" fillId="0" fontId="4" numFmtId="164" xfId="0" applyAlignment="1" applyFont="1" applyNumberFormat="1">
      <alignment horizontal="right" vertical="bottom"/>
    </xf>
    <xf borderId="0" fillId="0" fontId="4" numFmtId="164" xfId="0" applyAlignment="1" applyFont="1" applyNumberFormat="1">
      <alignment horizontal="right" readingOrder="0" vertical="bottom"/>
    </xf>
    <xf borderId="0" fillId="0" fontId="10" numFmtId="0" xfId="0" applyAlignment="1" applyFont="1">
      <alignment horizontal="right" readingOrder="0"/>
    </xf>
    <xf borderId="0" fillId="0" fontId="4" numFmtId="164" xfId="0" applyAlignment="1" applyFont="1" applyNumberFormat="1">
      <alignment horizontal="right" readingOrder="0" shrinkToFit="0" vertical="bottom" wrapText="0"/>
    </xf>
    <xf borderId="0" fillId="0" fontId="6" numFmtId="164" xfId="0" applyAlignment="1" applyFont="1" applyNumberFormat="1">
      <alignment readingOrder="0"/>
    </xf>
    <xf borderId="0" fillId="0" fontId="6" numFmtId="164" xfId="0" applyAlignment="1" applyFont="1" applyNumberFormat="1">
      <alignment readingOrder="0"/>
    </xf>
    <xf borderId="0" fillId="0" fontId="6" numFmtId="164" xfId="0" applyFont="1" applyNumberFormat="1"/>
    <xf borderId="0" fillId="0" fontId="6" numFmtId="164" xfId="0" applyFont="1" applyNumberFormat="1"/>
    <xf borderId="0" fillId="5" fontId="6" numFmtId="164" xfId="0" applyFont="1" applyNumberFormat="1"/>
    <xf borderId="0" fillId="5" fontId="6" numFmtId="164" xfId="0" applyFont="1" applyNumberFormat="1"/>
    <xf borderId="0" fillId="5" fontId="6" numFmtId="164" xfId="0" applyAlignment="1" applyFont="1" applyNumberFormat="1">
      <alignment readingOrder="0"/>
    </xf>
    <xf borderId="0" fillId="5" fontId="6" numFmtId="0" xfId="0" applyAlignment="1" applyFont="1">
      <alignment horizontal="right"/>
    </xf>
    <xf borderId="0" fillId="0" fontId="10" numFmtId="0" xfId="0" applyAlignment="1" applyFont="1">
      <alignment readingOrder="0"/>
    </xf>
    <xf borderId="0" fillId="0" fontId="10" numFmtId="164" xfId="0" applyAlignment="1" applyFont="1" applyNumberFormat="1">
      <alignment readingOrder="0"/>
    </xf>
    <xf borderId="0" fillId="0" fontId="4" numFmtId="164" xfId="0" applyAlignment="1" applyFont="1" applyNumberFormat="1">
      <alignment vertical="bottom"/>
    </xf>
    <xf borderId="0" fillId="0" fontId="4" numFmtId="164" xfId="0" applyAlignment="1" applyFont="1" applyNumberFormat="1">
      <alignment readingOrder="0" vertical="bottom"/>
    </xf>
    <xf borderId="0" fillId="0" fontId="4" numFmtId="0" xfId="0" applyAlignment="1" applyFont="1">
      <alignment vertical="bottom"/>
    </xf>
    <xf borderId="0" fillId="5" fontId="4" numFmtId="0" xfId="0" applyAlignment="1" applyFont="1">
      <alignment horizontal="right" shrinkToFit="0" vertical="bottom" wrapText="0"/>
    </xf>
    <xf borderId="0" fillId="5" fontId="6" numFmtId="164" xfId="0" applyAlignment="1" applyFont="1" applyNumberFormat="1">
      <alignment readingOrder="0"/>
    </xf>
    <xf borderId="0" fillId="8" fontId="6" numFmtId="0" xfId="0" applyAlignment="1" applyFill="1" applyFont="1">
      <alignment readingOrder="0"/>
    </xf>
    <xf borderId="0" fillId="0" fontId="1" numFmtId="0" xfId="0" applyAlignment="1" applyFont="1">
      <alignment shrinkToFit="0" vertical="bottom" wrapText="0"/>
    </xf>
    <xf borderId="0" fillId="0" fontId="3" numFmtId="0" xfId="0" applyFont="1"/>
    <xf borderId="0" fillId="0" fontId="6" numFmtId="0" xfId="0" applyAlignment="1" applyFont="1">
      <alignment horizontal="left" readingOrder="0"/>
    </xf>
    <xf borderId="0" fillId="9" fontId="6" numFmtId="0" xfId="0" applyAlignment="1" applyFill="1" applyFont="1">
      <alignment horizontal="left" readingOrder="0"/>
    </xf>
    <xf borderId="0" fillId="9" fontId="4" numFmtId="0" xfId="0" applyAlignment="1" applyFont="1">
      <alignment horizontal="right" shrinkToFit="0" vertical="bottom" wrapText="0"/>
    </xf>
    <xf borderId="0" fillId="0" fontId="4" numFmtId="0" xfId="0" applyAlignment="1" applyFont="1">
      <alignment readingOrder="0" vertical="bottom"/>
    </xf>
    <xf borderId="0" fillId="9" fontId="4" numFmtId="0" xfId="0" applyAlignment="1" applyFont="1">
      <alignment readingOrder="0" shrinkToFit="0" vertical="bottom" wrapText="0"/>
    </xf>
    <xf borderId="0" fillId="9" fontId="4" numFmtId="0" xfId="0" applyAlignment="1" applyFont="1">
      <alignment horizontal="right" readingOrder="0" shrinkToFit="0" vertical="bottom" wrapText="0"/>
    </xf>
    <xf borderId="0" fillId="0" fontId="6" numFmtId="0" xfId="0" applyAlignment="1" applyFont="1">
      <alignment horizontal="left"/>
    </xf>
    <xf borderId="0" fillId="5" fontId="1" numFmtId="0" xfId="0" applyAlignment="1" applyFont="1">
      <alignment horizontal="center" readingOrder="0"/>
    </xf>
    <xf borderId="0" fillId="0" fontId="3" numFmtId="0" xfId="0" applyAlignment="1" applyFont="1">
      <alignment horizontal="center" readingOrder="0"/>
    </xf>
    <xf borderId="0" fillId="0" fontId="11" numFmtId="0" xfId="0" applyAlignment="1" applyFont="1">
      <alignment horizontal="center" readingOrder="0"/>
    </xf>
    <xf borderId="0" fillId="5" fontId="12" numFmtId="0" xfId="0" applyAlignment="1" applyFont="1">
      <alignment readingOrder="0"/>
    </xf>
    <xf borderId="0" fillId="5" fontId="13" numFmtId="0" xfId="0" applyAlignment="1" applyFont="1">
      <alignment horizontal="left" readingOrder="0"/>
    </xf>
    <xf borderId="0" fillId="5" fontId="4" numFmtId="0" xfId="0" applyAlignment="1" applyFont="1">
      <alignment readingOrder="0" vertical="bottom"/>
    </xf>
    <xf borderId="0" fillId="5" fontId="8" numFmtId="0" xfId="0" applyAlignment="1" applyFont="1">
      <alignment horizontal="left" readingOrder="0"/>
    </xf>
    <xf borderId="0" fillId="5" fontId="12" numFmtId="0" xfId="0" applyFont="1"/>
    <xf borderId="0" fillId="10" fontId="11" numFmtId="0" xfId="0" applyAlignment="1" applyFill="1" applyFont="1">
      <alignment horizontal="center" readingOrder="0"/>
    </xf>
    <xf borderId="0" fillId="0" fontId="14" numFmtId="0" xfId="0" applyAlignment="1" applyFont="1">
      <alignment horizontal="left"/>
    </xf>
    <xf borderId="0" fillId="0" fontId="6" numFmtId="0" xfId="0" applyFont="1"/>
    <xf borderId="0" fillId="0" fontId="6" numFmtId="3" xfId="0" applyAlignment="1" applyFont="1" applyNumberFormat="1">
      <alignment readingOrder="0"/>
    </xf>
    <xf borderId="0" fillId="11" fontId="6" numFmtId="0" xfId="0" applyAlignment="1" applyFill="1" applyFont="1">
      <alignment readingOrder="0"/>
    </xf>
    <xf borderId="0" fillId="11" fontId="5" numFmtId="0" xfId="0" applyAlignment="1" applyFont="1">
      <alignment readingOrder="0"/>
    </xf>
    <xf borderId="0" fillId="11" fontId="6" numFmtId="0" xfId="0" applyAlignment="1" applyFont="1">
      <alignment horizontal="right" readingOrder="0"/>
    </xf>
    <xf borderId="0" fillId="11" fontId="6" numFmtId="0" xfId="0" applyFont="1"/>
    <xf borderId="0" fillId="11" fontId="4" numFmtId="0" xfId="0" applyAlignment="1" applyFont="1">
      <alignment readingOrder="0" shrinkToFit="0" vertical="bottom" wrapText="0"/>
    </xf>
    <xf borderId="0" fillId="11" fontId="4" numFmtId="0" xfId="0" applyAlignment="1" applyFont="1">
      <alignment horizontal="right" readingOrder="0" shrinkToFit="0" vertical="bottom" wrapText="0"/>
    </xf>
    <xf borderId="0" fillId="8" fontId="6" numFmtId="0" xfId="0" applyAlignment="1" applyFont="1">
      <alignment horizontal="right"/>
    </xf>
    <xf borderId="0" fillId="8" fontId="6" numFmtId="0" xfId="0" applyFont="1"/>
    <xf borderId="0" fillId="9" fontId="6" numFmtId="0" xfId="0" applyAlignment="1" applyFont="1">
      <alignment readingOrder="0"/>
    </xf>
    <xf borderId="0" fillId="9" fontId="5" numFmtId="0" xfId="0" applyAlignment="1" applyFont="1">
      <alignment readingOrder="0"/>
    </xf>
    <xf borderId="0" fillId="9" fontId="6" numFmtId="0" xfId="0" applyAlignment="1" applyFont="1">
      <alignment horizontal="right" readingOrder="0"/>
    </xf>
    <xf borderId="0" fillId="9" fontId="6" numFmtId="0" xfId="0" applyFont="1"/>
    <xf borderId="0" fillId="8" fontId="4" numFmtId="0" xfId="0" applyAlignment="1" applyFont="1">
      <alignment horizontal="right" vertical="bottom"/>
    </xf>
    <xf borderId="0" fillId="9" fontId="6" numFmtId="0" xfId="0" applyAlignment="1" applyFont="1">
      <alignment horizontal="right"/>
    </xf>
    <xf borderId="0" fillId="11" fontId="7" numFmtId="0" xfId="0" applyAlignment="1" applyFont="1">
      <alignment readingOrder="0"/>
    </xf>
    <xf borderId="0" fillId="12" fontId="6" numFmtId="0" xfId="0" applyFill="1" applyFont="1"/>
    <xf borderId="0" fillId="0" fontId="6" numFmtId="0" xfId="0" applyAlignment="1" applyFont="1">
      <alignment readingOrder="0" shrinkToFit="0" wrapText="1"/>
    </xf>
    <xf borderId="0" fillId="0" fontId="6" numFmtId="0" xfId="0" applyAlignment="1" applyFont="1">
      <alignment shrinkToFit="0" wrapText="1"/>
    </xf>
    <xf borderId="0" fillId="12" fontId="6" numFmtId="0" xfId="0" applyAlignment="1" applyFont="1">
      <alignment readingOrder="0"/>
    </xf>
    <xf borderId="0" fillId="12" fontId="7" numFmtId="0" xfId="0" applyAlignment="1" applyFont="1">
      <alignment readingOrder="0"/>
    </xf>
    <xf borderId="0" fillId="12" fontId="4" numFmtId="0" xfId="0" applyAlignment="1" applyFont="1">
      <alignment horizontal="right" shrinkToFit="0" vertical="bottom" wrapText="1"/>
    </xf>
    <xf borderId="0" fillId="12"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'Jayme (Métricas)'!$A$1:$A$10</c:f>
            </c:strRef>
          </c:cat>
          <c:val>
            <c:numRef>
              <c:f>'Jayme (Métricas)'!$B$1:$B$10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xdr:row>
      <xdr:rowOff>19050</xdr:rowOff>
    </xdr:from>
    <xdr:ext cx="6229350" cy="384810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HasegawaLab/ED_triage_ML_children/blob/master/ED_triage_ML_children_summarized.R"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68.0"/>
    <col customWidth="1" min="3" max="3" width="37.75"/>
    <col customWidth="1" min="4" max="4" width="41.5"/>
    <col customWidth="1" min="11" max="11" width="16.88"/>
    <col customWidth="1" min="12" max="12" width="22.13"/>
    <col customWidth="1" min="13" max="13" width="17.0"/>
    <col customWidth="1" min="14" max="14" width="15.13"/>
  </cols>
  <sheetData>
    <row r="1">
      <c r="A1" s="1" t="s">
        <v>0</v>
      </c>
      <c r="B1" s="2" t="s">
        <v>1</v>
      </c>
      <c r="C1" s="2" t="s">
        <v>2</v>
      </c>
      <c r="D1" s="3" t="s">
        <v>3</v>
      </c>
      <c r="E1" s="4" t="s">
        <v>4</v>
      </c>
      <c r="F1" s="4" t="s">
        <v>5</v>
      </c>
      <c r="G1" s="5" t="s">
        <v>6</v>
      </c>
      <c r="H1" s="5" t="s">
        <v>7</v>
      </c>
      <c r="I1" s="1" t="s">
        <v>8</v>
      </c>
      <c r="J1" s="5" t="s">
        <v>9</v>
      </c>
      <c r="K1" s="5" t="s">
        <v>10</v>
      </c>
      <c r="L1" s="6" t="s">
        <v>11</v>
      </c>
      <c r="M1" s="6" t="s">
        <v>12</v>
      </c>
      <c r="N1" s="6" t="s">
        <v>13</v>
      </c>
      <c r="O1" s="6" t="s">
        <v>14</v>
      </c>
      <c r="P1" s="6" t="s">
        <v>15</v>
      </c>
      <c r="Q1" s="7"/>
      <c r="R1" s="7"/>
      <c r="S1" s="7"/>
      <c r="T1" s="7"/>
      <c r="U1" s="7"/>
      <c r="V1" s="7"/>
      <c r="W1" s="7"/>
      <c r="X1" s="7"/>
    </row>
    <row r="2" ht="15.75" customHeight="1">
      <c r="A2" s="8">
        <v>1.0</v>
      </c>
      <c r="B2" s="9" t="s">
        <v>16</v>
      </c>
      <c r="C2" s="9" t="s">
        <v>17</v>
      </c>
      <c r="D2" s="10" t="s">
        <v>18</v>
      </c>
      <c r="E2" s="11">
        <v>2022.0</v>
      </c>
      <c r="F2" s="12" t="s">
        <v>19</v>
      </c>
      <c r="G2" s="13">
        <v>2.0</v>
      </c>
      <c r="H2" s="13" t="s">
        <v>20</v>
      </c>
      <c r="I2" s="13">
        <v>963.0</v>
      </c>
      <c r="J2" s="14" t="s">
        <v>21</v>
      </c>
      <c r="K2" s="13" t="s">
        <v>22</v>
      </c>
      <c r="L2" s="15" t="s">
        <v>23</v>
      </c>
    </row>
    <row r="3" ht="15.75" customHeight="1">
      <c r="A3" s="8">
        <v>2.0</v>
      </c>
      <c r="B3" s="9" t="s">
        <v>24</v>
      </c>
      <c r="C3" s="9" t="s">
        <v>25</v>
      </c>
      <c r="D3" s="16" t="s">
        <v>26</v>
      </c>
      <c r="E3" s="11">
        <v>2021.0</v>
      </c>
      <c r="F3" s="17" t="s">
        <v>27</v>
      </c>
      <c r="G3" s="13">
        <v>3.0</v>
      </c>
      <c r="H3" s="13" t="s">
        <v>20</v>
      </c>
      <c r="I3" s="13">
        <v>468167.0</v>
      </c>
      <c r="J3" s="13" t="s">
        <v>28</v>
      </c>
      <c r="K3" s="13">
        <v>11.0</v>
      </c>
      <c r="L3" s="18" t="s">
        <v>29</v>
      </c>
      <c r="M3" s="19"/>
      <c r="N3" s="19"/>
      <c r="O3" s="19"/>
      <c r="P3" s="19"/>
      <c r="Q3" s="19"/>
      <c r="R3" s="19"/>
      <c r="S3" s="19"/>
      <c r="T3" s="19"/>
      <c r="U3" s="19"/>
      <c r="V3" s="19"/>
      <c r="W3" s="19"/>
      <c r="X3" s="19"/>
    </row>
    <row r="4" ht="15.75" customHeight="1">
      <c r="A4" s="8">
        <v>3.0</v>
      </c>
      <c r="B4" s="20" t="s">
        <v>30</v>
      </c>
      <c r="C4" s="9" t="s">
        <v>31</v>
      </c>
      <c r="D4" s="10" t="s">
        <v>32</v>
      </c>
      <c r="E4" s="11">
        <v>2020.0</v>
      </c>
      <c r="F4" s="17" t="s">
        <v>27</v>
      </c>
      <c r="G4" s="13" t="s">
        <v>33</v>
      </c>
      <c r="H4" s="13" t="s">
        <v>20</v>
      </c>
      <c r="I4" s="13">
        <v>10826.0</v>
      </c>
      <c r="J4" s="13" t="s">
        <v>20</v>
      </c>
      <c r="K4" s="13" t="s">
        <v>34</v>
      </c>
      <c r="L4" s="15" t="s">
        <v>35</v>
      </c>
    </row>
    <row r="5" ht="15.75" customHeight="1">
      <c r="A5" s="21">
        <v>4.0</v>
      </c>
      <c r="B5" s="22" t="s">
        <v>36</v>
      </c>
      <c r="C5" s="23" t="s">
        <v>37</v>
      </c>
      <c r="D5" s="24" t="s">
        <v>38</v>
      </c>
      <c r="E5" s="15">
        <v>2021.0</v>
      </c>
      <c r="F5" s="15" t="s">
        <v>39</v>
      </c>
      <c r="G5" s="14">
        <v>1.0</v>
      </c>
      <c r="H5" s="13" t="s">
        <v>20</v>
      </c>
      <c r="I5" s="15">
        <v>5105.0</v>
      </c>
      <c r="J5" s="13" t="s">
        <v>20</v>
      </c>
      <c r="K5" s="14" t="s">
        <v>40</v>
      </c>
      <c r="L5" s="15" t="s">
        <v>41</v>
      </c>
    </row>
    <row r="6" ht="15.75" customHeight="1">
      <c r="A6" s="21">
        <v>5.0</v>
      </c>
      <c r="B6" s="22" t="s">
        <v>42</v>
      </c>
      <c r="C6" s="23" t="s">
        <v>43</v>
      </c>
      <c r="D6" s="24" t="s">
        <v>44</v>
      </c>
      <c r="E6" s="15">
        <v>2018.0</v>
      </c>
      <c r="F6" s="15" t="s">
        <v>27</v>
      </c>
      <c r="G6" s="14">
        <v>1.0</v>
      </c>
      <c r="H6" s="13" t="s">
        <v>20</v>
      </c>
      <c r="I6" s="15">
        <v>43703.0</v>
      </c>
      <c r="J6" s="14" t="s">
        <v>45</v>
      </c>
      <c r="K6" s="14" t="s">
        <v>46</v>
      </c>
      <c r="L6" s="15" t="s">
        <v>47</v>
      </c>
    </row>
    <row r="7" ht="15.75" customHeight="1">
      <c r="A7" s="25">
        <v>6.0</v>
      </c>
      <c r="B7" s="22" t="s">
        <v>48</v>
      </c>
      <c r="C7" s="23" t="s">
        <v>49</v>
      </c>
      <c r="D7" s="24" t="s">
        <v>50</v>
      </c>
      <c r="E7" s="15">
        <v>2023.0</v>
      </c>
      <c r="F7" s="15" t="s">
        <v>51</v>
      </c>
      <c r="G7" s="14">
        <v>1.0</v>
      </c>
      <c r="H7" s="13" t="s">
        <v>20</v>
      </c>
      <c r="I7" s="15">
        <v>392.0</v>
      </c>
      <c r="J7" s="14" t="s">
        <v>21</v>
      </c>
      <c r="K7" s="26" t="s">
        <v>52</v>
      </c>
    </row>
    <row r="8" ht="15.75" customHeight="1">
      <c r="A8" s="25">
        <v>7.0</v>
      </c>
      <c r="B8" s="22" t="s">
        <v>53</v>
      </c>
      <c r="C8" s="23" t="s">
        <v>54</v>
      </c>
      <c r="D8" s="24" t="s">
        <v>55</v>
      </c>
      <c r="E8" s="15">
        <v>2019.0</v>
      </c>
      <c r="F8" s="15" t="s">
        <v>56</v>
      </c>
      <c r="G8" s="14">
        <v>1.0</v>
      </c>
      <c r="H8" s="13" t="s">
        <v>20</v>
      </c>
      <c r="I8" s="15">
        <v>86309.0</v>
      </c>
      <c r="J8" s="14" t="s">
        <v>45</v>
      </c>
      <c r="K8" s="26" t="s">
        <v>57</v>
      </c>
    </row>
    <row r="9" ht="15.75" customHeight="1">
      <c r="A9" s="27">
        <v>8.0</v>
      </c>
      <c r="B9" s="22" t="s">
        <v>58</v>
      </c>
      <c r="C9" s="23" t="s">
        <v>59</v>
      </c>
      <c r="D9" s="24" t="s">
        <v>60</v>
      </c>
      <c r="E9" s="15">
        <v>2021.0</v>
      </c>
      <c r="F9" s="15" t="s">
        <v>27</v>
      </c>
      <c r="G9" s="14">
        <v>68.0</v>
      </c>
      <c r="H9" s="14" t="s">
        <v>45</v>
      </c>
      <c r="I9" s="15">
        <v>5075.0</v>
      </c>
      <c r="J9" s="13" t="s">
        <v>20</v>
      </c>
      <c r="K9" s="26" t="s">
        <v>61</v>
      </c>
    </row>
    <row r="10" ht="15.75" customHeight="1">
      <c r="A10" s="27">
        <v>9.0</v>
      </c>
      <c r="B10" s="22" t="s">
        <v>62</v>
      </c>
      <c r="C10" s="23" t="s">
        <v>63</v>
      </c>
      <c r="D10" s="24" t="s">
        <v>64</v>
      </c>
      <c r="E10" s="15">
        <v>2019.0</v>
      </c>
      <c r="F10" s="15" t="s">
        <v>27</v>
      </c>
      <c r="G10" s="14">
        <v>1.0</v>
      </c>
      <c r="H10" s="13" t="s">
        <v>20</v>
      </c>
      <c r="I10" s="15">
        <v>184895.0</v>
      </c>
      <c r="J10" s="13" t="s">
        <v>28</v>
      </c>
      <c r="K10" s="26">
        <v>17.0</v>
      </c>
    </row>
    <row r="11" ht="15.75" customHeight="1">
      <c r="A11" s="28">
        <v>10.0</v>
      </c>
      <c r="B11" s="29" t="s">
        <v>65</v>
      </c>
      <c r="C11" s="23" t="s">
        <v>66</v>
      </c>
      <c r="D11" s="24" t="s">
        <v>67</v>
      </c>
      <c r="E11" s="15">
        <v>2021.0</v>
      </c>
      <c r="F11" s="15" t="s">
        <v>68</v>
      </c>
      <c r="G11" s="14">
        <v>1.0</v>
      </c>
      <c r="H11" s="13" t="s">
        <v>20</v>
      </c>
      <c r="J11" s="30"/>
      <c r="K11" s="14">
        <v>8.0</v>
      </c>
    </row>
    <row r="12" ht="15.75" customHeight="1">
      <c r="A12" s="28">
        <v>11.0</v>
      </c>
      <c r="B12" s="29" t="s">
        <v>69</v>
      </c>
      <c r="C12" s="23" t="s">
        <v>70</v>
      </c>
      <c r="D12" s="24" t="s">
        <v>71</v>
      </c>
      <c r="E12" s="15">
        <v>2021.0</v>
      </c>
      <c r="F12" s="15" t="s">
        <v>72</v>
      </c>
      <c r="G12" s="14">
        <v>1.0</v>
      </c>
      <c r="H12" s="13" t="s">
        <v>20</v>
      </c>
      <c r="I12" s="15">
        <v>1945.0</v>
      </c>
      <c r="J12" s="13" t="s">
        <v>20</v>
      </c>
      <c r="K12" s="26">
        <v>6.0</v>
      </c>
    </row>
    <row r="13" ht="15.75" customHeight="1">
      <c r="A13" s="28">
        <v>12.0</v>
      </c>
      <c r="B13" s="29" t="s">
        <v>73</v>
      </c>
      <c r="C13" s="15" t="s">
        <v>74</v>
      </c>
      <c r="D13" s="31" t="s">
        <v>75</v>
      </c>
      <c r="E13" s="15">
        <v>2021.0</v>
      </c>
      <c r="F13" s="15" t="s">
        <v>76</v>
      </c>
      <c r="G13" s="14">
        <v>1.0</v>
      </c>
      <c r="H13" s="13" t="s">
        <v>20</v>
      </c>
      <c r="I13" s="15">
        <v>172104.0</v>
      </c>
      <c r="J13" s="13" t="s">
        <v>28</v>
      </c>
      <c r="K13" s="26" t="s">
        <v>77</v>
      </c>
    </row>
    <row r="14" ht="15.75" customHeight="1">
      <c r="A14" s="32">
        <v>13.0</v>
      </c>
      <c r="B14" s="22" t="s">
        <v>78</v>
      </c>
      <c r="C14" s="23" t="s">
        <v>79</v>
      </c>
      <c r="D14" s="24" t="s">
        <v>80</v>
      </c>
      <c r="E14" s="15">
        <v>2022.0</v>
      </c>
      <c r="F14" s="15" t="s">
        <v>27</v>
      </c>
      <c r="G14" s="14" t="s">
        <v>81</v>
      </c>
      <c r="H14" s="14" t="s">
        <v>28</v>
      </c>
      <c r="I14" s="15">
        <v>464861.0</v>
      </c>
      <c r="J14" s="13" t="s">
        <v>28</v>
      </c>
      <c r="K14" s="14">
        <v>20.0</v>
      </c>
      <c r="L14" s="15" t="s">
        <v>82</v>
      </c>
    </row>
    <row r="15" ht="15.75" customHeight="1">
      <c r="A15" s="32">
        <v>14.0</v>
      </c>
      <c r="B15" s="22" t="s">
        <v>83</v>
      </c>
      <c r="C15" s="23" t="s">
        <v>84</v>
      </c>
      <c r="D15" s="24" t="s">
        <v>85</v>
      </c>
      <c r="E15" s="15">
        <v>2021.0</v>
      </c>
      <c r="F15" s="15" t="s">
        <v>86</v>
      </c>
      <c r="G15" s="26">
        <v>1.0</v>
      </c>
      <c r="H15" s="13" t="s">
        <v>20</v>
      </c>
      <c r="I15" s="33">
        <v>300.0</v>
      </c>
      <c r="J15" s="14" t="s">
        <v>21</v>
      </c>
      <c r="K15" s="26" t="s">
        <v>87</v>
      </c>
      <c r="L15" s="33" t="s">
        <v>88</v>
      </c>
      <c r="M15" s="34"/>
      <c r="N15" s="34"/>
      <c r="O15" s="34"/>
      <c r="P15" s="34"/>
      <c r="Q15" s="34"/>
      <c r="R15" s="34"/>
      <c r="S15" s="34"/>
      <c r="T15" s="34"/>
      <c r="U15" s="34"/>
      <c r="V15" s="34"/>
      <c r="W15" s="34"/>
      <c r="X15" s="34"/>
    </row>
    <row r="16" ht="15.75" customHeight="1">
      <c r="A16" s="32">
        <v>15.0</v>
      </c>
      <c r="B16" s="22" t="s">
        <v>89</v>
      </c>
      <c r="C16" s="23" t="s">
        <v>90</v>
      </c>
      <c r="D16" s="24" t="s">
        <v>91</v>
      </c>
      <c r="E16" s="15">
        <v>2019.0</v>
      </c>
      <c r="F16" s="15" t="s">
        <v>27</v>
      </c>
      <c r="G16" s="26" t="s">
        <v>92</v>
      </c>
      <c r="H16" s="14" t="s">
        <v>28</v>
      </c>
      <c r="I16" s="14">
        <v>52037.0</v>
      </c>
      <c r="J16" s="14" t="s">
        <v>45</v>
      </c>
      <c r="K16" s="14" t="s">
        <v>93</v>
      </c>
      <c r="L16" s="33" t="s">
        <v>94</v>
      </c>
      <c r="M16" s="34"/>
      <c r="N16" s="35" t="s">
        <v>95</v>
      </c>
      <c r="O16" s="34"/>
      <c r="P16" s="34"/>
      <c r="Q16" s="34"/>
      <c r="R16" s="34"/>
      <c r="S16" s="34"/>
      <c r="T16" s="34"/>
      <c r="U16" s="34"/>
      <c r="V16" s="34"/>
      <c r="W16" s="34"/>
      <c r="X16" s="34"/>
    </row>
    <row r="17" ht="15.75" customHeight="1">
      <c r="A17" s="32">
        <v>16.0</v>
      </c>
      <c r="B17" s="22" t="s">
        <v>96</v>
      </c>
      <c r="C17" s="23" t="s">
        <v>97</v>
      </c>
      <c r="D17" s="24" t="s">
        <v>98</v>
      </c>
      <c r="E17" s="15">
        <v>2021.0</v>
      </c>
      <c r="F17" s="15" t="s">
        <v>99</v>
      </c>
      <c r="G17" s="14">
        <v>2.0</v>
      </c>
      <c r="H17" s="13" t="s">
        <v>20</v>
      </c>
      <c r="I17" s="15">
        <v>356.0</v>
      </c>
      <c r="J17" s="14" t="s">
        <v>21</v>
      </c>
      <c r="K17" s="11">
        <v>17.0</v>
      </c>
      <c r="L17" s="15" t="s">
        <v>100</v>
      </c>
    </row>
    <row r="18" ht="15.75" customHeight="1">
      <c r="A18" s="32">
        <v>17.0</v>
      </c>
      <c r="B18" s="22" t="s">
        <v>101</v>
      </c>
      <c r="C18" s="23" t="s">
        <v>102</v>
      </c>
      <c r="D18" s="24" t="s">
        <v>103</v>
      </c>
      <c r="E18" s="15">
        <v>2018.0</v>
      </c>
      <c r="F18" s="15" t="s">
        <v>27</v>
      </c>
      <c r="G18" s="14">
        <v>1.0</v>
      </c>
      <c r="H18" s="13" t="s">
        <v>20</v>
      </c>
      <c r="I18" s="15">
        <v>25947.0</v>
      </c>
      <c r="J18" s="14" t="s">
        <v>45</v>
      </c>
      <c r="K18" s="36" t="s">
        <v>104</v>
      </c>
      <c r="L18" s="15" t="s">
        <v>105</v>
      </c>
    </row>
    <row r="19" ht="15.75" customHeight="1">
      <c r="A19" s="32">
        <v>18.0</v>
      </c>
      <c r="B19" s="22" t="s">
        <v>106</v>
      </c>
      <c r="C19" s="23" t="s">
        <v>107</v>
      </c>
      <c r="D19" s="24" t="s">
        <v>108</v>
      </c>
      <c r="E19" s="15">
        <v>2023.0</v>
      </c>
      <c r="F19" s="15" t="s">
        <v>27</v>
      </c>
      <c r="G19" s="30"/>
      <c r="H19" s="30"/>
      <c r="I19" s="15">
        <v>87783.0</v>
      </c>
      <c r="J19" s="14" t="s">
        <v>45</v>
      </c>
      <c r="K19" s="14">
        <v>24.0</v>
      </c>
      <c r="L19" s="15" t="s">
        <v>109</v>
      </c>
    </row>
    <row r="20" ht="15.75" customHeight="1">
      <c r="A20" s="37">
        <v>19.0</v>
      </c>
      <c r="B20" s="22" t="s">
        <v>110</v>
      </c>
      <c r="C20" s="23" t="s">
        <v>111</v>
      </c>
      <c r="D20" s="24" t="s">
        <v>112</v>
      </c>
      <c r="E20" s="15">
        <v>2020.0</v>
      </c>
      <c r="F20" s="15" t="s">
        <v>113</v>
      </c>
      <c r="G20" s="14">
        <v>1.0</v>
      </c>
      <c r="H20" s="13" t="s">
        <v>20</v>
      </c>
      <c r="I20" s="15">
        <v>1364924.0</v>
      </c>
      <c r="J20" s="13" t="s">
        <v>28</v>
      </c>
      <c r="K20" s="14">
        <v>22.0</v>
      </c>
      <c r="L20" s="15" t="s">
        <v>114</v>
      </c>
    </row>
    <row r="21" ht="15.75" customHeight="1">
      <c r="A21" s="37">
        <v>20.0</v>
      </c>
      <c r="B21" s="22" t="s">
        <v>115</v>
      </c>
      <c r="C21" s="23" t="s">
        <v>116</v>
      </c>
      <c r="D21" s="24" t="s">
        <v>117</v>
      </c>
      <c r="E21" s="15">
        <v>2023.0</v>
      </c>
      <c r="F21" s="15" t="s">
        <v>39</v>
      </c>
      <c r="G21" s="14">
        <v>1.0</v>
      </c>
      <c r="H21" s="13" t="s">
        <v>20</v>
      </c>
      <c r="I21" s="15">
        <v>61532.0</v>
      </c>
      <c r="J21" s="14" t="s">
        <v>45</v>
      </c>
      <c r="K21" s="14" t="s">
        <v>118</v>
      </c>
      <c r="L21" s="15" t="s">
        <v>105</v>
      </c>
    </row>
    <row r="22" ht="15.75" customHeight="1">
      <c r="A22" s="28">
        <v>21.0</v>
      </c>
      <c r="B22" s="22" t="s">
        <v>119</v>
      </c>
      <c r="C22" s="15" t="s">
        <v>120</v>
      </c>
      <c r="D22" s="31" t="s">
        <v>121</v>
      </c>
      <c r="E22" s="15">
        <v>2023.0</v>
      </c>
      <c r="F22" s="15" t="s">
        <v>122</v>
      </c>
      <c r="G22" s="14">
        <v>1.0</v>
      </c>
      <c r="H22" s="13" t="s">
        <v>20</v>
      </c>
      <c r="I22" s="15">
        <v>171275.0</v>
      </c>
      <c r="J22" s="13" t="s">
        <v>28</v>
      </c>
      <c r="K22" s="14">
        <v>13.0</v>
      </c>
    </row>
    <row r="23" ht="15.75" customHeight="1">
      <c r="A23" s="28">
        <v>22.0</v>
      </c>
      <c r="B23" s="22" t="s">
        <v>123</v>
      </c>
      <c r="C23" s="23" t="s">
        <v>124</v>
      </c>
      <c r="D23" s="24" t="s">
        <v>125</v>
      </c>
      <c r="E23" s="15">
        <v>2021.0</v>
      </c>
      <c r="F23" s="15" t="s">
        <v>27</v>
      </c>
      <c r="G23" s="14">
        <v>1.0</v>
      </c>
      <c r="H23" s="13" t="s">
        <v>20</v>
      </c>
      <c r="I23" s="33">
        <v>412858.0</v>
      </c>
      <c r="J23" s="13" t="s">
        <v>28</v>
      </c>
      <c r="K23" s="26">
        <v>6.0</v>
      </c>
      <c r="L23" s="15" t="s">
        <v>126</v>
      </c>
    </row>
    <row r="24" ht="15.75" customHeight="1">
      <c r="A24" s="28">
        <v>23.0</v>
      </c>
      <c r="B24" s="29" t="s">
        <v>127</v>
      </c>
      <c r="C24" s="33" t="s">
        <v>128</v>
      </c>
      <c r="D24" s="38" t="s">
        <v>129</v>
      </c>
      <c r="E24" s="33">
        <v>2020.0</v>
      </c>
      <c r="F24" s="33" t="s">
        <v>130</v>
      </c>
      <c r="G24" s="26">
        <v>4.0</v>
      </c>
      <c r="H24" s="13" t="s">
        <v>20</v>
      </c>
      <c r="I24" s="15">
        <v>599276.0</v>
      </c>
      <c r="J24" s="13" t="s">
        <v>28</v>
      </c>
      <c r="K24" s="26">
        <v>17.0</v>
      </c>
      <c r="L24" s="33" t="s">
        <v>131</v>
      </c>
      <c r="N24" s="34"/>
      <c r="O24" s="34"/>
      <c r="P24" s="34"/>
      <c r="Q24" s="34"/>
      <c r="R24" s="34"/>
      <c r="S24" s="34"/>
      <c r="T24" s="34"/>
      <c r="U24" s="34"/>
      <c r="V24" s="34"/>
      <c r="W24" s="34"/>
      <c r="X24" s="34"/>
    </row>
    <row r="25" ht="15.75" customHeight="1">
      <c r="A25" s="28">
        <v>24.0</v>
      </c>
      <c r="B25" s="22" t="s">
        <v>132</v>
      </c>
      <c r="C25" s="15" t="s">
        <v>133</v>
      </c>
      <c r="D25" s="31" t="s">
        <v>134</v>
      </c>
      <c r="E25" s="15">
        <v>2024.0</v>
      </c>
      <c r="F25" s="15" t="s">
        <v>122</v>
      </c>
      <c r="G25" s="14">
        <v>1.0</v>
      </c>
      <c r="H25" s="13" t="s">
        <v>20</v>
      </c>
      <c r="J25" s="30"/>
      <c r="K25" s="14">
        <v>17.0</v>
      </c>
    </row>
    <row r="26" ht="15.75" customHeight="1">
      <c r="A26" s="28">
        <v>25.0</v>
      </c>
      <c r="B26" s="29" t="s">
        <v>135</v>
      </c>
      <c r="C26" s="33" t="s">
        <v>136</v>
      </c>
      <c r="D26" s="38" t="s">
        <v>137</v>
      </c>
      <c r="E26" s="33">
        <v>2015.0</v>
      </c>
      <c r="F26" s="33" t="s">
        <v>86</v>
      </c>
      <c r="G26" s="26">
        <v>1.0</v>
      </c>
      <c r="H26" s="13" t="s">
        <v>20</v>
      </c>
      <c r="I26" s="33">
        <v>1299.0</v>
      </c>
      <c r="J26" s="13" t="s">
        <v>20</v>
      </c>
      <c r="K26" s="26">
        <v>0.0</v>
      </c>
      <c r="L26" s="34"/>
      <c r="M26" s="34"/>
      <c r="N26" s="34"/>
      <c r="O26" s="34"/>
      <c r="P26" s="34"/>
      <c r="Q26" s="34"/>
      <c r="R26" s="34"/>
      <c r="S26" s="34"/>
      <c r="T26" s="34"/>
      <c r="U26" s="34"/>
      <c r="V26" s="34"/>
      <c r="W26" s="34"/>
      <c r="X26" s="34"/>
    </row>
    <row r="27" ht="15.75" customHeight="1">
      <c r="A27" s="28">
        <v>26.0</v>
      </c>
      <c r="B27" s="29" t="s">
        <v>138</v>
      </c>
      <c r="C27" s="15" t="s">
        <v>139</v>
      </c>
      <c r="D27" s="31" t="s">
        <v>140</v>
      </c>
      <c r="E27" s="15">
        <v>2020.0</v>
      </c>
      <c r="F27" s="15" t="s">
        <v>27</v>
      </c>
      <c r="G27" s="14">
        <v>1.0</v>
      </c>
      <c r="H27" s="13" t="s">
        <v>20</v>
      </c>
      <c r="I27" s="15">
        <v>9655.0</v>
      </c>
      <c r="J27" s="13" t="s">
        <v>20</v>
      </c>
      <c r="K27" s="26" t="s">
        <v>141</v>
      </c>
    </row>
    <row r="28" ht="15.75" customHeight="1">
      <c r="A28" s="28">
        <v>27.0</v>
      </c>
      <c r="B28" s="22" t="s">
        <v>142</v>
      </c>
      <c r="C28" s="15" t="s">
        <v>143</v>
      </c>
      <c r="D28" s="31" t="s">
        <v>144</v>
      </c>
      <c r="E28" s="15">
        <v>2019.0</v>
      </c>
      <c r="F28" s="15" t="s">
        <v>130</v>
      </c>
      <c r="G28" s="14">
        <v>1.0</v>
      </c>
      <c r="H28" s="13" t="s">
        <v>20</v>
      </c>
      <c r="I28" s="15">
        <v>684.0</v>
      </c>
      <c r="J28" s="14" t="s">
        <v>21</v>
      </c>
      <c r="K28" s="14">
        <v>17.0</v>
      </c>
    </row>
    <row r="29" ht="15.75" customHeight="1">
      <c r="A29" s="28">
        <v>28.0</v>
      </c>
      <c r="B29" s="22" t="s">
        <v>145</v>
      </c>
      <c r="C29" s="39" t="s">
        <v>146</v>
      </c>
      <c r="D29" s="40" t="s">
        <v>147</v>
      </c>
      <c r="E29" s="15">
        <v>2018.0</v>
      </c>
      <c r="F29" s="15" t="s">
        <v>148</v>
      </c>
      <c r="G29" s="14">
        <v>1.0</v>
      </c>
      <c r="H29" s="13" t="s">
        <v>20</v>
      </c>
      <c r="I29" s="15">
        <v>90785.0</v>
      </c>
      <c r="J29" s="14" t="s">
        <v>45</v>
      </c>
      <c r="K29" s="13" t="s">
        <v>149</v>
      </c>
    </row>
    <row r="30" ht="15.75" customHeight="1">
      <c r="A30" s="37">
        <v>29.0</v>
      </c>
      <c r="B30" s="41" t="s">
        <v>150</v>
      </c>
      <c r="C30" s="9" t="s">
        <v>151</v>
      </c>
      <c r="D30" s="10" t="s">
        <v>152</v>
      </c>
      <c r="E30" s="11">
        <v>2021.0</v>
      </c>
      <c r="F30" s="17" t="s">
        <v>86</v>
      </c>
      <c r="G30" s="13">
        <v>209.0</v>
      </c>
      <c r="H30" s="14" t="s">
        <v>28</v>
      </c>
      <c r="I30" s="13">
        <v>262391.0</v>
      </c>
      <c r="J30" s="13" t="s">
        <v>28</v>
      </c>
      <c r="K30" s="42" t="s">
        <v>153</v>
      </c>
      <c r="L30" s="15" t="s">
        <v>154</v>
      </c>
    </row>
    <row r="31" ht="15.75" customHeight="1">
      <c r="A31" s="37">
        <v>30.0</v>
      </c>
      <c r="B31" s="9" t="s">
        <v>155</v>
      </c>
      <c r="C31" s="9" t="s">
        <v>156</v>
      </c>
      <c r="D31" s="10" t="s">
        <v>157</v>
      </c>
      <c r="E31" s="11">
        <v>2019.0</v>
      </c>
      <c r="F31" s="17" t="s">
        <v>130</v>
      </c>
      <c r="G31" s="13">
        <v>2.0</v>
      </c>
      <c r="H31" s="13" t="s">
        <v>20</v>
      </c>
      <c r="I31" s="13">
        <v>9462.0</v>
      </c>
      <c r="J31" s="13" t="s">
        <v>20</v>
      </c>
      <c r="K31" s="13" t="s">
        <v>158</v>
      </c>
      <c r="L31" s="15" t="s">
        <v>159</v>
      </c>
    </row>
    <row r="32" ht="15.75" customHeight="1">
      <c r="A32" s="37">
        <v>31.0</v>
      </c>
      <c r="B32" s="9" t="s">
        <v>160</v>
      </c>
      <c r="C32" s="9" t="s">
        <v>161</v>
      </c>
      <c r="D32" s="10" t="s">
        <v>162</v>
      </c>
      <c r="E32" s="11">
        <v>2020.0</v>
      </c>
      <c r="F32" s="17" t="s">
        <v>86</v>
      </c>
      <c r="G32" s="13">
        <v>1.0</v>
      </c>
      <c r="H32" s="13" t="s">
        <v>20</v>
      </c>
      <c r="I32" s="13">
        <v>1706.0</v>
      </c>
      <c r="J32" s="13" t="s">
        <v>20</v>
      </c>
      <c r="K32" s="13" t="s">
        <v>163</v>
      </c>
      <c r="L32" s="15" t="s">
        <v>164</v>
      </c>
    </row>
    <row r="33" ht="15.75" customHeight="1">
      <c r="A33" s="43">
        <v>32.0</v>
      </c>
      <c r="B33" s="44" t="s">
        <v>165</v>
      </c>
      <c r="C33" s="44" t="s">
        <v>166</v>
      </c>
      <c r="D33" s="45" t="s">
        <v>167</v>
      </c>
      <c r="E33" s="46">
        <v>2019.0</v>
      </c>
      <c r="F33" s="47" t="s">
        <v>39</v>
      </c>
      <c r="G33" s="46">
        <v>1.0</v>
      </c>
      <c r="H33" s="13" t="s">
        <v>20</v>
      </c>
      <c r="I33" s="46">
        <v>2200.0</v>
      </c>
      <c r="J33" s="13" t="s">
        <v>20</v>
      </c>
      <c r="K33" s="48">
        <v>16.0</v>
      </c>
      <c r="L33" s="47" t="s">
        <v>168</v>
      </c>
      <c r="M33" s="47"/>
      <c r="N33" s="47"/>
      <c r="O33" s="47"/>
      <c r="P33" s="47"/>
      <c r="Q33" s="47"/>
      <c r="R33" s="47"/>
      <c r="S33" s="47"/>
      <c r="T33" s="47"/>
      <c r="U33" s="47"/>
      <c r="V33" s="47"/>
      <c r="W33" s="47"/>
      <c r="X33" s="47"/>
    </row>
    <row r="34" ht="15.75" customHeight="1">
      <c r="A34" s="43">
        <v>33.0</v>
      </c>
      <c r="B34" s="44" t="s">
        <v>169</v>
      </c>
      <c r="C34" s="44" t="s">
        <v>170</v>
      </c>
      <c r="D34" s="45" t="s">
        <v>171</v>
      </c>
      <c r="E34" s="46">
        <v>2023.0</v>
      </c>
      <c r="F34" s="47" t="s">
        <v>172</v>
      </c>
      <c r="G34" s="46">
        <v>1.0</v>
      </c>
      <c r="H34" s="13" t="s">
        <v>20</v>
      </c>
      <c r="I34" s="46">
        <v>332.0</v>
      </c>
      <c r="J34" s="14" t="s">
        <v>21</v>
      </c>
      <c r="K34" s="46">
        <v>19.0</v>
      </c>
      <c r="L34" s="47" t="s">
        <v>173</v>
      </c>
      <c r="M34" s="47"/>
      <c r="N34" s="47"/>
      <c r="O34" s="47"/>
      <c r="P34" s="47"/>
      <c r="Q34" s="47"/>
      <c r="R34" s="47"/>
      <c r="S34" s="47"/>
      <c r="T34" s="47"/>
      <c r="U34" s="47"/>
      <c r="V34" s="47"/>
      <c r="W34" s="47"/>
      <c r="X34" s="47"/>
    </row>
    <row r="35" ht="15.75" customHeight="1">
      <c r="A35" s="28">
        <v>34.0</v>
      </c>
      <c r="B35" s="22" t="s">
        <v>174</v>
      </c>
      <c r="C35" s="23" t="s">
        <v>175</v>
      </c>
      <c r="D35" s="24" t="s">
        <v>176</v>
      </c>
      <c r="E35" s="15">
        <v>2023.0</v>
      </c>
      <c r="F35" s="17" t="s">
        <v>86</v>
      </c>
      <c r="G35" s="30"/>
      <c r="H35" s="30"/>
      <c r="I35" s="15">
        <v>70628.0</v>
      </c>
      <c r="J35" s="14" t="s">
        <v>45</v>
      </c>
      <c r="K35" s="26" t="s">
        <v>177</v>
      </c>
      <c r="L35" s="15" t="s">
        <v>178</v>
      </c>
    </row>
    <row r="36" ht="15.75" customHeight="1">
      <c r="A36" s="28">
        <v>35.0</v>
      </c>
      <c r="B36" s="22" t="s">
        <v>179</v>
      </c>
      <c r="C36" s="23" t="s">
        <v>180</v>
      </c>
      <c r="D36" s="24" t="s">
        <v>181</v>
      </c>
      <c r="E36" s="15">
        <v>2023.0</v>
      </c>
      <c r="F36" s="15" t="s">
        <v>27</v>
      </c>
      <c r="G36" s="14">
        <v>21.0</v>
      </c>
      <c r="H36" s="14" t="s">
        <v>45</v>
      </c>
      <c r="I36" s="15">
        <v>5000000.0</v>
      </c>
      <c r="J36" s="13" t="s">
        <v>28</v>
      </c>
      <c r="K36" s="14">
        <v>13.0</v>
      </c>
      <c r="L36" s="15" t="s">
        <v>182</v>
      </c>
    </row>
    <row r="37" ht="15.75" customHeight="1">
      <c r="A37" s="28">
        <v>36.0</v>
      </c>
      <c r="B37" s="22" t="s">
        <v>183</v>
      </c>
      <c r="C37" s="15" t="s">
        <v>184</v>
      </c>
      <c r="D37" s="31" t="s">
        <v>185</v>
      </c>
      <c r="E37" s="15">
        <v>2023.0</v>
      </c>
      <c r="F37" s="15" t="s">
        <v>27</v>
      </c>
      <c r="G37" s="14">
        <v>1.0</v>
      </c>
      <c r="H37" s="13" t="s">
        <v>20</v>
      </c>
      <c r="I37" s="15">
        <v>58414.0</v>
      </c>
      <c r="J37" s="14" t="s">
        <v>45</v>
      </c>
      <c r="K37" s="14">
        <v>13.0</v>
      </c>
      <c r="L37" s="15" t="s">
        <v>186</v>
      </c>
    </row>
    <row r="38" ht="15.75" customHeight="1">
      <c r="A38" s="32">
        <v>37.0</v>
      </c>
      <c r="B38" s="29" t="s">
        <v>187</v>
      </c>
      <c r="C38" s="49" t="s">
        <v>188</v>
      </c>
      <c r="D38" s="50" t="s">
        <v>189</v>
      </c>
      <c r="E38" s="33">
        <v>2022.0</v>
      </c>
      <c r="F38" s="33" t="s">
        <v>27</v>
      </c>
      <c r="G38" s="26">
        <v>208.0</v>
      </c>
      <c r="H38" s="14" t="s">
        <v>28</v>
      </c>
      <c r="I38" s="33">
        <v>139367.0</v>
      </c>
      <c r="J38" s="13" t="s">
        <v>28</v>
      </c>
      <c r="K38" s="26">
        <v>15.0</v>
      </c>
      <c r="L38" s="34"/>
      <c r="M38" s="34"/>
      <c r="N38" s="34"/>
      <c r="O38" s="34"/>
      <c r="P38" s="34"/>
      <c r="Q38" s="34"/>
      <c r="R38" s="34"/>
      <c r="S38" s="34"/>
      <c r="T38" s="34"/>
      <c r="U38" s="34"/>
      <c r="V38" s="34"/>
      <c r="W38" s="34"/>
      <c r="X38" s="34"/>
    </row>
    <row r="39" ht="15.75" customHeight="1">
      <c r="A39" s="32">
        <v>38.0</v>
      </c>
      <c r="B39" s="33" t="s">
        <v>190</v>
      </c>
      <c r="C39" s="49" t="s">
        <v>191</v>
      </c>
      <c r="D39" s="50" t="s">
        <v>192</v>
      </c>
      <c r="E39" s="33">
        <v>2023.0</v>
      </c>
      <c r="F39" s="33" t="s">
        <v>193</v>
      </c>
      <c r="G39" s="26">
        <v>1.0</v>
      </c>
      <c r="H39" s="13" t="s">
        <v>20</v>
      </c>
      <c r="I39" s="33">
        <v>1973.0</v>
      </c>
      <c r="J39" s="13" t="s">
        <v>20</v>
      </c>
      <c r="K39" s="26" t="s">
        <v>158</v>
      </c>
      <c r="L39" s="34"/>
      <c r="M39" s="34"/>
      <c r="N39" s="34"/>
      <c r="O39" s="34"/>
      <c r="P39" s="34"/>
      <c r="Q39" s="34"/>
      <c r="R39" s="34"/>
      <c r="S39" s="34"/>
      <c r="T39" s="34"/>
      <c r="U39" s="34"/>
      <c r="V39" s="34"/>
      <c r="W39" s="34"/>
      <c r="X39" s="34"/>
    </row>
    <row r="40" ht="15.75" customHeight="1">
      <c r="A40" s="37">
        <v>39.0</v>
      </c>
      <c r="B40" s="15" t="s">
        <v>194</v>
      </c>
      <c r="C40" s="23" t="s">
        <v>195</v>
      </c>
      <c r="D40" s="24" t="s">
        <v>196</v>
      </c>
      <c r="E40" s="15">
        <v>2021.0</v>
      </c>
      <c r="F40" s="15" t="s">
        <v>27</v>
      </c>
      <c r="G40" s="14">
        <v>2.0</v>
      </c>
      <c r="H40" s="13" t="s">
        <v>20</v>
      </c>
      <c r="I40" s="15">
        <v>166175.0</v>
      </c>
      <c r="J40" s="13" t="s">
        <v>28</v>
      </c>
      <c r="K40" s="14">
        <v>6.0</v>
      </c>
      <c r="L40" s="15" t="s">
        <v>197</v>
      </c>
      <c r="M40" s="34"/>
      <c r="N40" s="34"/>
      <c r="O40" s="34"/>
      <c r="P40" s="34"/>
      <c r="Q40" s="34"/>
      <c r="R40" s="34"/>
      <c r="S40" s="34"/>
      <c r="T40" s="34"/>
      <c r="U40" s="34"/>
      <c r="V40" s="34"/>
      <c r="W40" s="34"/>
      <c r="X40" s="34"/>
    </row>
    <row r="41" ht="15.75" customHeight="1">
      <c r="A41" s="37">
        <v>40.0</v>
      </c>
      <c r="B41" s="22" t="s">
        <v>198</v>
      </c>
      <c r="C41" s="23" t="s">
        <v>199</v>
      </c>
      <c r="D41" s="24" t="s">
        <v>200</v>
      </c>
      <c r="E41" s="15">
        <v>2021.0</v>
      </c>
      <c r="F41" s="15" t="s">
        <v>201</v>
      </c>
      <c r="G41" s="14">
        <v>5.0</v>
      </c>
      <c r="H41" s="13" t="s">
        <v>20</v>
      </c>
      <c r="I41" s="15">
        <v>109482.0</v>
      </c>
      <c r="J41" s="13" t="s">
        <v>28</v>
      </c>
      <c r="K41" s="26">
        <v>17.0</v>
      </c>
      <c r="L41" s="15" t="s">
        <v>202</v>
      </c>
    </row>
    <row r="42" ht="15.75" customHeight="1">
      <c r="A42" s="37">
        <v>41.0</v>
      </c>
      <c r="B42" s="15" t="s">
        <v>203</v>
      </c>
      <c r="C42" s="23" t="s">
        <v>204</v>
      </c>
      <c r="D42" s="24" t="s">
        <v>205</v>
      </c>
      <c r="E42" s="15">
        <v>2019.0</v>
      </c>
      <c r="F42" s="15" t="s">
        <v>27</v>
      </c>
      <c r="G42" s="14" t="s">
        <v>33</v>
      </c>
      <c r="H42" s="13" t="s">
        <v>20</v>
      </c>
      <c r="I42" s="15">
        <v>209800.0</v>
      </c>
      <c r="J42" s="13" t="s">
        <v>28</v>
      </c>
      <c r="K42" s="26" t="s">
        <v>206</v>
      </c>
      <c r="L42" s="15" t="s">
        <v>94</v>
      </c>
    </row>
    <row r="43" ht="15.75" customHeight="1">
      <c r="A43" s="32">
        <v>42.0</v>
      </c>
      <c r="B43" s="29" t="s">
        <v>207</v>
      </c>
      <c r="C43" s="23" t="s">
        <v>208</v>
      </c>
      <c r="D43" s="24" t="s">
        <v>209</v>
      </c>
      <c r="E43" s="15">
        <v>2022.0</v>
      </c>
      <c r="F43" s="15" t="s">
        <v>210</v>
      </c>
      <c r="G43" s="14" t="s">
        <v>33</v>
      </c>
      <c r="H43" s="13" t="s">
        <v>20</v>
      </c>
      <c r="I43" s="15">
        <v>1777.0</v>
      </c>
      <c r="J43" s="13" t="s">
        <v>20</v>
      </c>
      <c r="K43" s="14">
        <v>42.0</v>
      </c>
    </row>
    <row r="44" ht="15.75" customHeight="1">
      <c r="A44" s="32">
        <v>43.0</v>
      </c>
      <c r="B44" s="22" t="s">
        <v>211</v>
      </c>
      <c r="C44" s="23" t="s">
        <v>212</v>
      </c>
      <c r="D44" s="24" t="s">
        <v>213</v>
      </c>
      <c r="E44" s="15">
        <v>2018.0</v>
      </c>
      <c r="F44" s="15" t="s">
        <v>56</v>
      </c>
      <c r="G44" s="14">
        <v>152.0</v>
      </c>
      <c r="H44" s="14" t="s">
        <v>28</v>
      </c>
      <c r="I44" s="15">
        <v>1.1656559E7</v>
      </c>
      <c r="J44" s="13" t="s">
        <v>28</v>
      </c>
      <c r="K44" s="11">
        <v>14.0</v>
      </c>
      <c r="L44" s="15" t="s">
        <v>214</v>
      </c>
    </row>
    <row r="45" ht="15.75" customHeight="1">
      <c r="A45" s="32">
        <v>44.0</v>
      </c>
      <c r="B45" s="51" t="s">
        <v>215</v>
      </c>
      <c r="C45" s="23" t="s">
        <v>216</v>
      </c>
      <c r="D45" s="24" t="s">
        <v>217</v>
      </c>
      <c r="E45" s="15">
        <v>2023.0</v>
      </c>
      <c r="F45" s="15" t="s">
        <v>27</v>
      </c>
      <c r="G45" s="14">
        <v>1.0</v>
      </c>
      <c r="H45" s="13" t="s">
        <v>20</v>
      </c>
      <c r="I45" s="15">
        <v>1267.0</v>
      </c>
      <c r="J45" s="13" t="s">
        <v>20</v>
      </c>
      <c r="K45" s="14" t="s">
        <v>218</v>
      </c>
      <c r="M45" s="34"/>
      <c r="N45" s="34"/>
      <c r="O45" s="34"/>
      <c r="P45" s="34"/>
      <c r="Q45" s="34"/>
      <c r="R45" s="34"/>
      <c r="S45" s="34"/>
      <c r="T45" s="34"/>
      <c r="U45" s="34"/>
      <c r="V45" s="34"/>
      <c r="W45" s="34"/>
      <c r="X45" s="34"/>
    </row>
    <row r="46" ht="15.75" customHeight="1">
      <c r="A46" s="32">
        <v>45.0</v>
      </c>
      <c r="B46" s="52" t="s">
        <v>219</v>
      </c>
      <c r="C46" s="23" t="s">
        <v>220</v>
      </c>
      <c r="D46" s="24" t="s">
        <v>221</v>
      </c>
      <c r="E46" s="15">
        <v>2023.0</v>
      </c>
      <c r="F46" s="15" t="s">
        <v>172</v>
      </c>
      <c r="G46" s="14">
        <v>1.0</v>
      </c>
      <c r="H46" s="13" t="s">
        <v>20</v>
      </c>
      <c r="I46" s="14" t="s">
        <v>222</v>
      </c>
      <c r="J46" s="13" t="s">
        <v>28</v>
      </c>
      <c r="K46" s="14" t="s">
        <v>223</v>
      </c>
      <c r="L46" s="15" t="s">
        <v>224</v>
      </c>
    </row>
    <row r="47" ht="15.75" customHeight="1">
      <c r="A47" s="32">
        <v>46.0</v>
      </c>
      <c r="B47" s="22" t="s">
        <v>225</v>
      </c>
      <c r="C47" s="23" t="s">
        <v>226</v>
      </c>
      <c r="D47" s="24" t="s">
        <v>227</v>
      </c>
      <c r="E47" s="15">
        <v>2023.0</v>
      </c>
      <c r="F47" s="15" t="s">
        <v>228</v>
      </c>
      <c r="G47" s="14">
        <v>197.0</v>
      </c>
      <c r="H47" s="14" t="s">
        <v>28</v>
      </c>
      <c r="I47" s="15">
        <v>55827.0</v>
      </c>
      <c r="J47" s="14" t="s">
        <v>45</v>
      </c>
      <c r="K47" s="14">
        <v>6.0</v>
      </c>
      <c r="L47" s="15" t="s">
        <v>229</v>
      </c>
    </row>
    <row r="48" ht="15.75" customHeight="1">
      <c r="A48" s="32">
        <v>47.0</v>
      </c>
      <c r="B48" s="15" t="s">
        <v>230</v>
      </c>
      <c r="C48" s="15" t="s">
        <v>231</v>
      </c>
      <c r="D48" s="31" t="s">
        <v>232</v>
      </c>
      <c r="E48" s="15">
        <v>2022.0</v>
      </c>
      <c r="F48" s="15" t="s">
        <v>68</v>
      </c>
      <c r="G48" s="14">
        <v>1.0</v>
      </c>
      <c r="H48" s="13" t="s">
        <v>20</v>
      </c>
      <c r="I48" s="15">
        <v>65968.0</v>
      </c>
      <c r="J48" s="14" t="s">
        <v>45</v>
      </c>
      <c r="K48" s="14" t="s">
        <v>233</v>
      </c>
      <c r="L48" s="15" t="s">
        <v>234</v>
      </c>
    </row>
    <row r="49" ht="15.75" customHeight="1">
      <c r="A49" s="32">
        <v>48.0</v>
      </c>
      <c r="B49" s="15" t="s">
        <v>235</v>
      </c>
      <c r="C49" s="15" t="s">
        <v>236</v>
      </c>
      <c r="D49" s="31" t="s">
        <v>237</v>
      </c>
      <c r="E49" s="15">
        <v>2024.0</v>
      </c>
      <c r="F49" s="15" t="s">
        <v>56</v>
      </c>
      <c r="G49" s="14">
        <v>1.0</v>
      </c>
      <c r="H49" s="13" t="s">
        <v>20</v>
      </c>
      <c r="I49" s="15">
        <v>297807.0</v>
      </c>
      <c r="J49" s="13" t="s">
        <v>28</v>
      </c>
      <c r="K49" s="14" t="s">
        <v>238</v>
      </c>
      <c r="L49" s="15" t="s">
        <v>224</v>
      </c>
    </row>
    <row r="50" ht="15.75" customHeight="1">
      <c r="A50" s="53">
        <v>49.0</v>
      </c>
      <c r="B50" s="15" t="s">
        <v>239</v>
      </c>
      <c r="C50" s="15" t="s">
        <v>240</v>
      </c>
      <c r="D50" s="31" t="s">
        <v>241</v>
      </c>
      <c r="E50" s="15">
        <v>2022.0</v>
      </c>
      <c r="F50" s="15" t="s">
        <v>242</v>
      </c>
      <c r="G50" s="14">
        <v>1.0</v>
      </c>
      <c r="H50" s="13" t="s">
        <v>20</v>
      </c>
      <c r="I50" s="15">
        <v>765.0</v>
      </c>
      <c r="J50" s="14" t="s">
        <v>21</v>
      </c>
      <c r="K50" s="14" t="s">
        <v>243</v>
      </c>
      <c r="L50" s="15" t="s">
        <v>244</v>
      </c>
    </row>
    <row r="51" ht="15.75" customHeight="1">
      <c r="A51" s="53">
        <v>50.0</v>
      </c>
      <c r="B51" s="15" t="s">
        <v>245</v>
      </c>
      <c r="C51" s="23" t="s">
        <v>246</v>
      </c>
      <c r="D51" s="24" t="s">
        <v>247</v>
      </c>
      <c r="E51" s="15">
        <v>2023.0</v>
      </c>
      <c r="F51" s="15" t="s">
        <v>248</v>
      </c>
      <c r="G51" s="14">
        <v>1.0</v>
      </c>
      <c r="H51" s="13" t="s">
        <v>20</v>
      </c>
      <c r="I51" s="15">
        <v>4540.0</v>
      </c>
      <c r="J51" s="13" t="s">
        <v>20</v>
      </c>
      <c r="K51" s="14" t="s">
        <v>249</v>
      </c>
      <c r="L51" s="15" t="s">
        <v>250</v>
      </c>
    </row>
    <row r="52" ht="15.75" customHeight="1">
      <c r="A52" s="33"/>
      <c r="D52" s="54"/>
      <c r="J52" s="30"/>
    </row>
    <row r="53" ht="15.75" customHeight="1">
      <c r="A53" s="33"/>
      <c r="D53" s="54"/>
      <c r="J53" s="30"/>
    </row>
    <row r="54" ht="15.75" customHeight="1">
      <c r="D54" s="54"/>
      <c r="J54" s="30"/>
    </row>
    <row r="55" ht="15.75" customHeight="1">
      <c r="D55" s="54"/>
      <c r="J55" s="30"/>
    </row>
    <row r="56" ht="15.75" customHeight="1">
      <c r="D56" s="54"/>
      <c r="J56" s="30"/>
    </row>
    <row r="57" ht="15.75" customHeight="1">
      <c r="B57" s="20"/>
      <c r="C57" s="55"/>
      <c r="D57" s="56"/>
      <c r="G57" s="30"/>
      <c r="H57" s="30"/>
      <c r="J57" s="30"/>
      <c r="K57" s="30"/>
    </row>
    <row r="58" ht="15.75" customHeight="1">
      <c r="B58" s="20"/>
      <c r="C58" s="55"/>
      <c r="D58" s="56"/>
      <c r="G58" s="30"/>
      <c r="H58" s="30"/>
      <c r="J58" s="30"/>
      <c r="K58" s="30"/>
    </row>
    <row r="59" ht="15.75" customHeight="1">
      <c r="B59" s="20"/>
      <c r="C59" s="55"/>
      <c r="D59" s="56"/>
      <c r="G59" s="30"/>
      <c r="H59" s="30"/>
      <c r="J59" s="30"/>
      <c r="K59" s="30"/>
    </row>
    <row r="60" ht="15.75" customHeight="1">
      <c r="C60" s="55"/>
      <c r="D60" s="56"/>
      <c r="G60" s="30"/>
      <c r="H60" s="30"/>
      <c r="J60" s="30"/>
      <c r="K60" s="30"/>
    </row>
    <row r="61" ht="15.75" customHeight="1">
      <c r="B61" s="20"/>
      <c r="C61" s="55"/>
      <c r="D61" s="56"/>
      <c r="G61" s="30"/>
      <c r="H61" s="30"/>
      <c r="J61" s="30"/>
      <c r="K61" s="30"/>
    </row>
    <row r="62" ht="15.75" customHeight="1">
      <c r="B62" s="20"/>
      <c r="C62" s="55"/>
      <c r="D62" s="56"/>
      <c r="G62" s="30"/>
      <c r="H62" s="30"/>
      <c r="J62" s="30"/>
      <c r="K62" s="30"/>
    </row>
    <row r="63" ht="15.75" customHeight="1">
      <c r="B63" s="20"/>
      <c r="C63" s="55"/>
      <c r="D63" s="56"/>
      <c r="G63" s="30"/>
      <c r="H63" s="30"/>
      <c r="J63" s="30"/>
      <c r="K63" s="30"/>
    </row>
    <row r="64" ht="15.75" customHeight="1">
      <c r="B64" s="20"/>
      <c r="C64" s="55"/>
      <c r="D64" s="56"/>
      <c r="G64" s="30"/>
      <c r="H64" s="30"/>
      <c r="J64" s="30"/>
      <c r="K64" s="30"/>
    </row>
    <row r="65" ht="15.75" customHeight="1">
      <c r="B65" s="20"/>
      <c r="C65" s="55"/>
      <c r="D65" s="56"/>
      <c r="G65" s="30"/>
      <c r="H65" s="30"/>
      <c r="J65" s="30"/>
      <c r="K65" s="30"/>
    </row>
    <row r="66" ht="15.75" customHeight="1">
      <c r="B66" s="20"/>
      <c r="C66" s="55"/>
      <c r="D66" s="56"/>
      <c r="G66" s="30"/>
      <c r="H66" s="30"/>
      <c r="J66" s="30"/>
      <c r="K66" s="30"/>
    </row>
    <row r="67" ht="15.75" customHeight="1">
      <c r="B67" s="20"/>
      <c r="C67" s="55"/>
      <c r="D67" s="56"/>
      <c r="G67" s="30"/>
      <c r="H67" s="30"/>
      <c r="J67" s="30"/>
      <c r="K67" s="30"/>
    </row>
    <row r="68" ht="15.75" customHeight="1">
      <c r="B68" s="20"/>
      <c r="C68" s="55"/>
      <c r="D68" s="56"/>
      <c r="G68" s="30"/>
      <c r="H68" s="30"/>
      <c r="J68" s="30"/>
      <c r="K68" s="30"/>
    </row>
    <row r="69" ht="15.75" customHeight="1">
      <c r="B69" s="20"/>
      <c r="C69" s="55"/>
      <c r="D69" s="56"/>
      <c r="G69" s="30"/>
      <c r="H69" s="30"/>
      <c r="J69" s="30"/>
      <c r="K69" s="30"/>
    </row>
    <row r="70" ht="15.75" customHeight="1">
      <c r="B70" s="22" t="s">
        <v>251</v>
      </c>
      <c r="C70" s="55"/>
      <c r="D70" s="56"/>
      <c r="G70" s="30"/>
      <c r="H70" s="30"/>
      <c r="J70" s="30"/>
      <c r="K70" s="30"/>
    </row>
    <row r="71" ht="15.75" customHeight="1">
      <c r="A71" s="57"/>
      <c r="B71" s="57"/>
      <c r="C71" s="57"/>
      <c r="D71" s="58"/>
      <c r="E71" s="57"/>
      <c r="F71" s="57"/>
      <c r="G71" s="59"/>
      <c r="H71" s="59"/>
      <c r="I71" s="57"/>
      <c r="J71" s="60"/>
      <c r="K71" s="60"/>
      <c r="L71" s="57"/>
      <c r="M71" s="57"/>
      <c r="N71" s="57"/>
      <c r="O71" s="57"/>
      <c r="P71" s="57"/>
      <c r="Q71" s="57"/>
      <c r="R71" s="57"/>
      <c r="S71" s="57"/>
      <c r="T71" s="57"/>
      <c r="U71" s="57"/>
      <c r="V71" s="57"/>
      <c r="W71" s="57"/>
      <c r="X71" s="57"/>
    </row>
    <row r="72" ht="15.75" customHeight="1">
      <c r="A72" s="32">
        <v>1001.0</v>
      </c>
      <c r="B72" s="61" t="s">
        <v>252</v>
      </c>
      <c r="C72" s="23" t="s">
        <v>253</v>
      </c>
      <c r="D72" s="24" t="s">
        <v>254</v>
      </c>
      <c r="E72" s="15">
        <v>2023.0</v>
      </c>
      <c r="F72" s="15" t="s">
        <v>39</v>
      </c>
      <c r="G72" s="14">
        <v>13.0</v>
      </c>
      <c r="H72" s="14"/>
      <c r="I72" s="15">
        <v>11948.0</v>
      </c>
      <c r="J72" s="14"/>
      <c r="K72" s="14" t="s">
        <v>255</v>
      </c>
      <c r="L72" s="15" t="s">
        <v>256</v>
      </c>
    </row>
    <row r="73" ht="15.75" customHeight="1">
      <c r="A73" s="32">
        <v>1002.0</v>
      </c>
      <c r="B73" s="62" t="s">
        <v>257</v>
      </c>
      <c r="C73" s="15" t="s">
        <v>258</v>
      </c>
      <c r="D73" s="31" t="s">
        <v>259</v>
      </c>
      <c r="E73" s="15">
        <v>2021.0</v>
      </c>
      <c r="F73" s="15" t="s">
        <v>39</v>
      </c>
      <c r="G73" s="14">
        <v>5.0</v>
      </c>
      <c r="H73" s="14"/>
      <c r="I73" s="15">
        <v>3604.0</v>
      </c>
      <c r="J73" s="14"/>
      <c r="K73" s="26" t="s">
        <v>260</v>
      </c>
      <c r="L73" s="15" t="s">
        <v>261</v>
      </c>
    </row>
    <row r="74" ht="15.75" customHeight="1">
      <c r="A74" s="37">
        <v>1003.0</v>
      </c>
      <c r="B74" s="22" t="s">
        <v>262</v>
      </c>
      <c r="C74" s="15" t="s">
        <v>263</v>
      </c>
      <c r="D74" s="31" t="s">
        <v>264</v>
      </c>
      <c r="E74" s="15">
        <v>2024.0</v>
      </c>
      <c r="F74" s="15" t="s">
        <v>27</v>
      </c>
      <c r="G74" s="14">
        <v>1.0</v>
      </c>
      <c r="H74" s="14"/>
      <c r="I74" s="15">
        <v>41654.0</v>
      </c>
      <c r="J74" s="14"/>
      <c r="K74" s="14" t="s">
        <v>265</v>
      </c>
      <c r="L74" s="15" t="s">
        <v>266</v>
      </c>
    </row>
    <row r="75" ht="15.75" customHeight="1">
      <c r="A75" s="37">
        <v>1004.0</v>
      </c>
      <c r="B75" s="15" t="s">
        <v>267</v>
      </c>
      <c r="C75" s="15" t="s">
        <v>268</v>
      </c>
      <c r="D75" s="31" t="s">
        <v>269</v>
      </c>
      <c r="E75" s="15">
        <v>2023.0</v>
      </c>
      <c r="F75" s="15" t="s">
        <v>27</v>
      </c>
      <c r="G75" s="14" t="s">
        <v>33</v>
      </c>
      <c r="H75" s="14"/>
      <c r="I75" s="14">
        <v>154070.0</v>
      </c>
      <c r="J75" s="14"/>
      <c r="K75" s="14" t="s">
        <v>270</v>
      </c>
      <c r="L75" s="15" t="s">
        <v>271</v>
      </c>
    </row>
    <row r="76" ht="15.75" customHeight="1">
      <c r="A76" s="28">
        <v>1005.0</v>
      </c>
      <c r="B76" s="15" t="s">
        <v>272</v>
      </c>
      <c r="C76" s="15" t="s">
        <v>273</v>
      </c>
      <c r="D76" s="31" t="s">
        <v>274</v>
      </c>
      <c r="E76" s="15">
        <v>2018.0</v>
      </c>
      <c r="F76" s="15" t="s">
        <v>39</v>
      </c>
      <c r="G76" s="14" t="s">
        <v>33</v>
      </c>
      <c r="H76" s="14"/>
      <c r="I76" s="15">
        <v>2374.0</v>
      </c>
      <c r="J76" s="14"/>
      <c r="K76" s="14">
        <v>13.0</v>
      </c>
      <c r="L76" s="15" t="s">
        <v>275</v>
      </c>
    </row>
    <row r="77">
      <c r="A77" s="33"/>
      <c r="D77" s="54"/>
      <c r="G77" s="30"/>
      <c r="H77" s="30"/>
      <c r="J77" s="30"/>
    </row>
    <row r="78">
      <c r="B78" s="20"/>
      <c r="C78" s="55"/>
      <c r="D78" s="56"/>
      <c r="G78" s="30"/>
      <c r="H78" s="30"/>
      <c r="J78" s="30"/>
      <c r="K78" s="30"/>
    </row>
    <row r="79">
      <c r="B79" s="20"/>
      <c r="C79" s="55"/>
      <c r="D79" s="56"/>
      <c r="G79" s="30"/>
      <c r="H79" s="30"/>
      <c r="J79" s="30"/>
      <c r="K79" s="30"/>
    </row>
    <row r="80">
      <c r="B80" s="20"/>
      <c r="C80" s="55"/>
      <c r="D80" s="56"/>
      <c r="G80" s="30"/>
      <c r="H80" s="30"/>
      <c r="J80" s="30"/>
      <c r="K80" s="30"/>
    </row>
    <row r="81">
      <c r="B81" s="20"/>
      <c r="C81" s="55"/>
      <c r="D81" s="56"/>
      <c r="G81" s="30"/>
      <c r="H81" s="30"/>
      <c r="J81" s="30"/>
      <c r="K81" s="30"/>
    </row>
    <row r="82">
      <c r="B82" s="20"/>
      <c r="C82" s="55"/>
      <c r="D82" s="56"/>
      <c r="G82" s="30"/>
      <c r="H82" s="30"/>
      <c r="J82" s="30"/>
      <c r="K82" s="30"/>
    </row>
    <row r="83">
      <c r="B83" s="20"/>
      <c r="C83" s="55"/>
      <c r="D83" s="56"/>
      <c r="G83" s="30"/>
      <c r="H83" s="30"/>
      <c r="J83" s="30"/>
      <c r="K83" s="30"/>
    </row>
    <row r="84">
      <c r="B84" s="20"/>
      <c r="C84" s="55"/>
      <c r="D84" s="56"/>
      <c r="G84" s="30"/>
      <c r="H84" s="30"/>
      <c r="J84" s="30"/>
      <c r="K84" s="30"/>
    </row>
    <row r="85">
      <c r="B85" s="20"/>
      <c r="C85" s="55"/>
      <c r="D85" s="56"/>
      <c r="G85" s="30"/>
      <c r="H85" s="30"/>
      <c r="J85" s="30"/>
      <c r="K85" s="30"/>
    </row>
    <row r="86">
      <c r="B86" s="20"/>
      <c r="C86" s="55"/>
      <c r="D86" s="56"/>
      <c r="G86" s="30"/>
      <c r="H86" s="30"/>
      <c r="J86" s="30"/>
      <c r="K86" s="30"/>
    </row>
    <row r="87">
      <c r="B87" s="20"/>
      <c r="C87" s="55"/>
      <c r="D87" s="56"/>
      <c r="G87" s="30"/>
      <c r="H87" s="30"/>
      <c r="J87" s="30"/>
      <c r="K87" s="30"/>
    </row>
    <row r="88">
      <c r="B88" s="20"/>
      <c r="C88" s="55"/>
      <c r="D88" s="56"/>
      <c r="G88" s="30"/>
      <c r="H88" s="30"/>
      <c r="J88" s="30"/>
      <c r="K88" s="30"/>
    </row>
    <row r="89">
      <c r="B89" s="20"/>
      <c r="C89" s="55"/>
      <c r="D89" s="56"/>
      <c r="G89" s="30"/>
      <c r="H89" s="30"/>
      <c r="J89" s="30"/>
      <c r="K89" s="30"/>
    </row>
    <row r="90">
      <c r="B90" s="20"/>
      <c r="C90" s="55"/>
      <c r="D90" s="56"/>
      <c r="G90" s="30"/>
      <c r="H90" s="30"/>
      <c r="J90" s="30"/>
      <c r="K90" s="30"/>
    </row>
    <row r="91">
      <c r="B91" s="20"/>
      <c r="C91" s="55"/>
      <c r="D91" s="56"/>
      <c r="G91" s="30"/>
      <c r="H91" s="30"/>
      <c r="J91" s="30"/>
      <c r="K91" s="30"/>
    </row>
    <row r="92">
      <c r="B92" s="20"/>
      <c r="C92" s="55"/>
      <c r="D92" s="56"/>
      <c r="G92" s="30"/>
      <c r="H92" s="30"/>
      <c r="J92" s="30"/>
      <c r="K92" s="30"/>
    </row>
    <row r="93">
      <c r="B93" s="20"/>
      <c r="C93" s="55"/>
      <c r="D93" s="56"/>
      <c r="G93" s="30"/>
      <c r="H93" s="30"/>
      <c r="J93" s="30"/>
      <c r="K93" s="30"/>
    </row>
    <row r="94">
      <c r="B94" s="20"/>
      <c r="C94" s="55"/>
      <c r="D94" s="56"/>
      <c r="G94" s="30"/>
      <c r="H94" s="30"/>
      <c r="J94" s="30"/>
      <c r="K94" s="30"/>
    </row>
    <row r="95">
      <c r="B95" s="20"/>
      <c r="C95" s="55"/>
      <c r="D95" s="56"/>
      <c r="G95" s="30"/>
      <c r="H95" s="30"/>
      <c r="J95" s="30"/>
      <c r="K95" s="30"/>
    </row>
    <row r="96">
      <c r="B96" s="20"/>
      <c r="C96" s="55"/>
      <c r="D96" s="56"/>
      <c r="G96" s="30"/>
      <c r="H96" s="30"/>
      <c r="J96" s="30"/>
      <c r="K96" s="30"/>
    </row>
    <row r="97">
      <c r="B97" s="20"/>
      <c r="C97" s="55"/>
      <c r="D97" s="56"/>
      <c r="G97" s="30"/>
      <c r="H97" s="30"/>
      <c r="J97" s="30"/>
      <c r="K97" s="30"/>
    </row>
    <row r="98">
      <c r="B98" s="20"/>
      <c r="C98" s="55"/>
      <c r="D98" s="56"/>
      <c r="G98" s="30"/>
      <c r="H98" s="30"/>
      <c r="J98" s="30"/>
      <c r="K98" s="30"/>
    </row>
    <row r="99">
      <c r="B99" s="20"/>
      <c r="C99" s="55"/>
      <c r="D99" s="56"/>
      <c r="G99" s="30"/>
      <c r="H99" s="30"/>
      <c r="J99" s="30"/>
      <c r="K99" s="30"/>
    </row>
    <row r="100">
      <c r="B100" s="20"/>
      <c r="C100" s="55"/>
      <c r="D100" s="56"/>
      <c r="G100" s="30"/>
      <c r="H100" s="30"/>
      <c r="J100" s="30"/>
      <c r="K100" s="30"/>
    </row>
    <row r="101">
      <c r="B101" s="20"/>
      <c r="C101" s="55"/>
      <c r="D101" s="56"/>
      <c r="G101" s="30"/>
      <c r="H101" s="30"/>
      <c r="J101" s="30"/>
      <c r="K101" s="30"/>
    </row>
    <row r="102">
      <c r="B102" s="20"/>
      <c r="C102" s="55"/>
      <c r="D102" s="56"/>
      <c r="G102" s="30"/>
      <c r="H102" s="30"/>
      <c r="J102" s="30"/>
      <c r="K102" s="30"/>
    </row>
    <row r="103">
      <c r="B103" s="20"/>
      <c r="C103" s="55"/>
      <c r="D103" s="56"/>
      <c r="G103" s="30"/>
      <c r="H103" s="30"/>
      <c r="J103" s="30"/>
      <c r="K103" s="30"/>
    </row>
    <row r="104">
      <c r="B104" s="20"/>
      <c r="C104" s="55"/>
      <c r="D104" s="56"/>
      <c r="G104" s="30"/>
      <c r="H104" s="30"/>
      <c r="J104" s="30"/>
      <c r="K104" s="30"/>
    </row>
    <row r="105">
      <c r="B105" s="20"/>
      <c r="C105" s="55"/>
      <c r="D105" s="56"/>
      <c r="G105" s="30"/>
      <c r="H105" s="30"/>
      <c r="J105" s="30"/>
      <c r="K105" s="30"/>
    </row>
    <row r="106">
      <c r="B106" s="20"/>
      <c r="C106" s="55"/>
      <c r="D106" s="56"/>
      <c r="G106" s="30"/>
      <c r="H106" s="30"/>
      <c r="J106" s="30"/>
      <c r="K106" s="30"/>
    </row>
    <row r="107">
      <c r="B107" s="20"/>
      <c r="C107" s="55"/>
      <c r="D107" s="56"/>
      <c r="G107" s="30"/>
      <c r="H107" s="30"/>
      <c r="J107" s="30"/>
      <c r="K107" s="30"/>
    </row>
    <row r="108">
      <c r="B108" s="20"/>
      <c r="C108" s="55"/>
      <c r="D108" s="56"/>
      <c r="G108" s="30"/>
      <c r="H108" s="30"/>
      <c r="J108" s="30"/>
      <c r="K108" s="30"/>
    </row>
    <row r="109">
      <c r="B109" s="20"/>
      <c r="C109" s="55"/>
      <c r="D109" s="56"/>
      <c r="G109" s="30"/>
      <c r="H109" s="30"/>
      <c r="J109" s="30"/>
      <c r="K109" s="30"/>
    </row>
    <row r="110">
      <c r="B110" s="20"/>
      <c r="C110" s="55"/>
      <c r="D110" s="56"/>
      <c r="G110" s="30"/>
      <c r="H110" s="30"/>
      <c r="J110" s="30"/>
      <c r="K110" s="30"/>
    </row>
    <row r="111">
      <c r="B111" s="20"/>
      <c r="C111" s="55"/>
      <c r="D111" s="56"/>
      <c r="G111" s="30"/>
      <c r="H111" s="30"/>
      <c r="J111" s="30"/>
      <c r="K111" s="30"/>
    </row>
    <row r="112">
      <c r="B112" s="20"/>
      <c r="C112" s="55"/>
      <c r="D112" s="56"/>
      <c r="G112" s="30"/>
      <c r="H112" s="30"/>
      <c r="J112" s="30"/>
      <c r="K112" s="30"/>
    </row>
    <row r="113">
      <c r="B113" s="20"/>
      <c r="C113" s="55"/>
      <c r="D113" s="56"/>
      <c r="G113" s="30"/>
      <c r="H113" s="30"/>
      <c r="J113" s="30"/>
      <c r="K113" s="30"/>
    </row>
    <row r="114">
      <c r="B114" s="20"/>
      <c r="C114" s="55"/>
      <c r="D114" s="56"/>
      <c r="G114" s="30"/>
      <c r="H114" s="30"/>
      <c r="J114" s="30"/>
      <c r="K114" s="30"/>
    </row>
    <row r="115">
      <c r="B115" s="20"/>
      <c r="C115" s="55"/>
      <c r="D115" s="56"/>
      <c r="G115" s="30"/>
      <c r="H115" s="30"/>
      <c r="J115" s="30"/>
      <c r="K115" s="30"/>
    </row>
    <row r="116">
      <c r="B116" s="20"/>
      <c r="C116" s="55"/>
      <c r="D116" s="56"/>
      <c r="G116" s="30"/>
      <c r="H116" s="30"/>
      <c r="J116" s="30"/>
      <c r="K116" s="30"/>
    </row>
    <row r="117">
      <c r="B117" s="20"/>
      <c r="C117" s="55"/>
      <c r="D117" s="56"/>
      <c r="G117" s="30"/>
      <c r="H117" s="30"/>
      <c r="J117" s="30"/>
      <c r="K117" s="30"/>
    </row>
    <row r="118">
      <c r="B118" s="20"/>
      <c r="C118" s="55"/>
      <c r="D118" s="56"/>
      <c r="G118" s="30"/>
      <c r="H118" s="30"/>
      <c r="J118" s="30"/>
      <c r="K118" s="30"/>
    </row>
    <row r="119">
      <c r="B119" s="20"/>
      <c r="C119" s="55"/>
      <c r="D119" s="56"/>
      <c r="G119" s="30"/>
      <c r="H119" s="30"/>
      <c r="J119" s="30"/>
      <c r="K119" s="30"/>
    </row>
    <row r="120">
      <c r="B120" s="20"/>
      <c r="C120" s="55"/>
      <c r="D120" s="56"/>
      <c r="G120" s="30"/>
      <c r="H120" s="30"/>
      <c r="J120" s="30"/>
      <c r="K120" s="30"/>
    </row>
    <row r="121">
      <c r="B121" s="20"/>
      <c r="C121" s="55"/>
      <c r="D121" s="56"/>
      <c r="G121" s="30"/>
      <c r="H121" s="30"/>
      <c r="J121" s="30"/>
      <c r="K121" s="30"/>
    </row>
    <row r="122">
      <c r="B122" s="20"/>
      <c r="C122" s="55"/>
      <c r="D122" s="56"/>
      <c r="G122" s="30"/>
      <c r="H122" s="30"/>
      <c r="J122" s="30"/>
      <c r="K122" s="30"/>
    </row>
    <row r="123">
      <c r="B123" s="20"/>
      <c r="C123" s="55"/>
      <c r="D123" s="56"/>
      <c r="G123" s="30"/>
      <c r="H123" s="30"/>
      <c r="J123" s="30"/>
      <c r="K123" s="30"/>
    </row>
    <row r="124">
      <c r="B124" s="20"/>
      <c r="C124" s="55"/>
      <c r="D124" s="56"/>
      <c r="G124" s="30"/>
      <c r="H124" s="30"/>
      <c r="J124" s="30"/>
      <c r="K124" s="30"/>
    </row>
    <row r="125">
      <c r="B125" s="20"/>
      <c r="C125" s="55"/>
      <c r="D125" s="56"/>
      <c r="G125" s="30"/>
      <c r="H125" s="30"/>
      <c r="J125" s="30"/>
      <c r="K125" s="30"/>
    </row>
    <row r="126">
      <c r="B126" s="20"/>
      <c r="C126" s="55"/>
      <c r="D126" s="56"/>
      <c r="G126" s="30"/>
      <c r="H126" s="30"/>
      <c r="J126" s="30"/>
      <c r="K126" s="30"/>
    </row>
    <row r="127">
      <c r="B127" s="20"/>
      <c r="C127" s="55"/>
      <c r="D127" s="56"/>
      <c r="G127" s="30"/>
      <c r="H127" s="30"/>
      <c r="J127" s="30"/>
      <c r="K127" s="30"/>
    </row>
    <row r="128">
      <c r="B128" s="20"/>
      <c r="C128" s="55"/>
      <c r="D128" s="56"/>
      <c r="G128" s="30"/>
      <c r="H128" s="30"/>
      <c r="J128" s="30"/>
      <c r="K128" s="30"/>
    </row>
    <row r="129">
      <c r="B129" s="20"/>
      <c r="C129" s="55"/>
      <c r="D129" s="56"/>
      <c r="G129" s="30"/>
      <c r="H129" s="30"/>
      <c r="J129" s="30"/>
      <c r="K129" s="30"/>
    </row>
    <row r="130">
      <c r="B130" s="20"/>
      <c r="C130" s="55"/>
      <c r="D130" s="56"/>
      <c r="G130" s="30"/>
      <c r="H130" s="30"/>
      <c r="J130" s="30"/>
      <c r="K130" s="30"/>
    </row>
    <row r="131">
      <c r="B131" s="20"/>
      <c r="C131" s="55"/>
      <c r="D131" s="56"/>
      <c r="G131" s="30"/>
      <c r="H131" s="30"/>
      <c r="J131" s="30"/>
      <c r="K131" s="30"/>
    </row>
    <row r="132">
      <c r="B132" s="20"/>
      <c r="C132" s="55"/>
      <c r="D132" s="56"/>
      <c r="G132" s="30"/>
      <c r="H132" s="30"/>
      <c r="J132" s="30"/>
      <c r="K132" s="30"/>
    </row>
    <row r="133">
      <c r="B133" s="20"/>
      <c r="C133" s="55"/>
      <c r="D133" s="56"/>
      <c r="G133" s="30"/>
      <c r="H133" s="30"/>
      <c r="J133" s="30"/>
      <c r="K133" s="30"/>
    </row>
    <row r="134">
      <c r="B134" s="20"/>
      <c r="C134" s="55"/>
      <c r="D134" s="56"/>
      <c r="G134" s="30"/>
      <c r="H134" s="30"/>
      <c r="J134" s="30"/>
      <c r="K134" s="30"/>
    </row>
    <row r="135">
      <c r="B135" s="20"/>
      <c r="C135" s="55"/>
      <c r="D135" s="56"/>
      <c r="G135" s="30"/>
      <c r="H135" s="30"/>
      <c r="J135" s="30"/>
      <c r="K135" s="30"/>
    </row>
    <row r="136">
      <c r="B136" s="20"/>
      <c r="C136" s="55"/>
      <c r="D136" s="56"/>
      <c r="G136" s="30"/>
      <c r="H136" s="30"/>
      <c r="J136" s="30"/>
      <c r="K136" s="30"/>
    </row>
    <row r="137">
      <c r="B137" s="20"/>
      <c r="C137" s="55"/>
      <c r="D137" s="56"/>
      <c r="G137" s="30"/>
      <c r="H137" s="30"/>
      <c r="J137" s="30"/>
      <c r="K137" s="30"/>
    </row>
    <row r="138">
      <c r="B138" s="20"/>
      <c r="C138" s="55"/>
      <c r="D138" s="56"/>
      <c r="G138" s="30"/>
      <c r="H138" s="30"/>
      <c r="J138" s="30"/>
      <c r="K138" s="30"/>
    </row>
    <row r="139">
      <c r="B139" s="20"/>
      <c r="C139" s="55"/>
      <c r="D139" s="56"/>
      <c r="G139" s="30"/>
      <c r="H139" s="30"/>
      <c r="J139" s="30"/>
      <c r="K139" s="30"/>
    </row>
    <row r="140">
      <c r="B140" s="20"/>
      <c r="C140" s="55"/>
      <c r="D140" s="56"/>
      <c r="G140" s="30"/>
      <c r="H140" s="30"/>
      <c r="J140" s="30"/>
      <c r="K140" s="30"/>
    </row>
    <row r="141">
      <c r="B141" s="20"/>
      <c r="C141" s="55"/>
      <c r="D141" s="56"/>
      <c r="G141" s="30"/>
      <c r="H141" s="30"/>
      <c r="J141" s="30"/>
      <c r="K141" s="30"/>
    </row>
    <row r="142">
      <c r="B142" s="20"/>
      <c r="C142" s="55"/>
      <c r="D142" s="56"/>
      <c r="G142" s="30"/>
      <c r="H142" s="30"/>
      <c r="J142" s="30"/>
      <c r="K142" s="30"/>
    </row>
    <row r="143">
      <c r="B143" s="20"/>
      <c r="C143" s="55"/>
      <c r="D143" s="56"/>
      <c r="G143" s="30"/>
      <c r="H143" s="30"/>
      <c r="J143" s="30"/>
      <c r="K143" s="30"/>
    </row>
    <row r="144">
      <c r="B144" s="20"/>
      <c r="C144" s="55"/>
      <c r="D144" s="56"/>
      <c r="G144" s="30"/>
      <c r="H144" s="30"/>
      <c r="J144" s="30"/>
      <c r="K144" s="30"/>
    </row>
    <row r="145">
      <c r="B145" s="20"/>
      <c r="C145" s="55"/>
      <c r="D145" s="56"/>
      <c r="G145" s="30"/>
      <c r="H145" s="30"/>
      <c r="J145" s="30"/>
      <c r="K145" s="30"/>
    </row>
    <row r="146">
      <c r="B146" s="20"/>
      <c r="C146" s="55"/>
      <c r="D146" s="56"/>
      <c r="G146" s="30"/>
      <c r="H146" s="30"/>
      <c r="J146" s="30"/>
      <c r="K146" s="30"/>
    </row>
    <row r="147">
      <c r="B147" s="20"/>
      <c r="C147" s="55"/>
      <c r="D147" s="56"/>
      <c r="G147" s="30"/>
      <c r="H147" s="30"/>
      <c r="J147" s="30"/>
      <c r="K147" s="30"/>
    </row>
    <row r="148">
      <c r="B148" s="20"/>
      <c r="C148" s="55"/>
      <c r="D148" s="56"/>
      <c r="G148" s="30"/>
      <c r="H148" s="30"/>
      <c r="J148" s="30"/>
      <c r="K148" s="30"/>
    </row>
    <row r="149">
      <c r="B149" s="20"/>
      <c r="C149" s="55"/>
      <c r="D149" s="56"/>
      <c r="G149" s="30"/>
      <c r="H149" s="30"/>
      <c r="J149" s="30"/>
      <c r="K149" s="30"/>
    </row>
    <row r="150">
      <c r="B150" s="20"/>
      <c r="C150" s="55"/>
      <c r="D150" s="56"/>
      <c r="G150" s="30"/>
      <c r="H150" s="30"/>
      <c r="J150" s="30"/>
      <c r="K150" s="30"/>
    </row>
    <row r="151">
      <c r="B151" s="20"/>
      <c r="C151" s="55"/>
      <c r="D151" s="56"/>
      <c r="G151" s="30"/>
      <c r="H151" s="30"/>
      <c r="J151" s="30"/>
      <c r="K151" s="30"/>
    </row>
    <row r="152">
      <c r="B152" s="20"/>
      <c r="C152" s="55"/>
      <c r="D152" s="56"/>
      <c r="G152" s="30"/>
      <c r="H152" s="30"/>
      <c r="J152" s="30"/>
      <c r="K152" s="30"/>
    </row>
    <row r="153">
      <c r="B153" s="20"/>
      <c r="C153" s="55"/>
      <c r="D153" s="56"/>
      <c r="G153" s="30"/>
      <c r="H153" s="30"/>
      <c r="J153" s="30"/>
      <c r="K153" s="30"/>
    </row>
    <row r="154">
      <c r="B154" s="20"/>
      <c r="C154" s="55"/>
      <c r="D154" s="56"/>
      <c r="G154" s="30"/>
      <c r="H154" s="30"/>
      <c r="J154" s="30"/>
      <c r="K154" s="30"/>
    </row>
    <row r="155">
      <c r="B155" s="20"/>
      <c r="C155" s="55"/>
      <c r="D155" s="56"/>
      <c r="G155" s="30"/>
      <c r="H155" s="30"/>
      <c r="J155" s="30"/>
      <c r="K155" s="30"/>
    </row>
    <row r="156">
      <c r="B156" s="20"/>
      <c r="C156" s="55"/>
      <c r="D156" s="56"/>
      <c r="G156" s="30"/>
      <c r="H156" s="30"/>
      <c r="J156" s="30"/>
      <c r="K156" s="30"/>
    </row>
    <row r="157">
      <c r="B157" s="20"/>
      <c r="C157" s="55"/>
      <c r="D157" s="56"/>
      <c r="G157" s="30"/>
      <c r="H157" s="30"/>
      <c r="J157" s="30"/>
      <c r="K157" s="30"/>
    </row>
    <row r="158">
      <c r="B158" s="20"/>
      <c r="C158" s="55"/>
      <c r="D158" s="56"/>
      <c r="G158" s="30"/>
      <c r="H158" s="30"/>
      <c r="J158" s="30"/>
      <c r="K158" s="30"/>
    </row>
    <row r="159">
      <c r="B159" s="20"/>
      <c r="C159" s="55"/>
      <c r="D159" s="56"/>
      <c r="G159" s="30"/>
      <c r="H159" s="30"/>
      <c r="J159" s="30"/>
      <c r="K159" s="30"/>
    </row>
    <row r="160">
      <c r="B160" s="20"/>
      <c r="C160" s="55"/>
      <c r="D160" s="56"/>
      <c r="G160" s="30"/>
      <c r="H160" s="30"/>
      <c r="J160" s="30"/>
      <c r="K160" s="30"/>
    </row>
    <row r="161">
      <c r="B161" s="20"/>
      <c r="C161" s="55"/>
      <c r="D161" s="56"/>
      <c r="G161" s="30"/>
      <c r="H161" s="30"/>
      <c r="J161" s="30"/>
      <c r="K161" s="30"/>
    </row>
    <row r="162">
      <c r="B162" s="20"/>
      <c r="C162" s="55"/>
      <c r="D162" s="56"/>
      <c r="G162" s="30"/>
      <c r="H162" s="30"/>
      <c r="J162" s="30"/>
      <c r="K162" s="30"/>
    </row>
    <row r="163">
      <c r="B163" s="20"/>
      <c r="C163" s="55"/>
      <c r="D163" s="56"/>
      <c r="G163" s="30"/>
      <c r="H163" s="30"/>
      <c r="J163" s="30"/>
      <c r="K163" s="30"/>
    </row>
    <row r="164">
      <c r="B164" s="20"/>
      <c r="C164" s="55"/>
      <c r="D164" s="56"/>
      <c r="G164" s="30"/>
      <c r="H164" s="30"/>
      <c r="J164" s="30"/>
      <c r="K164" s="30"/>
    </row>
    <row r="165">
      <c r="B165" s="20"/>
      <c r="C165" s="55"/>
      <c r="D165" s="56"/>
      <c r="G165" s="30"/>
      <c r="H165" s="30"/>
      <c r="J165" s="30"/>
      <c r="K165" s="30"/>
    </row>
    <row r="166">
      <c r="B166" s="20"/>
      <c r="C166" s="55"/>
      <c r="D166" s="56"/>
      <c r="G166" s="30"/>
      <c r="H166" s="30"/>
      <c r="J166" s="30"/>
      <c r="K166" s="30"/>
    </row>
    <row r="167">
      <c r="B167" s="20"/>
      <c r="C167" s="55"/>
      <c r="D167" s="56"/>
      <c r="G167" s="30"/>
      <c r="H167" s="30"/>
      <c r="J167" s="30"/>
      <c r="K167" s="30"/>
    </row>
    <row r="168">
      <c r="B168" s="20"/>
      <c r="C168" s="55"/>
      <c r="D168" s="56"/>
      <c r="G168" s="30"/>
      <c r="H168" s="30"/>
      <c r="J168" s="30"/>
      <c r="K168" s="30"/>
    </row>
    <row r="169">
      <c r="B169" s="20"/>
      <c r="C169" s="55"/>
      <c r="D169" s="56"/>
      <c r="G169" s="30"/>
      <c r="H169" s="30"/>
      <c r="J169" s="30"/>
      <c r="K169" s="30"/>
    </row>
    <row r="170">
      <c r="B170" s="20"/>
      <c r="C170" s="55"/>
      <c r="D170" s="56"/>
      <c r="G170" s="30"/>
      <c r="H170" s="30"/>
      <c r="J170" s="30"/>
      <c r="K170" s="30"/>
    </row>
    <row r="171">
      <c r="B171" s="20"/>
      <c r="C171" s="55"/>
      <c r="D171" s="56"/>
      <c r="G171" s="30"/>
      <c r="H171" s="30"/>
      <c r="J171" s="30"/>
      <c r="K171" s="30"/>
    </row>
    <row r="172">
      <c r="B172" s="20"/>
      <c r="C172" s="55"/>
      <c r="D172" s="56"/>
      <c r="G172" s="30"/>
      <c r="H172" s="30"/>
      <c r="J172" s="30"/>
      <c r="K172" s="30"/>
    </row>
    <row r="173">
      <c r="B173" s="20"/>
      <c r="C173" s="55"/>
      <c r="D173" s="56"/>
      <c r="G173" s="30"/>
      <c r="H173" s="30"/>
      <c r="J173" s="30"/>
      <c r="K173" s="30"/>
    </row>
    <row r="174">
      <c r="B174" s="20"/>
      <c r="C174" s="55"/>
      <c r="D174" s="56"/>
      <c r="G174" s="30"/>
      <c r="H174" s="30"/>
      <c r="J174" s="30"/>
      <c r="K174" s="30"/>
    </row>
    <row r="175">
      <c r="B175" s="20"/>
      <c r="C175" s="55"/>
      <c r="D175" s="56"/>
      <c r="G175" s="30"/>
      <c r="H175" s="30"/>
      <c r="J175" s="30"/>
      <c r="K175" s="30"/>
    </row>
    <row r="176">
      <c r="B176" s="20"/>
      <c r="C176" s="55"/>
      <c r="D176" s="56"/>
      <c r="G176" s="30"/>
      <c r="H176" s="30"/>
      <c r="J176" s="30"/>
      <c r="K176" s="30"/>
    </row>
    <row r="177">
      <c r="B177" s="20"/>
      <c r="C177" s="55"/>
      <c r="D177" s="56"/>
      <c r="G177" s="30"/>
      <c r="H177" s="30"/>
      <c r="J177" s="30"/>
      <c r="K177" s="30"/>
    </row>
    <row r="178">
      <c r="B178" s="20"/>
      <c r="C178" s="55"/>
      <c r="D178" s="56"/>
      <c r="G178" s="30"/>
      <c r="H178" s="30"/>
      <c r="J178" s="30"/>
      <c r="K178" s="30"/>
    </row>
    <row r="179">
      <c r="B179" s="20"/>
      <c r="C179" s="55"/>
      <c r="D179" s="56"/>
      <c r="G179" s="30"/>
      <c r="H179" s="30"/>
      <c r="J179" s="30"/>
      <c r="K179" s="30"/>
    </row>
    <row r="180">
      <c r="B180" s="20"/>
      <c r="C180" s="55"/>
      <c r="D180" s="56"/>
      <c r="G180" s="30"/>
      <c r="H180" s="30"/>
      <c r="J180" s="30"/>
      <c r="K180" s="30"/>
    </row>
    <row r="181">
      <c r="B181" s="20"/>
      <c r="C181" s="55"/>
      <c r="D181" s="56"/>
      <c r="G181" s="30"/>
      <c r="H181" s="30"/>
      <c r="J181" s="30"/>
      <c r="K181" s="30"/>
    </row>
    <row r="182">
      <c r="B182" s="20"/>
      <c r="C182" s="55"/>
      <c r="D182" s="56"/>
      <c r="G182" s="30"/>
      <c r="H182" s="30"/>
      <c r="J182" s="30"/>
      <c r="K182" s="30"/>
    </row>
    <row r="183">
      <c r="B183" s="20"/>
      <c r="C183" s="55"/>
      <c r="D183" s="56"/>
      <c r="G183" s="30"/>
      <c r="H183" s="30"/>
      <c r="J183" s="30"/>
      <c r="K183" s="30"/>
    </row>
    <row r="184">
      <c r="B184" s="20"/>
      <c r="C184" s="55"/>
      <c r="D184" s="56"/>
      <c r="G184" s="30"/>
      <c r="H184" s="30"/>
      <c r="J184" s="30"/>
      <c r="K184" s="30"/>
    </row>
    <row r="185">
      <c r="B185" s="20"/>
      <c r="C185" s="55"/>
      <c r="D185" s="56"/>
      <c r="G185" s="30"/>
      <c r="H185" s="30"/>
      <c r="J185" s="30"/>
      <c r="K185" s="30"/>
    </row>
    <row r="186">
      <c r="B186" s="20"/>
      <c r="C186" s="55"/>
      <c r="D186" s="56"/>
      <c r="G186" s="30"/>
      <c r="H186" s="30"/>
      <c r="J186" s="30"/>
      <c r="K186" s="30"/>
    </row>
    <row r="187">
      <c r="B187" s="20"/>
      <c r="C187" s="55"/>
      <c r="D187" s="56"/>
      <c r="G187" s="30"/>
      <c r="H187" s="30"/>
      <c r="J187" s="30"/>
      <c r="K187" s="30"/>
    </row>
    <row r="188">
      <c r="B188" s="20"/>
      <c r="C188" s="55"/>
      <c r="D188" s="56"/>
      <c r="G188" s="30"/>
      <c r="H188" s="30"/>
      <c r="J188" s="30"/>
      <c r="K188" s="30"/>
    </row>
    <row r="189">
      <c r="B189" s="20"/>
      <c r="C189" s="55"/>
      <c r="D189" s="56"/>
      <c r="G189" s="30"/>
      <c r="H189" s="30"/>
      <c r="J189" s="30"/>
      <c r="K189" s="30"/>
    </row>
    <row r="190">
      <c r="B190" s="20"/>
      <c r="C190" s="55"/>
      <c r="D190" s="56"/>
      <c r="G190" s="30"/>
      <c r="H190" s="30"/>
      <c r="J190" s="30"/>
      <c r="K190" s="30"/>
    </row>
    <row r="191">
      <c r="B191" s="20"/>
      <c r="C191" s="55"/>
      <c r="D191" s="56"/>
      <c r="G191" s="30"/>
      <c r="H191" s="30"/>
      <c r="J191" s="30"/>
      <c r="K191" s="30"/>
    </row>
    <row r="192">
      <c r="B192" s="20"/>
      <c r="C192" s="55"/>
      <c r="D192" s="56"/>
      <c r="G192" s="30"/>
      <c r="H192" s="30"/>
      <c r="J192" s="30"/>
      <c r="K192" s="30"/>
    </row>
    <row r="193">
      <c r="B193" s="20"/>
      <c r="C193" s="55"/>
      <c r="D193" s="56"/>
      <c r="G193" s="30"/>
      <c r="H193" s="30"/>
      <c r="J193" s="30"/>
      <c r="K193" s="30"/>
    </row>
    <row r="194">
      <c r="B194" s="20"/>
      <c r="C194" s="55"/>
      <c r="D194" s="56"/>
      <c r="G194" s="30"/>
      <c r="H194" s="30"/>
      <c r="J194" s="30"/>
      <c r="K194" s="30"/>
    </row>
    <row r="195">
      <c r="B195" s="20"/>
      <c r="C195" s="55"/>
      <c r="D195" s="56"/>
      <c r="G195" s="30"/>
      <c r="H195" s="30"/>
      <c r="J195" s="30"/>
      <c r="K195" s="30"/>
    </row>
    <row r="196">
      <c r="B196" s="20"/>
      <c r="C196" s="55"/>
      <c r="D196" s="56"/>
      <c r="G196" s="30"/>
      <c r="H196" s="30"/>
      <c r="J196" s="30"/>
      <c r="K196" s="30"/>
    </row>
    <row r="197">
      <c r="B197" s="20"/>
      <c r="C197" s="55"/>
      <c r="D197" s="56"/>
      <c r="G197" s="30"/>
      <c r="H197" s="30"/>
      <c r="J197" s="30"/>
      <c r="K197" s="30"/>
    </row>
    <row r="198">
      <c r="B198" s="20"/>
      <c r="C198" s="55"/>
      <c r="D198" s="56"/>
      <c r="G198" s="30"/>
      <c r="H198" s="30"/>
      <c r="J198" s="30"/>
      <c r="K198" s="30"/>
    </row>
    <row r="199">
      <c r="B199" s="20"/>
      <c r="C199" s="55"/>
      <c r="D199" s="56"/>
      <c r="G199" s="30"/>
      <c r="H199" s="30"/>
      <c r="J199" s="30"/>
      <c r="K199" s="30"/>
    </row>
    <row r="200">
      <c r="B200" s="20"/>
      <c r="C200" s="55"/>
      <c r="D200" s="56"/>
      <c r="G200" s="30"/>
      <c r="H200" s="30"/>
      <c r="J200" s="30"/>
      <c r="K200" s="30"/>
    </row>
    <row r="201">
      <c r="B201" s="20"/>
      <c r="C201" s="55"/>
      <c r="D201" s="56"/>
      <c r="G201" s="30"/>
      <c r="H201" s="30"/>
      <c r="J201" s="30"/>
      <c r="K201" s="30"/>
    </row>
    <row r="202">
      <c r="B202" s="20"/>
      <c r="C202" s="55"/>
      <c r="D202" s="56"/>
      <c r="G202" s="30"/>
      <c r="H202" s="30"/>
      <c r="J202" s="30"/>
      <c r="K202" s="30"/>
    </row>
    <row r="203">
      <c r="B203" s="20"/>
      <c r="C203" s="55"/>
      <c r="D203" s="56"/>
      <c r="G203" s="30"/>
      <c r="H203" s="30"/>
      <c r="J203" s="30"/>
      <c r="K203" s="30"/>
    </row>
    <row r="204">
      <c r="B204" s="20"/>
      <c r="C204" s="55"/>
      <c r="D204" s="56"/>
      <c r="G204" s="30"/>
      <c r="H204" s="30"/>
      <c r="J204" s="30"/>
      <c r="K204" s="30"/>
    </row>
    <row r="205">
      <c r="B205" s="20"/>
      <c r="C205" s="55"/>
      <c r="D205" s="56"/>
      <c r="G205" s="30"/>
      <c r="H205" s="30"/>
      <c r="J205" s="30"/>
      <c r="K205" s="30"/>
    </row>
    <row r="206">
      <c r="B206" s="20"/>
      <c r="C206" s="55"/>
      <c r="D206" s="56"/>
      <c r="G206" s="30"/>
      <c r="H206" s="30"/>
      <c r="J206" s="30"/>
      <c r="K206" s="30"/>
    </row>
    <row r="207">
      <c r="B207" s="20"/>
      <c r="C207" s="55"/>
      <c r="D207" s="56"/>
      <c r="G207" s="30"/>
      <c r="H207" s="30"/>
      <c r="J207" s="30"/>
      <c r="K207" s="30"/>
    </row>
    <row r="208">
      <c r="B208" s="20"/>
      <c r="C208" s="55"/>
      <c r="D208" s="56"/>
      <c r="G208" s="30"/>
      <c r="H208" s="30"/>
      <c r="J208" s="30"/>
      <c r="K208" s="30"/>
    </row>
    <row r="209">
      <c r="B209" s="20"/>
      <c r="C209" s="55"/>
      <c r="D209" s="56"/>
      <c r="G209" s="30"/>
      <c r="H209" s="30"/>
      <c r="J209" s="30"/>
      <c r="K209" s="30"/>
    </row>
    <row r="210">
      <c r="B210" s="20"/>
      <c r="C210" s="55"/>
      <c r="D210" s="56"/>
      <c r="G210" s="30"/>
      <c r="H210" s="30"/>
      <c r="J210" s="30"/>
      <c r="K210" s="30"/>
    </row>
    <row r="211">
      <c r="B211" s="20"/>
      <c r="C211" s="55"/>
      <c r="D211" s="56"/>
      <c r="G211" s="30"/>
      <c r="H211" s="30"/>
      <c r="J211" s="30"/>
      <c r="K211" s="30"/>
    </row>
    <row r="212">
      <c r="B212" s="20"/>
      <c r="C212" s="55"/>
      <c r="D212" s="56"/>
      <c r="G212" s="30"/>
      <c r="H212" s="30"/>
      <c r="J212" s="30"/>
      <c r="K212" s="30"/>
    </row>
    <row r="213">
      <c r="B213" s="20"/>
      <c r="C213" s="55"/>
      <c r="D213" s="56"/>
      <c r="G213" s="30"/>
      <c r="H213" s="30"/>
      <c r="J213" s="30"/>
      <c r="K213" s="30"/>
    </row>
    <row r="214">
      <c r="B214" s="20"/>
      <c r="C214" s="55"/>
      <c r="D214" s="56"/>
      <c r="G214" s="30"/>
      <c r="H214" s="30"/>
      <c r="J214" s="30"/>
      <c r="K214" s="30"/>
    </row>
    <row r="215">
      <c r="B215" s="20"/>
      <c r="C215" s="55"/>
      <c r="D215" s="56"/>
      <c r="G215" s="30"/>
      <c r="H215" s="30"/>
      <c r="J215" s="30"/>
      <c r="K215" s="30"/>
    </row>
    <row r="216">
      <c r="B216" s="20"/>
      <c r="C216" s="55"/>
      <c r="D216" s="56"/>
      <c r="G216" s="30"/>
      <c r="H216" s="30"/>
      <c r="J216" s="30"/>
      <c r="K216" s="30"/>
    </row>
    <row r="217">
      <c r="B217" s="20"/>
      <c r="C217" s="55"/>
      <c r="D217" s="56"/>
      <c r="G217" s="30"/>
      <c r="H217" s="30"/>
      <c r="J217" s="30"/>
      <c r="K217" s="30"/>
    </row>
    <row r="218">
      <c r="B218" s="20"/>
      <c r="C218" s="55"/>
      <c r="D218" s="56"/>
      <c r="G218" s="30"/>
      <c r="H218" s="30"/>
      <c r="J218" s="30"/>
      <c r="K218" s="30"/>
    </row>
    <row r="219">
      <c r="B219" s="20"/>
      <c r="C219" s="55"/>
      <c r="D219" s="56"/>
      <c r="G219" s="30"/>
      <c r="H219" s="30"/>
      <c r="J219" s="30"/>
      <c r="K219" s="30"/>
    </row>
    <row r="220">
      <c r="B220" s="20"/>
      <c r="C220" s="55"/>
      <c r="D220" s="56"/>
      <c r="G220" s="30"/>
      <c r="H220" s="30"/>
      <c r="J220" s="30"/>
      <c r="K220" s="30"/>
    </row>
    <row r="221">
      <c r="B221" s="20"/>
      <c r="C221" s="55"/>
      <c r="D221" s="56"/>
      <c r="G221" s="30"/>
      <c r="H221" s="30"/>
      <c r="J221" s="30"/>
      <c r="K221" s="30"/>
    </row>
    <row r="222">
      <c r="B222" s="20"/>
      <c r="C222" s="55"/>
      <c r="D222" s="56"/>
      <c r="G222" s="30"/>
      <c r="H222" s="30"/>
      <c r="J222" s="30"/>
      <c r="K222" s="30"/>
    </row>
    <row r="223">
      <c r="B223" s="20"/>
      <c r="C223" s="55"/>
      <c r="D223" s="56"/>
      <c r="G223" s="30"/>
      <c r="H223" s="30"/>
      <c r="J223" s="30"/>
      <c r="K223" s="30"/>
    </row>
    <row r="224">
      <c r="B224" s="20"/>
      <c r="C224" s="55"/>
      <c r="D224" s="56"/>
      <c r="G224" s="30"/>
      <c r="H224" s="30"/>
      <c r="J224" s="30"/>
      <c r="K224" s="30"/>
    </row>
    <row r="225">
      <c r="B225" s="20"/>
      <c r="C225" s="55"/>
      <c r="D225" s="56"/>
      <c r="G225" s="30"/>
      <c r="H225" s="30"/>
      <c r="J225" s="30"/>
      <c r="K225" s="30"/>
    </row>
    <row r="226">
      <c r="B226" s="20"/>
      <c r="C226" s="55"/>
      <c r="D226" s="56"/>
      <c r="G226" s="30"/>
      <c r="H226" s="30"/>
      <c r="J226" s="30"/>
      <c r="K226" s="30"/>
    </row>
    <row r="227">
      <c r="B227" s="20"/>
      <c r="C227" s="55"/>
      <c r="D227" s="56"/>
      <c r="G227" s="30"/>
      <c r="H227" s="30"/>
      <c r="J227" s="30"/>
      <c r="K227" s="30"/>
    </row>
    <row r="228">
      <c r="B228" s="20"/>
      <c r="C228" s="55"/>
      <c r="D228" s="56"/>
      <c r="G228" s="30"/>
      <c r="H228" s="30"/>
      <c r="J228" s="30"/>
      <c r="K228" s="30"/>
    </row>
    <row r="229">
      <c r="B229" s="20"/>
      <c r="C229" s="55"/>
      <c r="D229" s="56"/>
      <c r="G229" s="30"/>
      <c r="H229" s="30"/>
      <c r="J229" s="30"/>
      <c r="K229" s="30"/>
    </row>
    <row r="230">
      <c r="B230" s="20"/>
      <c r="C230" s="55"/>
      <c r="D230" s="56"/>
      <c r="G230" s="30"/>
      <c r="H230" s="30"/>
      <c r="J230" s="30"/>
      <c r="K230" s="30"/>
    </row>
    <row r="231">
      <c r="B231" s="20"/>
      <c r="C231" s="55"/>
      <c r="D231" s="56"/>
      <c r="G231" s="30"/>
      <c r="H231" s="30"/>
      <c r="J231" s="30"/>
      <c r="K231" s="30"/>
    </row>
    <row r="232">
      <c r="B232" s="20"/>
      <c r="C232" s="55"/>
      <c r="D232" s="56"/>
      <c r="G232" s="30"/>
      <c r="H232" s="30"/>
      <c r="J232" s="30"/>
      <c r="K232" s="30"/>
    </row>
    <row r="233">
      <c r="B233" s="20"/>
      <c r="C233" s="55"/>
      <c r="D233" s="56"/>
      <c r="G233" s="30"/>
      <c r="H233" s="30"/>
      <c r="J233" s="30"/>
      <c r="K233" s="30"/>
    </row>
    <row r="234">
      <c r="B234" s="20"/>
      <c r="C234" s="55"/>
      <c r="D234" s="56"/>
      <c r="G234" s="30"/>
      <c r="H234" s="30"/>
      <c r="J234" s="30"/>
      <c r="K234" s="30"/>
    </row>
    <row r="235">
      <c r="B235" s="20"/>
      <c r="C235" s="55"/>
      <c r="D235" s="56"/>
      <c r="G235" s="30"/>
      <c r="H235" s="30"/>
      <c r="J235" s="30"/>
      <c r="K235" s="30"/>
    </row>
    <row r="236">
      <c r="B236" s="20"/>
      <c r="C236" s="55"/>
      <c r="D236" s="56"/>
      <c r="G236" s="30"/>
      <c r="H236" s="30"/>
      <c r="J236" s="30"/>
      <c r="K236" s="30"/>
    </row>
    <row r="237">
      <c r="B237" s="20"/>
      <c r="C237" s="55"/>
      <c r="D237" s="56"/>
      <c r="G237" s="30"/>
      <c r="H237" s="30"/>
      <c r="J237" s="30"/>
      <c r="K237" s="30"/>
    </row>
    <row r="238">
      <c r="B238" s="20"/>
      <c r="C238" s="55"/>
      <c r="D238" s="56"/>
      <c r="G238" s="30"/>
      <c r="H238" s="30"/>
      <c r="J238" s="30"/>
      <c r="K238" s="30"/>
    </row>
    <row r="239">
      <c r="B239" s="20"/>
      <c r="C239" s="55"/>
      <c r="D239" s="56"/>
      <c r="G239" s="30"/>
      <c r="H239" s="30"/>
      <c r="J239" s="30"/>
      <c r="K239" s="30"/>
    </row>
    <row r="240">
      <c r="B240" s="20"/>
      <c r="C240" s="55"/>
      <c r="D240" s="56"/>
      <c r="G240" s="30"/>
      <c r="H240" s="30"/>
      <c r="J240" s="30"/>
      <c r="K240" s="30"/>
    </row>
    <row r="241">
      <c r="B241" s="20"/>
      <c r="C241" s="55"/>
      <c r="D241" s="56"/>
      <c r="G241" s="30"/>
      <c r="H241" s="30"/>
      <c r="J241" s="30"/>
      <c r="K241" s="30"/>
    </row>
    <row r="242">
      <c r="B242" s="20"/>
      <c r="C242" s="55"/>
      <c r="D242" s="56"/>
      <c r="G242" s="30"/>
      <c r="H242" s="30"/>
      <c r="J242" s="30"/>
      <c r="K242" s="30"/>
    </row>
    <row r="243">
      <c r="B243" s="20"/>
      <c r="C243" s="55"/>
      <c r="D243" s="56"/>
      <c r="G243" s="30"/>
      <c r="H243" s="30"/>
      <c r="J243" s="30"/>
      <c r="K243" s="30"/>
    </row>
    <row r="244">
      <c r="B244" s="20"/>
      <c r="C244" s="55"/>
      <c r="D244" s="56"/>
      <c r="G244" s="30"/>
      <c r="H244" s="30"/>
      <c r="J244" s="30"/>
      <c r="K244" s="30"/>
    </row>
    <row r="245">
      <c r="B245" s="20"/>
      <c r="C245" s="55"/>
      <c r="D245" s="56"/>
      <c r="G245" s="30"/>
      <c r="H245" s="30"/>
      <c r="J245" s="30"/>
      <c r="K245" s="30"/>
    </row>
    <row r="246">
      <c r="B246" s="20"/>
      <c r="C246" s="55"/>
      <c r="D246" s="56"/>
      <c r="G246" s="30"/>
      <c r="H246" s="30"/>
      <c r="J246" s="30"/>
      <c r="K246" s="30"/>
    </row>
    <row r="247">
      <c r="B247" s="20"/>
      <c r="C247" s="55"/>
      <c r="D247" s="56"/>
      <c r="G247" s="30"/>
      <c r="H247" s="30"/>
      <c r="J247" s="30"/>
      <c r="K247" s="30"/>
    </row>
    <row r="248">
      <c r="B248" s="20"/>
      <c r="C248" s="55"/>
      <c r="D248" s="56"/>
      <c r="G248" s="30"/>
      <c r="H248" s="30"/>
      <c r="J248" s="30"/>
      <c r="K248" s="30"/>
    </row>
    <row r="249">
      <c r="B249" s="20"/>
      <c r="C249" s="55"/>
      <c r="D249" s="56"/>
      <c r="G249" s="30"/>
      <c r="H249" s="30"/>
      <c r="J249" s="30"/>
      <c r="K249" s="30"/>
    </row>
    <row r="250">
      <c r="B250" s="20"/>
      <c r="C250" s="55"/>
      <c r="D250" s="56"/>
      <c r="G250" s="30"/>
      <c r="H250" s="30"/>
      <c r="J250" s="30"/>
      <c r="K250" s="30"/>
    </row>
    <row r="251">
      <c r="B251" s="20"/>
      <c r="C251" s="55"/>
      <c r="D251" s="56"/>
      <c r="G251" s="30"/>
      <c r="H251" s="30"/>
      <c r="J251" s="30"/>
      <c r="K251" s="30"/>
    </row>
    <row r="252">
      <c r="B252" s="20"/>
      <c r="C252" s="55"/>
      <c r="D252" s="56"/>
      <c r="G252" s="30"/>
      <c r="H252" s="30"/>
      <c r="J252" s="30"/>
      <c r="K252" s="30"/>
    </row>
    <row r="253">
      <c r="B253" s="20"/>
      <c r="C253" s="55"/>
      <c r="D253" s="56"/>
      <c r="G253" s="30"/>
      <c r="H253" s="30"/>
      <c r="J253" s="30"/>
      <c r="K253" s="30"/>
    </row>
    <row r="254">
      <c r="B254" s="20"/>
      <c r="C254" s="55"/>
      <c r="D254" s="56"/>
      <c r="G254" s="30"/>
      <c r="H254" s="30"/>
      <c r="J254" s="30"/>
      <c r="K254" s="30"/>
    </row>
    <row r="255">
      <c r="B255" s="20"/>
      <c r="C255" s="55"/>
      <c r="D255" s="56"/>
      <c r="G255" s="30"/>
      <c r="H255" s="30"/>
      <c r="J255" s="30"/>
      <c r="K255" s="30"/>
    </row>
    <row r="256">
      <c r="B256" s="20"/>
      <c r="C256" s="55"/>
      <c r="D256" s="56"/>
      <c r="G256" s="30"/>
      <c r="H256" s="30"/>
      <c r="J256" s="30"/>
      <c r="K256" s="30"/>
    </row>
    <row r="257">
      <c r="B257" s="20"/>
      <c r="C257" s="55"/>
      <c r="D257" s="56"/>
      <c r="G257" s="30"/>
      <c r="H257" s="30"/>
      <c r="J257" s="30"/>
      <c r="K257" s="30"/>
    </row>
    <row r="258">
      <c r="B258" s="20"/>
      <c r="C258" s="55"/>
      <c r="D258" s="56"/>
      <c r="G258" s="30"/>
      <c r="H258" s="30"/>
      <c r="J258" s="30"/>
      <c r="K258" s="30"/>
    </row>
    <row r="259">
      <c r="B259" s="20"/>
      <c r="C259" s="55"/>
      <c r="D259" s="56"/>
      <c r="G259" s="30"/>
      <c r="H259" s="30"/>
      <c r="J259" s="30"/>
      <c r="K259" s="30"/>
    </row>
    <row r="260">
      <c r="B260" s="20"/>
      <c r="C260" s="55"/>
      <c r="D260" s="56"/>
      <c r="G260" s="30"/>
      <c r="H260" s="30"/>
      <c r="J260" s="30"/>
      <c r="K260" s="30"/>
    </row>
    <row r="261">
      <c r="B261" s="20"/>
      <c r="C261" s="55"/>
      <c r="D261" s="56"/>
      <c r="G261" s="30"/>
      <c r="H261" s="30"/>
      <c r="J261" s="30"/>
      <c r="K261" s="30"/>
    </row>
    <row r="262">
      <c r="B262" s="20"/>
      <c r="C262" s="55"/>
      <c r="D262" s="56"/>
      <c r="G262" s="30"/>
      <c r="H262" s="30"/>
      <c r="J262" s="30"/>
      <c r="K262" s="30"/>
    </row>
    <row r="263">
      <c r="B263" s="20"/>
      <c r="C263" s="55"/>
      <c r="D263" s="56"/>
      <c r="G263" s="30"/>
      <c r="H263" s="30"/>
      <c r="J263" s="30"/>
      <c r="K263" s="30"/>
    </row>
    <row r="264">
      <c r="B264" s="20"/>
      <c r="C264" s="55"/>
      <c r="D264" s="56"/>
      <c r="G264" s="30"/>
      <c r="H264" s="30"/>
      <c r="J264" s="30"/>
      <c r="K264" s="30"/>
    </row>
    <row r="265">
      <c r="B265" s="20"/>
      <c r="C265" s="55"/>
      <c r="D265" s="56"/>
      <c r="G265" s="30"/>
      <c r="H265" s="30"/>
      <c r="J265" s="30"/>
      <c r="K265" s="30"/>
    </row>
    <row r="266">
      <c r="B266" s="20"/>
      <c r="C266" s="55"/>
      <c r="D266" s="56"/>
      <c r="G266" s="30"/>
      <c r="H266" s="30"/>
      <c r="J266" s="30"/>
      <c r="K266" s="30"/>
    </row>
    <row r="267">
      <c r="B267" s="20"/>
      <c r="C267" s="55"/>
      <c r="D267" s="56"/>
      <c r="G267" s="30"/>
      <c r="H267" s="30"/>
      <c r="J267" s="30"/>
      <c r="K267" s="30"/>
    </row>
    <row r="268">
      <c r="B268" s="20"/>
      <c r="C268" s="55"/>
      <c r="D268" s="56"/>
      <c r="G268" s="30"/>
      <c r="H268" s="30"/>
      <c r="J268" s="30"/>
      <c r="K268" s="30"/>
    </row>
    <row r="269">
      <c r="B269" s="20"/>
      <c r="C269" s="55"/>
      <c r="D269" s="56"/>
      <c r="G269" s="30"/>
      <c r="H269" s="30"/>
      <c r="J269" s="30"/>
      <c r="K269" s="30"/>
    </row>
    <row r="270">
      <c r="B270" s="20"/>
      <c r="C270" s="55"/>
      <c r="D270" s="56"/>
      <c r="G270" s="30"/>
      <c r="H270" s="30"/>
      <c r="J270" s="30"/>
      <c r="K270" s="30"/>
    </row>
    <row r="271">
      <c r="B271" s="20"/>
      <c r="C271" s="55"/>
      <c r="D271" s="56"/>
      <c r="G271" s="30"/>
      <c r="H271" s="30"/>
      <c r="J271" s="30"/>
      <c r="K271" s="30"/>
    </row>
    <row r="272">
      <c r="B272" s="20"/>
      <c r="C272" s="55"/>
      <c r="D272" s="56"/>
      <c r="G272" s="30"/>
      <c r="H272" s="30"/>
      <c r="J272" s="30"/>
      <c r="K272" s="30"/>
    </row>
    <row r="273">
      <c r="B273" s="20"/>
      <c r="C273" s="55"/>
      <c r="D273" s="56"/>
      <c r="G273" s="30"/>
      <c r="H273" s="30"/>
      <c r="J273" s="30"/>
      <c r="K273" s="30"/>
    </row>
    <row r="274">
      <c r="B274" s="20"/>
      <c r="C274" s="55"/>
      <c r="D274" s="56"/>
      <c r="G274" s="30"/>
      <c r="H274" s="30"/>
      <c r="J274" s="30"/>
      <c r="K274" s="30"/>
    </row>
    <row r="275">
      <c r="B275" s="20"/>
      <c r="C275" s="55"/>
      <c r="D275" s="56"/>
      <c r="G275" s="30"/>
      <c r="H275" s="30"/>
      <c r="J275" s="30"/>
      <c r="K275" s="30"/>
    </row>
    <row r="276">
      <c r="B276" s="20"/>
      <c r="C276" s="55"/>
      <c r="D276" s="56"/>
      <c r="G276" s="30"/>
      <c r="H276" s="30"/>
      <c r="J276" s="30"/>
      <c r="K276" s="30"/>
    </row>
    <row r="277">
      <c r="B277" s="20"/>
      <c r="C277" s="55"/>
      <c r="D277" s="56"/>
      <c r="G277" s="30"/>
      <c r="H277" s="30"/>
      <c r="J277" s="30"/>
      <c r="K277" s="30"/>
    </row>
    <row r="278">
      <c r="B278" s="20"/>
      <c r="C278" s="55"/>
      <c r="D278" s="56"/>
      <c r="G278" s="30"/>
      <c r="H278" s="30"/>
      <c r="J278" s="30"/>
      <c r="K278" s="30"/>
    </row>
    <row r="279">
      <c r="B279" s="20"/>
      <c r="C279" s="55"/>
      <c r="D279" s="56"/>
      <c r="G279" s="30"/>
      <c r="H279" s="30"/>
      <c r="J279" s="30"/>
      <c r="K279" s="30"/>
    </row>
    <row r="280">
      <c r="B280" s="20"/>
      <c r="C280" s="55"/>
      <c r="D280" s="56"/>
      <c r="G280" s="30"/>
      <c r="H280" s="30"/>
      <c r="J280" s="30"/>
      <c r="K280" s="30"/>
    </row>
    <row r="281">
      <c r="B281" s="20"/>
      <c r="C281" s="55"/>
      <c r="D281" s="56"/>
      <c r="G281" s="30"/>
      <c r="H281" s="30"/>
      <c r="J281" s="30"/>
      <c r="K281" s="30"/>
    </row>
    <row r="282">
      <c r="B282" s="20"/>
      <c r="C282" s="55"/>
      <c r="D282" s="56"/>
      <c r="G282" s="30"/>
      <c r="H282" s="30"/>
      <c r="J282" s="30"/>
      <c r="K282" s="30"/>
    </row>
    <row r="283">
      <c r="B283" s="20"/>
      <c r="C283" s="55"/>
      <c r="D283" s="56"/>
      <c r="G283" s="30"/>
      <c r="H283" s="30"/>
      <c r="J283" s="30"/>
      <c r="K283" s="30"/>
    </row>
    <row r="284">
      <c r="B284" s="20"/>
      <c r="C284" s="55"/>
      <c r="D284" s="56"/>
      <c r="G284" s="30"/>
      <c r="H284" s="30"/>
      <c r="J284" s="30"/>
      <c r="K284" s="30"/>
    </row>
    <row r="285">
      <c r="B285" s="20"/>
      <c r="C285" s="55"/>
      <c r="D285" s="56"/>
      <c r="G285" s="30"/>
      <c r="H285" s="30"/>
      <c r="J285" s="30"/>
      <c r="K285" s="30"/>
    </row>
    <row r="286">
      <c r="B286" s="20"/>
      <c r="C286" s="55"/>
      <c r="D286" s="56"/>
      <c r="G286" s="30"/>
      <c r="H286" s="30"/>
      <c r="J286" s="30"/>
      <c r="K286" s="30"/>
    </row>
    <row r="287">
      <c r="B287" s="20"/>
      <c r="C287" s="55"/>
      <c r="D287" s="56"/>
      <c r="G287" s="30"/>
      <c r="H287" s="30"/>
      <c r="J287" s="30"/>
      <c r="K287" s="30"/>
    </row>
    <row r="288">
      <c r="B288" s="20"/>
      <c r="C288" s="55"/>
      <c r="D288" s="56"/>
      <c r="G288" s="30"/>
      <c r="H288" s="30"/>
      <c r="J288" s="30"/>
      <c r="K288" s="30"/>
    </row>
    <row r="289">
      <c r="B289" s="20"/>
      <c r="C289" s="55"/>
      <c r="D289" s="56"/>
      <c r="G289" s="30"/>
      <c r="H289" s="30"/>
      <c r="J289" s="30"/>
      <c r="K289" s="30"/>
    </row>
    <row r="290">
      <c r="B290" s="20"/>
      <c r="C290" s="55"/>
      <c r="D290" s="56"/>
      <c r="G290" s="30"/>
      <c r="H290" s="30"/>
      <c r="J290" s="30"/>
      <c r="K290" s="30"/>
    </row>
    <row r="291">
      <c r="B291" s="20"/>
      <c r="C291" s="55"/>
      <c r="D291" s="56"/>
      <c r="G291" s="30"/>
      <c r="H291" s="30"/>
      <c r="J291" s="30"/>
      <c r="K291" s="30"/>
    </row>
    <row r="292">
      <c r="B292" s="20"/>
      <c r="C292" s="55"/>
      <c r="D292" s="56"/>
      <c r="G292" s="30"/>
      <c r="H292" s="30"/>
      <c r="J292" s="30"/>
      <c r="K292" s="30"/>
    </row>
    <row r="293">
      <c r="B293" s="20"/>
      <c r="C293" s="55"/>
      <c r="D293" s="56"/>
      <c r="G293" s="30"/>
      <c r="H293" s="30"/>
      <c r="J293" s="30"/>
      <c r="K293" s="30"/>
    </row>
    <row r="294">
      <c r="B294" s="20"/>
      <c r="C294" s="55"/>
      <c r="D294" s="56"/>
      <c r="G294" s="30"/>
      <c r="H294" s="30"/>
      <c r="J294" s="30"/>
      <c r="K294" s="30"/>
    </row>
    <row r="295">
      <c r="B295" s="20"/>
      <c r="C295" s="55"/>
      <c r="D295" s="56"/>
      <c r="G295" s="30"/>
      <c r="H295" s="30"/>
      <c r="J295" s="30"/>
      <c r="K295" s="30"/>
    </row>
    <row r="296">
      <c r="B296" s="20"/>
      <c r="C296" s="55"/>
      <c r="D296" s="56"/>
      <c r="G296" s="30"/>
      <c r="H296" s="30"/>
      <c r="J296" s="30"/>
      <c r="K296" s="30"/>
    </row>
    <row r="297">
      <c r="B297" s="20"/>
      <c r="C297" s="55"/>
      <c r="D297" s="56"/>
      <c r="G297" s="30"/>
      <c r="H297" s="30"/>
      <c r="J297" s="30"/>
      <c r="K297" s="30"/>
    </row>
    <row r="298">
      <c r="B298" s="20"/>
      <c r="C298" s="55"/>
      <c r="D298" s="56"/>
      <c r="G298" s="30"/>
      <c r="H298" s="30"/>
      <c r="J298" s="30"/>
      <c r="K298" s="30"/>
    </row>
    <row r="299">
      <c r="B299" s="20"/>
      <c r="C299" s="55"/>
      <c r="D299" s="56"/>
      <c r="G299" s="30"/>
      <c r="H299" s="30"/>
      <c r="J299" s="30"/>
      <c r="K299" s="30"/>
    </row>
    <row r="300">
      <c r="B300" s="20"/>
      <c r="C300" s="55"/>
      <c r="D300" s="56"/>
      <c r="G300" s="30"/>
      <c r="H300" s="30"/>
      <c r="J300" s="30"/>
      <c r="K300" s="30"/>
    </row>
    <row r="301">
      <c r="B301" s="20"/>
      <c r="C301" s="55"/>
      <c r="D301" s="56"/>
      <c r="G301" s="30"/>
      <c r="H301" s="30"/>
      <c r="J301" s="30"/>
      <c r="K301" s="30"/>
    </row>
    <row r="302">
      <c r="B302" s="20"/>
      <c r="C302" s="55"/>
      <c r="D302" s="56"/>
      <c r="G302" s="30"/>
      <c r="H302" s="30"/>
      <c r="J302" s="30"/>
      <c r="K302" s="30"/>
    </row>
    <row r="303">
      <c r="B303" s="20"/>
      <c r="C303" s="55"/>
      <c r="D303" s="56"/>
      <c r="G303" s="30"/>
      <c r="H303" s="30"/>
      <c r="J303" s="30"/>
      <c r="K303" s="30"/>
    </row>
    <row r="304">
      <c r="B304" s="20"/>
      <c r="C304" s="55"/>
      <c r="D304" s="56"/>
      <c r="G304" s="30"/>
      <c r="H304" s="30"/>
      <c r="J304" s="30"/>
      <c r="K304" s="30"/>
    </row>
    <row r="305">
      <c r="B305" s="20"/>
      <c r="C305" s="55"/>
      <c r="D305" s="56"/>
      <c r="G305" s="30"/>
      <c r="H305" s="30"/>
      <c r="J305" s="30"/>
      <c r="K305" s="30"/>
    </row>
    <row r="306">
      <c r="B306" s="20"/>
      <c r="C306" s="55"/>
      <c r="D306" s="56"/>
      <c r="G306" s="30"/>
      <c r="H306" s="30"/>
      <c r="J306" s="30"/>
      <c r="K306" s="30"/>
    </row>
    <row r="307">
      <c r="B307" s="20"/>
      <c r="C307" s="55"/>
      <c r="D307" s="56"/>
      <c r="G307" s="30"/>
      <c r="H307" s="30"/>
      <c r="J307" s="30"/>
      <c r="K307" s="30"/>
    </row>
    <row r="308">
      <c r="B308" s="20"/>
      <c r="C308" s="55"/>
      <c r="D308" s="56"/>
      <c r="G308" s="30"/>
      <c r="H308" s="30"/>
      <c r="J308" s="30"/>
      <c r="K308" s="30"/>
    </row>
    <row r="309">
      <c r="B309" s="20"/>
      <c r="C309" s="55"/>
      <c r="D309" s="56"/>
      <c r="G309" s="30"/>
      <c r="H309" s="30"/>
      <c r="J309" s="30"/>
      <c r="K309" s="30"/>
    </row>
    <row r="310">
      <c r="B310" s="20"/>
      <c r="C310" s="55"/>
      <c r="D310" s="56"/>
      <c r="G310" s="30"/>
      <c r="H310" s="30"/>
      <c r="J310" s="30"/>
      <c r="K310" s="30"/>
    </row>
    <row r="311">
      <c r="B311" s="20"/>
      <c r="C311" s="55"/>
      <c r="D311" s="56"/>
      <c r="G311" s="30"/>
      <c r="H311" s="30"/>
      <c r="J311" s="30"/>
      <c r="K311" s="30"/>
    </row>
    <row r="312">
      <c r="B312" s="20"/>
      <c r="C312" s="55"/>
      <c r="D312" s="56"/>
      <c r="G312" s="30"/>
      <c r="H312" s="30"/>
      <c r="J312" s="30"/>
      <c r="K312" s="30"/>
    </row>
    <row r="313">
      <c r="B313" s="20"/>
      <c r="C313" s="55"/>
      <c r="D313" s="56"/>
      <c r="G313" s="30"/>
      <c r="H313" s="30"/>
      <c r="J313" s="30"/>
      <c r="K313" s="30"/>
    </row>
    <row r="314">
      <c r="B314" s="20"/>
      <c r="C314" s="55"/>
      <c r="D314" s="56"/>
      <c r="G314" s="30"/>
      <c r="H314" s="30"/>
      <c r="J314" s="30"/>
      <c r="K314" s="30"/>
    </row>
    <row r="315">
      <c r="B315" s="20"/>
      <c r="C315" s="55"/>
      <c r="D315" s="56"/>
      <c r="G315" s="30"/>
      <c r="H315" s="30"/>
      <c r="J315" s="30"/>
      <c r="K315" s="30"/>
    </row>
    <row r="316">
      <c r="B316" s="20"/>
      <c r="C316" s="55"/>
      <c r="D316" s="56"/>
      <c r="G316" s="30"/>
      <c r="H316" s="30"/>
      <c r="J316" s="30"/>
      <c r="K316" s="30"/>
    </row>
    <row r="317">
      <c r="B317" s="20"/>
      <c r="C317" s="55"/>
      <c r="D317" s="56"/>
      <c r="G317" s="30"/>
      <c r="H317" s="30"/>
      <c r="J317" s="30"/>
      <c r="K317" s="30"/>
    </row>
    <row r="318">
      <c r="B318" s="20"/>
      <c r="C318" s="55"/>
      <c r="D318" s="56"/>
      <c r="G318" s="30"/>
      <c r="H318" s="30"/>
      <c r="J318" s="30"/>
      <c r="K318" s="30"/>
    </row>
    <row r="319">
      <c r="B319" s="20"/>
      <c r="C319" s="55"/>
      <c r="D319" s="56"/>
      <c r="G319" s="30"/>
      <c r="H319" s="30"/>
      <c r="J319" s="30"/>
      <c r="K319" s="30"/>
    </row>
    <row r="320">
      <c r="B320" s="20"/>
      <c r="C320" s="55"/>
      <c r="D320" s="56"/>
      <c r="G320" s="30"/>
      <c r="H320" s="30"/>
      <c r="J320" s="30"/>
      <c r="K320" s="30"/>
    </row>
    <row r="321">
      <c r="B321" s="20"/>
      <c r="C321" s="55"/>
      <c r="D321" s="56"/>
      <c r="G321" s="30"/>
      <c r="H321" s="30"/>
      <c r="J321" s="30"/>
      <c r="K321" s="30"/>
    </row>
    <row r="322">
      <c r="B322" s="20"/>
      <c r="C322" s="55"/>
      <c r="D322" s="56"/>
      <c r="G322" s="30"/>
      <c r="H322" s="30"/>
      <c r="J322" s="30"/>
      <c r="K322" s="30"/>
    </row>
    <row r="323">
      <c r="B323" s="20"/>
      <c r="C323" s="55"/>
      <c r="D323" s="56"/>
      <c r="G323" s="30"/>
      <c r="H323" s="30"/>
      <c r="J323" s="30"/>
      <c r="K323" s="30"/>
    </row>
    <row r="324">
      <c r="B324" s="20"/>
      <c r="C324" s="55"/>
      <c r="D324" s="56"/>
      <c r="G324" s="30"/>
      <c r="H324" s="30"/>
      <c r="J324" s="30"/>
      <c r="K324" s="30"/>
    </row>
    <row r="325">
      <c r="B325" s="20"/>
      <c r="C325" s="55"/>
      <c r="D325" s="56"/>
      <c r="G325" s="30"/>
      <c r="H325" s="30"/>
      <c r="J325" s="30"/>
      <c r="K325" s="30"/>
    </row>
    <row r="326">
      <c r="B326" s="20"/>
      <c r="C326" s="55"/>
      <c r="D326" s="56"/>
      <c r="G326" s="30"/>
      <c r="H326" s="30"/>
      <c r="J326" s="30"/>
      <c r="K326" s="30"/>
    </row>
    <row r="327">
      <c r="B327" s="20"/>
      <c r="C327" s="55"/>
      <c r="D327" s="56"/>
      <c r="G327" s="30"/>
      <c r="H327" s="30"/>
      <c r="J327" s="30"/>
      <c r="K327" s="30"/>
    </row>
    <row r="328">
      <c r="B328" s="20"/>
      <c r="C328" s="55"/>
      <c r="D328" s="56"/>
      <c r="G328" s="30"/>
      <c r="H328" s="30"/>
      <c r="J328" s="30"/>
      <c r="K328" s="30"/>
    </row>
    <row r="329">
      <c r="B329" s="20"/>
      <c r="C329" s="55"/>
      <c r="D329" s="56"/>
      <c r="G329" s="30"/>
      <c r="H329" s="30"/>
      <c r="J329" s="30"/>
      <c r="K329" s="30"/>
    </row>
    <row r="330">
      <c r="B330" s="20"/>
      <c r="C330" s="55"/>
      <c r="D330" s="56"/>
      <c r="G330" s="30"/>
      <c r="H330" s="30"/>
      <c r="J330" s="30"/>
      <c r="K330" s="30"/>
    </row>
    <row r="331">
      <c r="B331" s="20"/>
      <c r="C331" s="55"/>
      <c r="D331" s="56"/>
      <c r="G331" s="30"/>
      <c r="H331" s="30"/>
      <c r="J331" s="30"/>
      <c r="K331" s="30"/>
    </row>
    <row r="332">
      <c r="B332" s="20"/>
      <c r="C332" s="55"/>
      <c r="D332" s="56"/>
      <c r="G332" s="30"/>
      <c r="H332" s="30"/>
      <c r="J332" s="30"/>
      <c r="K332" s="30"/>
    </row>
    <row r="333">
      <c r="B333" s="20"/>
      <c r="C333" s="55"/>
      <c r="D333" s="56"/>
      <c r="G333" s="30"/>
      <c r="H333" s="30"/>
      <c r="J333" s="30"/>
      <c r="K333" s="30"/>
    </row>
    <row r="334">
      <c r="B334" s="20"/>
      <c r="C334" s="55"/>
      <c r="D334" s="56"/>
      <c r="G334" s="30"/>
      <c r="H334" s="30"/>
      <c r="J334" s="30"/>
      <c r="K334" s="30"/>
    </row>
    <row r="335">
      <c r="B335" s="20"/>
      <c r="C335" s="55"/>
      <c r="D335" s="56"/>
      <c r="G335" s="30"/>
      <c r="H335" s="30"/>
      <c r="J335" s="30"/>
      <c r="K335" s="30"/>
    </row>
    <row r="336">
      <c r="B336" s="20"/>
      <c r="C336" s="55"/>
      <c r="D336" s="56"/>
      <c r="G336" s="30"/>
      <c r="H336" s="30"/>
      <c r="J336" s="30"/>
      <c r="K336" s="30"/>
    </row>
    <row r="337">
      <c r="B337" s="20"/>
      <c r="C337" s="55"/>
      <c r="D337" s="56"/>
      <c r="G337" s="30"/>
      <c r="H337" s="30"/>
      <c r="J337" s="30"/>
      <c r="K337" s="30"/>
    </row>
    <row r="338">
      <c r="B338" s="20"/>
      <c r="C338" s="55"/>
      <c r="D338" s="56"/>
      <c r="G338" s="30"/>
      <c r="H338" s="30"/>
      <c r="J338" s="30"/>
      <c r="K338" s="30"/>
    </row>
    <row r="339">
      <c r="B339" s="20"/>
      <c r="C339" s="55"/>
      <c r="D339" s="56"/>
      <c r="G339" s="30"/>
      <c r="H339" s="30"/>
      <c r="J339" s="30"/>
      <c r="K339" s="30"/>
    </row>
    <row r="340">
      <c r="B340" s="20"/>
      <c r="C340" s="55"/>
      <c r="D340" s="56"/>
      <c r="G340" s="30"/>
      <c r="H340" s="30"/>
      <c r="J340" s="30"/>
      <c r="K340" s="30"/>
    </row>
    <row r="341">
      <c r="B341" s="20"/>
      <c r="C341" s="55"/>
      <c r="D341" s="56"/>
      <c r="G341" s="30"/>
      <c r="H341" s="30"/>
      <c r="J341" s="30"/>
      <c r="K341" s="30"/>
    </row>
    <row r="342">
      <c r="B342" s="20"/>
      <c r="C342" s="55"/>
      <c r="D342" s="56"/>
      <c r="G342" s="30"/>
      <c r="H342" s="30"/>
      <c r="J342" s="30"/>
      <c r="K342" s="30"/>
    </row>
    <row r="343">
      <c r="B343" s="20"/>
      <c r="C343" s="55"/>
      <c r="D343" s="56"/>
      <c r="G343" s="30"/>
      <c r="H343" s="30"/>
      <c r="J343" s="30"/>
      <c r="K343" s="30"/>
    </row>
    <row r="344">
      <c r="B344" s="20"/>
      <c r="C344" s="55"/>
      <c r="D344" s="56"/>
      <c r="G344" s="30"/>
      <c r="H344" s="30"/>
      <c r="J344" s="30"/>
      <c r="K344" s="30"/>
    </row>
    <row r="345">
      <c r="B345" s="20"/>
      <c r="C345" s="55"/>
      <c r="D345" s="56"/>
      <c r="G345" s="30"/>
      <c r="H345" s="30"/>
      <c r="J345" s="30"/>
      <c r="K345" s="30"/>
    </row>
    <row r="346">
      <c r="B346" s="20"/>
      <c r="C346" s="55"/>
      <c r="D346" s="56"/>
      <c r="G346" s="30"/>
      <c r="H346" s="30"/>
      <c r="J346" s="30"/>
      <c r="K346" s="30"/>
    </row>
    <row r="347">
      <c r="B347" s="20"/>
      <c r="C347" s="55"/>
      <c r="D347" s="56"/>
      <c r="G347" s="30"/>
      <c r="H347" s="30"/>
      <c r="J347" s="30"/>
      <c r="K347" s="30"/>
    </row>
    <row r="348">
      <c r="B348" s="20"/>
      <c r="C348" s="55"/>
      <c r="D348" s="56"/>
      <c r="G348" s="30"/>
      <c r="H348" s="30"/>
      <c r="J348" s="30"/>
      <c r="K348" s="30"/>
    </row>
    <row r="349">
      <c r="B349" s="20"/>
      <c r="C349" s="55"/>
      <c r="D349" s="56"/>
      <c r="G349" s="30"/>
      <c r="H349" s="30"/>
      <c r="J349" s="30"/>
      <c r="K349" s="30"/>
    </row>
    <row r="350">
      <c r="B350" s="20"/>
      <c r="C350" s="55"/>
      <c r="D350" s="56"/>
      <c r="G350" s="30"/>
      <c r="H350" s="30"/>
      <c r="J350" s="30"/>
      <c r="K350" s="30"/>
    </row>
    <row r="351">
      <c r="B351" s="20"/>
      <c r="C351" s="55"/>
      <c r="D351" s="56"/>
      <c r="G351" s="30"/>
      <c r="H351" s="30"/>
      <c r="J351" s="30"/>
      <c r="K351" s="30"/>
    </row>
    <row r="352">
      <c r="B352" s="20"/>
      <c r="C352" s="55"/>
      <c r="D352" s="56"/>
      <c r="G352" s="30"/>
      <c r="H352" s="30"/>
      <c r="J352" s="30"/>
      <c r="K352" s="30"/>
    </row>
    <row r="353">
      <c r="B353" s="20"/>
      <c r="C353" s="55"/>
      <c r="D353" s="56"/>
      <c r="G353" s="30"/>
      <c r="H353" s="30"/>
      <c r="J353" s="30"/>
      <c r="K353" s="30"/>
    </row>
    <row r="354">
      <c r="B354" s="20"/>
      <c r="C354" s="55"/>
      <c r="D354" s="56"/>
      <c r="G354" s="30"/>
      <c r="H354" s="30"/>
      <c r="J354" s="30"/>
      <c r="K354" s="30"/>
    </row>
    <row r="355">
      <c r="B355" s="20"/>
      <c r="C355" s="55"/>
      <c r="D355" s="56"/>
      <c r="G355" s="30"/>
      <c r="H355" s="30"/>
      <c r="J355" s="30"/>
      <c r="K355" s="30"/>
    </row>
    <row r="356">
      <c r="B356" s="20"/>
      <c r="C356" s="55"/>
      <c r="D356" s="56"/>
      <c r="G356" s="30"/>
      <c r="H356" s="30"/>
      <c r="J356" s="30"/>
      <c r="K356" s="30"/>
    </row>
    <row r="357">
      <c r="B357" s="20"/>
      <c r="C357" s="55"/>
      <c r="D357" s="56"/>
      <c r="G357" s="30"/>
      <c r="H357" s="30"/>
      <c r="J357" s="30"/>
      <c r="K357" s="30"/>
    </row>
    <row r="358">
      <c r="B358" s="20"/>
      <c r="C358" s="55"/>
      <c r="D358" s="56"/>
      <c r="G358" s="30"/>
      <c r="H358" s="30"/>
      <c r="J358" s="30"/>
      <c r="K358" s="30"/>
    </row>
    <row r="359">
      <c r="B359" s="20"/>
      <c r="C359" s="55"/>
      <c r="D359" s="56"/>
      <c r="G359" s="30"/>
      <c r="H359" s="30"/>
      <c r="J359" s="30"/>
      <c r="K359" s="30"/>
    </row>
    <row r="360">
      <c r="B360" s="20"/>
      <c r="C360" s="55"/>
      <c r="D360" s="56"/>
      <c r="G360" s="30"/>
      <c r="H360" s="30"/>
      <c r="J360" s="30"/>
      <c r="K360" s="30"/>
    </row>
    <row r="361">
      <c r="B361" s="20"/>
      <c r="C361" s="55"/>
      <c r="D361" s="56"/>
      <c r="G361" s="30"/>
      <c r="H361" s="30"/>
      <c r="J361" s="30"/>
      <c r="K361" s="30"/>
    </row>
    <row r="362">
      <c r="B362" s="20"/>
      <c r="C362" s="55"/>
      <c r="D362" s="56"/>
      <c r="G362" s="30"/>
      <c r="H362" s="30"/>
      <c r="J362" s="30"/>
      <c r="K362" s="30"/>
    </row>
    <row r="363">
      <c r="B363" s="20"/>
      <c r="C363" s="55"/>
      <c r="D363" s="56"/>
      <c r="G363" s="30"/>
      <c r="H363" s="30"/>
      <c r="J363" s="30"/>
      <c r="K363" s="30"/>
    </row>
    <row r="364">
      <c r="B364" s="20"/>
      <c r="C364" s="55"/>
      <c r="D364" s="56"/>
      <c r="G364" s="30"/>
      <c r="H364" s="30"/>
      <c r="J364" s="30"/>
      <c r="K364" s="30"/>
    </row>
    <row r="365">
      <c r="B365" s="20"/>
      <c r="C365" s="55"/>
      <c r="D365" s="56"/>
      <c r="G365" s="30"/>
      <c r="H365" s="30"/>
      <c r="J365" s="30"/>
      <c r="K365" s="30"/>
    </row>
    <row r="366">
      <c r="B366" s="20"/>
      <c r="C366" s="55"/>
      <c r="D366" s="56"/>
      <c r="G366" s="30"/>
      <c r="H366" s="30"/>
      <c r="J366" s="30"/>
      <c r="K366" s="30"/>
    </row>
    <row r="367">
      <c r="B367" s="20"/>
      <c r="C367" s="55"/>
      <c r="D367" s="56"/>
      <c r="G367" s="30"/>
      <c r="H367" s="30"/>
      <c r="J367" s="30"/>
      <c r="K367" s="30"/>
    </row>
    <row r="368">
      <c r="B368" s="20"/>
      <c r="C368" s="55"/>
      <c r="D368" s="56"/>
      <c r="G368" s="30"/>
      <c r="H368" s="30"/>
      <c r="J368" s="30"/>
      <c r="K368" s="30"/>
    </row>
    <row r="369">
      <c r="B369" s="20"/>
      <c r="C369" s="55"/>
      <c r="D369" s="56"/>
      <c r="G369" s="30"/>
      <c r="H369" s="30"/>
      <c r="J369" s="30"/>
      <c r="K369" s="30"/>
    </row>
    <row r="370">
      <c r="B370" s="20"/>
      <c r="C370" s="55"/>
      <c r="D370" s="56"/>
      <c r="G370" s="30"/>
      <c r="H370" s="30"/>
      <c r="J370" s="30"/>
      <c r="K370" s="30"/>
    </row>
    <row r="371">
      <c r="B371" s="20"/>
      <c r="C371" s="55"/>
      <c r="D371" s="56"/>
      <c r="G371" s="30"/>
      <c r="H371" s="30"/>
      <c r="J371" s="30"/>
      <c r="K371" s="30"/>
    </row>
    <row r="372">
      <c r="B372" s="20"/>
      <c r="C372" s="55"/>
      <c r="D372" s="56"/>
      <c r="G372" s="30"/>
      <c r="H372" s="30"/>
      <c r="J372" s="30"/>
      <c r="K372" s="30"/>
    </row>
    <row r="373">
      <c r="B373" s="20"/>
      <c r="C373" s="55"/>
      <c r="D373" s="56"/>
      <c r="G373" s="30"/>
      <c r="H373" s="30"/>
      <c r="J373" s="30"/>
      <c r="K373" s="30"/>
    </row>
    <row r="374">
      <c r="B374" s="20"/>
      <c r="C374" s="55"/>
      <c r="D374" s="56"/>
      <c r="G374" s="30"/>
      <c r="H374" s="30"/>
      <c r="J374" s="30"/>
      <c r="K374" s="30"/>
    </row>
    <row r="375">
      <c r="B375" s="20"/>
      <c r="C375" s="55"/>
      <c r="D375" s="56"/>
      <c r="G375" s="30"/>
      <c r="H375" s="30"/>
      <c r="J375" s="30"/>
      <c r="K375" s="30"/>
    </row>
    <row r="376">
      <c r="B376" s="20"/>
      <c r="C376" s="55"/>
      <c r="D376" s="56"/>
      <c r="G376" s="30"/>
      <c r="H376" s="30"/>
      <c r="J376" s="30"/>
      <c r="K376" s="30"/>
    </row>
    <row r="377">
      <c r="B377" s="20"/>
      <c r="C377" s="55"/>
      <c r="D377" s="56"/>
      <c r="G377" s="30"/>
      <c r="H377" s="30"/>
      <c r="J377" s="30"/>
      <c r="K377" s="30"/>
    </row>
    <row r="378">
      <c r="B378" s="20"/>
      <c r="C378" s="55"/>
      <c r="D378" s="56"/>
      <c r="G378" s="30"/>
      <c r="H378" s="30"/>
      <c r="J378" s="30"/>
      <c r="K378" s="30"/>
    </row>
    <row r="379">
      <c r="B379" s="20"/>
      <c r="C379" s="55"/>
      <c r="D379" s="56"/>
      <c r="G379" s="30"/>
      <c r="H379" s="30"/>
      <c r="J379" s="30"/>
      <c r="K379" s="30"/>
    </row>
    <row r="380">
      <c r="B380" s="20"/>
      <c r="C380" s="55"/>
      <c r="D380" s="56"/>
      <c r="G380" s="30"/>
      <c r="H380" s="30"/>
      <c r="J380" s="30"/>
      <c r="K380" s="30"/>
    </row>
    <row r="381">
      <c r="B381" s="20"/>
      <c r="C381" s="55"/>
      <c r="D381" s="56"/>
      <c r="G381" s="30"/>
      <c r="H381" s="30"/>
      <c r="J381" s="30"/>
      <c r="K381" s="30"/>
    </row>
    <row r="382">
      <c r="B382" s="20"/>
      <c r="C382" s="55"/>
      <c r="D382" s="56"/>
      <c r="G382" s="30"/>
      <c r="H382" s="30"/>
      <c r="J382" s="30"/>
      <c r="K382" s="30"/>
    </row>
    <row r="383">
      <c r="B383" s="20"/>
      <c r="C383" s="55"/>
      <c r="D383" s="56"/>
      <c r="G383" s="30"/>
      <c r="H383" s="30"/>
      <c r="J383" s="30"/>
      <c r="K383" s="30"/>
    </row>
    <row r="384">
      <c r="B384" s="20"/>
      <c r="C384" s="55"/>
      <c r="D384" s="56"/>
      <c r="G384" s="30"/>
      <c r="H384" s="30"/>
      <c r="J384" s="30"/>
      <c r="K384" s="30"/>
    </row>
    <row r="385">
      <c r="B385" s="20"/>
      <c r="C385" s="55"/>
      <c r="D385" s="56"/>
      <c r="G385" s="30"/>
      <c r="H385" s="30"/>
      <c r="J385" s="30"/>
      <c r="K385" s="30"/>
    </row>
    <row r="386">
      <c r="B386" s="20"/>
      <c r="C386" s="55"/>
      <c r="D386" s="56"/>
      <c r="G386" s="30"/>
      <c r="H386" s="30"/>
      <c r="J386" s="30"/>
      <c r="K386" s="30"/>
    </row>
    <row r="387">
      <c r="B387" s="20"/>
      <c r="C387" s="55"/>
      <c r="D387" s="56"/>
      <c r="G387" s="30"/>
      <c r="H387" s="30"/>
      <c r="J387" s="30"/>
      <c r="K387" s="30"/>
    </row>
    <row r="388">
      <c r="B388" s="20"/>
      <c r="C388" s="55"/>
      <c r="D388" s="56"/>
      <c r="G388" s="30"/>
      <c r="H388" s="30"/>
      <c r="J388" s="30"/>
      <c r="K388" s="30"/>
    </row>
    <row r="389">
      <c r="B389" s="20"/>
      <c r="C389" s="55"/>
      <c r="D389" s="56"/>
      <c r="G389" s="30"/>
      <c r="H389" s="30"/>
      <c r="J389" s="30"/>
      <c r="K389" s="30"/>
    </row>
    <row r="390">
      <c r="B390" s="20"/>
      <c r="C390" s="55"/>
      <c r="D390" s="56"/>
      <c r="G390" s="30"/>
      <c r="H390" s="30"/>
      <c r="J390" s="30"/>
      <c r="K390" s="30"/>
    </row>
    <row r="391">
      <c r="B391" s="20"/>
      <c r="C391" s="55"/>
      <c r="D391" s="56"/>
      <c r="G391" s="30"/>
      <c r="H391" s="30"/>
      <c r="J391" s="30"/>
      <c r="K391" s="30"/>
    </row>
    <row r="392">
      <c r="B392" s="20"/>
      <c r="C392" s="55"/>
      <c r="D392" s="56"/>
      <c r="G392" s="30"/>
      <c r="H392" s="30"/>
      <c r="J392" s="30"/>
      <c r="K392" s="30"/>
    </row>
    <row r="393">
      <c r="B393" s="20"/>
      <c r="C393" s="55"/>
      <c r="D393" s="56"/>
      <c r="G393" s="30"/>
      <c r="H393" s="30"/>
      <c r="J393" s="30"/>
      <c r="K393" s="30"/>
    </row>
    <row r="394">
      <c r="B394" s="20"/>
      <c r="C394" s="55"/>
      <c r="D394" s="56"/>
      <c r="G394" s="30"/>
      <c r="H394" s="30"/>
      <c r="J394" s="30"/>
      <c r="K394" s="30"/>
    </row>
    <row r="395">
      <c r="B395" s="20"/>
      <c r="C395" s="55"/>
      <c r="D395" s="56"/>
      <c r="G395" s="30"/>
      <c r="H395" s="30"/>
      <c r="J395" s="30"/>
      <c r="K395" s="30"/>
    </row>
    <row r="396">
      <c r="B396" s="20"/>
      <c r="C396" s="55"/>
      <c r="D396" s="56"/>
      <c r="G396" s="30"/>
      <c r="H396" s="30"/>
      <c r="J396" s="30"/>
      <c r="K396" s="30"/>
    </row>
    <row r="397">
      <c r="B397" s="20"/>
      <c r="C397" s="55"/>
      <c r="D397" s="56"/>
      <c r="G397" s="30"/>
      <c r="H397" s="30"/>
      <c r="J397" s="30"/>
      <c r="K397" s="30"/>
    </row>
    <row r="398">
      <c r="B398" s="20"/>
      <c r="C398" s="55"/>
      <c r="D398" s="56"/>
      <c r="G398" s="30"/>
      <c r="H398" s="30"/>
      <c r="J398" s="30"/>
      <c r="K398" s="30"/>
    </row>
    <row r="399">
      <c r="B399" s="20"/>
      <c r="C399" s="55"/>
      <c r="D399" s="56"/>
      <c r="G399" s="30"/>
      <c r="H399" s="30"/>
      <c r="J399" s="30"/>
      <c r="K399" s="30"/>
    </row>
    <row r="400">
      <c r="B400" s="20"/>
      <c r="C400" s="55"/>
      <c r="D400" s="56"/>
      <c r="G400" s="30"/>
      <c r="H400" s="30"/>
      <c r="J400" s="30"/>
      <c r="K400" s="30"/>
    </row>
    <row r="401">
      <c r="B401" s="20"/>
      <c r="C401" s="55"/>
      <c r="D401" s="56"/>
      <c r="G401" s="30"/>
      <c r="H401" s="30"/>
      <c r="J401" s="30"/>
      <c r="K401" s="30"/>
    </row>
    <row r="402">
      <c r="B402" s="20"/>
      <c r="C402" s="55"/>
      <c r="D402" s="56"/>
      <c r="G402" s="30"/>
      <c r="H402" s="30"/>
      <c r="J402" s="30"/>
      <c r="K402" s="30"/>
    </row>
    <row r="403">
      <c r="B403" s="20"/>
      <c r="C403" s="55"/>
      <c r="D403" s="56"/>
      <c r="G403" s="30"/>
      <c r="H403" s="30"/>
      <c r="J403" s="30"/>
      <c r="K403" s="30"/>
    </row>
    <row r="404">
      <c r="B404" s="20"/>
      <c r="C404" s="55"/>
      <c r="D404" s="56"/>
      <c r="G404" s="30"/>
      <c r="H404" s="30"/>
      <c r="J404" s="30"/>
      <c r="K404" s="30"/>
    </row>
    <row r="405">
      <c r="B405" s="20"/>
      <c r="C405" s="55"/>
      <c r="D405" s="56"/>
      <c r="G405" s="30"/>
      <c r="H405" s="30"/>
      <c r="J405" s="30"/>
      <c r="K405" s="30"/>
    </row>
    <row r="406">
      <c r="B406" s="20"/>
      <c r="C406" s="55"/>
      <c r="D406" s="56"/>
      <c r="G406" s="30"/>
      <c r="H406" s="30"/>
      <c r="J406" s="30"/>
      <c r="K406" s="30"/>
    </row>
    <row r="407">
      <c r="B407" s="20"/>
      <c r="C407" s="55"/>
      <c r="D407" s="56"/>
      <c r="G407" s="30"/>
      <c r="H407" s="30"/>
      <c r="J407" s="30"/>
      <c r="K407" s="30"/>
    </row>
    <row r="408">
      <c r="B408" s="20"/>
      <c r="C408" s="55"/>
      <c r="D408" s="56"/>
      <c r="G408" s="30"/>
      <c r="H408" s="30"/>
      <c r="J408" s="30"/>
      <c r="K408" s="30"/>
    </row>
    <row r="409">
      <c r="B409" s="20"/>
      <c r="C409" s="55"/>
      <c r="D409" s="56"/>
      <c r="G409" s="30"/>
      <c r="H409" s="30"/>
      <c r="J409" s="30"/>
      <c r="K409" s="30"/>
    </row>
    <row r="410">
      <c r="B410" s="20"/>
      <c r="C410" s="55"/>
      <c r="D410" s="56"/>
      <c r="G410" s="30"/>
      <c r="H410" s="30"/>
      <c r="J410" s="30"/>
      <c r="K410" s="30"/>
    </row>
    <row r="411">
      <c r="B411" s="20"/>
      <c r="C411" s="55"/>
      <c r="D411" s="56"/>
      <c r="G411" s="30"/>
      <c r="H411" s="30"/>
      <c r="J411" s="30"/>
      <c r="K411" s="30"/>
    </row>
    <row r="412">
      <c r="B412" s="20"/>
      <c r="C412" s="55"/>
      <c r="D412" s="56"/>
      <c r="G412" s="30"/>
      <c r="H412" s="30"/>
      <c r="J412" s="30"/>
      <c r="K412" s="30"/>
    </row>
    <row r="413">
      <c r="B413" s="20"/>
      <c r="C413" s="55"/>
      <c r="D413" s="56"/>
      <c r="G413" s="30"/>
      <c r="H413" s="30"/>
      <c r="J413" s="30"/>
      <c r="K413" s="30"/>
    </row>
    <row r="414">
      <c r="B414" s="20"/>
      <c r="C414" s="55"/>
      <c r="D414" s="56"/>
      <c r="G414" s="30"/>
      <c r="H414" s="30"/>
      <c r="J414" s="30"/>
      <c r="K414" s="30"/>
    </row>
    <row r="415">
      <c r="B415" s="20"/>
      <c r="C415" s="55"/>
      <c r="D415" s="56"/>
      <c r="G415" s="30"/>
      <c r="H415" s="30"/>
      <c r="J415" s="30"/>
      <c r="K415" s="30"/>
    </row>
    <row r="416">
      <c r="B416" s="20"/>
      <c r="C416" s="55"/>
      <c r="D416" s="56"/>
      <c r="G416" s="30"/>
      <c r="H416" s="30"/>
      <c r="J416" s="30"/>
      <c r="K416" s="30"/>
    </row>
    <row r="417">
      <c r="B417" s="20"/>
      <c r="C417" s="55"/>
      <c r="D417" s="56"/>
      <c r="G417" s="30"/>
      <c r="H417" s="30"/>
      <c r="J417" s="30"/>
      <c r="K417" s="30"/>
    </row>
    <row r="418">
      <c r="B418" s="20"/>
      <c r="C418" s="55"/>
      <c r="D418" s="56"/>
      <c r="G418" s="30"/>
      <c r="H418" s="30"/>
      <c r="J418" s="30"/>
      <c r="K418" s="30"/>
    </row>
    <row r="419">
      <c r="B419" s="20"/>
      <c r="C419" s="55"/>
      <c r="D419" s="56"/>
      <c r="G419" s="30"/>
      <c r="H419" s="30"/>
      <c r="J419" s="30"/>
      <c r="K419" s="30"/>
    </row>
    <row r="420">
      <c r="B420" s="20"/>
      <c r="C420" s="55"/>
      <c r="D420" s="56"/>
      <c r="G420" s="30"/>
      <c r="H420" s="30"/>
      <c r="J420" s="30"/>
      <c r="K420" s="30"/>
    </row>
    <row r="421">
      <c r="B421" s="20"/>
      <c r="C421" s="55"/>
      <c r="D421" s="56"/>
      <c r="G421" s="30"/>
      <c r="H421" s="30"/>
      <c r="J421" s="30"/>
      <c r="K421" s="30"/>
    </row>
    <row r="422">
      <c r="B422" s="20"/>
      <c r="C422" s="55"/>
      <c r="D422" s="56"/>
      <c r="G422" s="30"/>
      <c r="H422" s="30"/>
      <c r="J422" s="30"/>
      <c r="K422" s="30"/>
    </row>
    <row r="423">
      <c r="B423" s="20"/>
      <c r="C423" s="55"/>
      <c r="D423" s="56"/>
      <c r="G423" s="30"/>
      <c r="H423" s="30"/>
      <c r="J423" s="30"/>
      <c r="K423" s="30"/>
    </row>
    <row r="424">
      <c r="B424" s="20"/>
      <c r="C424" s="55"/>
      <c r="D424" s="56"/>
      <c r="G424" s="30"/>
      <c r="H424" s="30"/>
      <c r="J424" s="30"/>
      <c r="K424" s="30"/>
    </row>
    <row r="425">
      <c r="B425" s="20"/>
      <c r="C425" s="55"/>
      <c r="D425" s="56"/>
      <c r="G425" s="30"/>
      <c r="H425" s="30"/>
      <c r="J425" s="30"/>
      <c r="K425" s="30"/>
    </row>
    <row r="426">
      <c r="B426" s="20"/>
      <c r="C426" s="55"/>
      <c r="D426" s="56"/>
      <c r="G426" s="30"/>
      <c r="H426" s="30"/>
      <c r="J426" s="30"/>
      <c r="K426" s="30"/>
    </row>
    <row r="427">
      <c r="B427" s="20"/>
      <c r="C427" s="55"/>
      <c r="D427" s="56"/>
      <c r="G427" s="30"/>
      <c r="H427" s="30"/>
      <c r="J427" s="30"/>
      <c r="K427" s="30"/>
    </row>
    <row r="428">
      <c r="B428" s="20"/>
      <c r="C428" s="55"/>
      <c r="D428" s="56"/>
      <c r="G428" s="30"/>
      <c r="H428" s="30"/>
      <c r="J428" s="30"/>
      <c r="K428" s="30"/>
    </row>
    <row r="429">
      <c r="B429" s="20"/>
      <c r="C429" s="55"/>
      <c r="D429" s="56"/>
      <c r="G429" s="30"/>
      <c r="H429" s="30"/>
      <c r="J429" s="30"/>
      <c r="K429" s="30"/>
    </row>
    <row r="430">
      <c r="B430" s="20"/>
      <c r="C430" s="55"/>
      <c r="D430" s="56"/>
      <c r="G430" s="30"/>
      <c r="H430" s="30"/>
      <c r="J430" s="30"/>
      <c r="K430" s="30"/>
    </row>
    <row r="431">
      <c r="B431" s="20"/>
      <c r="C431" s="55"/>
      <c r="D431" s="56"/>
      <c r="G431" s="30"/>
      <c r="H431" s="30"/>
      <c r="J431" s="30"/>
      <c r="K431" s="30"/>
    </row>
    <row r="432">
      <c r="B432" s="20"/>
      <c r="C432" s="55"/>
      <c r="D432" s="56"/>
      <c r="G432" s="30"/>
      <c r="H432" s="30"/>
      <c r="J432" s="30"/>
      <c r="K432" s="30"/>
    </row>
    <row r="433">
      <c r="B433" s="20"/>
      <c r="C433" s="55"/>
      <c r="D433" s="56"/>
      <c r="G433" s="30"/>
      <c r="H433" s="30"/>
      <c r="J433" s="30"/>
      <c r="K433" s="30"/>
    </row>
    <row r="434">
      <c r="B434" s="20"/>
      <c r="C434" s="55"/>
      <c r="D434" s="56"/>
      <c r="G434" s="30"/>
      <c r="H434" s="30"/>
      <c r="J434" s="30"/>
      <c r="K434" s="30"/>
    </row>
    <row r="435">
      <c r="B435" s="20"/>
      <c r="C435" s="55"/>
      <c r="D435" s="56"/>
      <c r="G435" s="30"/>
      <c r="H435" s="30"/>
      <c r="J435" s="30"/>
      <c r="K435" s="30"/>
    </row>
    <row r="436">
      <c r="B436" s="20"/>
      <c r="C436" s="55"/>
      <c r="D436" s="56"/>
      <c r="G436" s="30"/>
      <c r="H436" s="30"/>
      <c r="J436" s="30"/>
      <c r="K436" s="30"/>
    </row>
    <row r="437">
      <c r="B437" s="20"/>
      <c r="C437" s="55"/>
      <c r="D437" s="56"/>
      <c r="G437" s="30"/>
      <c r="H437" s="30"/>
      <c r="J437" s="30"/>
      <c r="K437" s="30"/>
    </row>
    <row r="438">
      <c r="B438" s="20"/>
      <c r="C438" s="55"/>
      <c r="D438" s="56"/>
      <c r="G438" s="30"/>
      <c r="H438" s="30"/>
      <c r="J438" s="30"/>
      <c r="K438" s="30"/>
    </row>
    <row r="439">
      <c r="B439" s="20"/>
      <c r="C439" s="55"/>
      <c r="D439" s="56"/>
      <c r="G439" s="30"/>
      <c r="H439" s="30"/>
      <c r="J439" s="30"/>
      <c r="K439" s="30"/>
    </row>
    <row r="440">
      <c r="B440" s="20"/>
      <c r="C440" s="55"/>
      <c r="D440" s="56"/>
      <c r="G440" s="30"/>
      <c r="H440" s="30"/>
      <c r="J440" s="30"/>
      <c r="K440" s="30"/>
    </row>
    <row r="441">
      <c r="B441" s="20"/>
      <c r="C441" s="55"/>
      <c r="D441" s="56"/>
      <c r="G441" s="30"/>
      <c r="H441" s="30"/>
      <c r="J441" s="30"/>
      <c r="K441" s="30"/>
    </row>
    <row r="442">
      <c r="B442" s="20"/>
      <c r="C442" s="55"/>
      <c r="D442" s="56"/>
      <c r="G442" s="30"/>
      <c r="H442" s="30"/>
      <c r="J442" s="30"/>
      <c r="K442" s="30"/>
    </row>
    <row r="443">
      <c r="B443" s="20"/>
      <c r="C443" s="55"/>
      <c r="D443" s="56"/>
      <c r="G443" s="30"/>
      <c r="H443" s="30"/>
      <c r="J443" s="30"/>
      <c r="K443" s="30"/>
    </row>
    <row r="444">
      <c r="B444" s="20"/>
      <c r="C444" s="55"/>
      <c r="D444" s="56"/>
      <c r="G444" s="30"/>
      <c r="H444" s="30"/>
      <c r="J444" s="30"/>
      <c r="K444" s="30"/>
    </row>
    <row r="445">
      <c r="B445" s="20"/>
      <c r="C445" s="55"/>
      <c r="D445" s="56"/>
      <c r="G445" s="30"/>
      <c r="H445" s="30"/>
      <c r="J445" s="30"/>
      <c r="K445" s="30"/>
    </row>
    <row r="446">
      <c r="B446" s="20"/>
      <c r="C446" s="55"/>
      <c r="D446" s="56"/>
      <c r="G446" s="30"/>
      <c r="H446" s="30"/>
      <c r="J446" s="30"/>
      <c r="K446" s="30"/>
    </row>
    <row r="447">
      <c r="B447" s="20"/>
      <c r="C447" s="55"/>
      <c r="D447" s="56"/>
      <c r="G447" s="30"/>
      <c r="H447" s="30"/>
      <c r="J447" s="30"/>
      <c r="K447" s="30"/>
    </row>
    <row r="448">
      <c r="B448" s="20"/>
      <c r="C448" s="55"/>
      <c r="D448" s="56"/>
      <c r="G448" s="30"/>
      <c r="H448" s="30"/>
      <c r="J448" s="30"/>
      <c r="K448" s="30"/>
    </row>
    <row r="449">
      <c r="B449" s="20"/>
      <c r="C449" s="55"/>
      <c r="D449" s="56"/>
      <c r="G449" s="30"/>
      <c r="H449" s="30"/>
      <c r="J449" s="30"/>
      <c r="K449" s="30"/>
    </row>
    <row r="450">
      <c r="B450" s="20"/>
      <c r="C450" s="55"/>
      <c r="D450" s="56"/>
      <c r="G450" s="30"/>
      <c r="H450" s="30"/>
      <c r="J450" s="30"/>
      <c r="K450" s="30"/>
    </row>
    <row r="451">
      <c r="B451" s="20"/>
      <c r="C451" s="55"/>
      <c r="D451" s="56"/>
      <c r="G451" s="30"/>
      <c r="H451" s="30"/>
      <c r="J451" s="30"/>
      <c r="K451" s="30"/>
    </row>
    <row r="452">
      <c r="B452" s="20"/>
      <c r="C452" s="55"/>
      <c r="D452" s="56"/>
      <c r="G452" s="30"/>
      <c r="H452" s="30"/>
      <c r="J452" s="30"/>
      <c r="K452" s="30"/>
    </row>
    <row r="453">
      <c r="B453" s="20"/>
      <c r="C453" s="55"/>
      <c r="D453" s="56"/>
      <c r="G453" s="30"/>
      <c r="H453" s="30"/>
      <c r="J453" s="30"/>
      <c r="K453" s="30"/>
    </row>
    <row r="454">
      <c r="B454" s="20"/>
      <c r="C454" s="55"/>
      <c r="D454" s="56"/>
      <c r="G454" s="30"/>
      <c r="H454" s="30"/>
      <c r="J454" s="30"/>
      <c r="K454" s="30"/>
    </row>
    <row r="455">
      <c r="B455" s="20"/>
      <c r="C455" s="55"/>
      <c r="D455" s="56"/>
      <c r="G455" s="30"/>
      <c r="H455" s="30"/>
      <c r="J455" s="30"/>
      <c r="K455" s="30"/>
    </row>
    <row r="456">
      <c r="B456" s="20"/>
      <c r="C456" s="55"/>
      <c r="D456" s="56"/>
      <c r="G456" s="30"/>
      <c r="H456" s="30"/>
      <c r="J456" s="30"/>
      <c r="K456" s="30"/>
    </row>
    <row r="457">
      <c r="B457" s="20"/>
      <c r="C457" s="55"/>
      <c r="D457" s="56"/>
      <c r="G457" s="30"/>
      <c r="H457" s="30"/>
      <c r="J457" s="30"/>
      <c r="K457" s="30"/>
    </row>
    <row r="458">
      <c r="B458" s="20"/>
      <c r="C458" s="55"/>
      <c r="D458" s="56"/>
      <c r="G458" s="30"/>
      <c r="H458" s="30"/>
      <c r="J458" s="30"/>
      <c r="K458" s="30"/>
    </row>
    <row r="459">
      <c r="B459" s="20"/>
      <c r="C459" s="55"/>
      <c r="D459" s="56"/>
      <c r="G459" s="30"/>
      <c r="H459" s="30"/>
      <c r="J459" s="30"/>
      <c r="K459" s="30"/>
    </row>
    <row r="460">
      <c r="B460" s="20"/>
      <c r="C460" s="55"/>
      <c r="D460" s="56"/>
      <c r="G460" s="30"/>
      <c r="H460" s="30"/>
      <c r="J460" s="30"/>
      <c r="K460" s="30"/>
    </row>
    <row r="461">
      <c r="B461" s="20"/>
      <c r="C461" s="55"/>
      <c r="D461" s="56"/>
      <c r="G461" s="30"/>
      <c r="H461" s="30"/>
      <c r="J461" s="30"/>
      <c r="K461" s="30"/>
    </row>
    <row r="462">
      <c r="B462" s="20"/>
      <c r="C462" s="55"/>
      <c r="D462" s="56"/>
      <c r="G462" s="30"/>
      <c r="H462" s="30"/>
      <c r="J462" s="30"/>
      <c r="K462" s="30"/>
    </row>
    <row r="463">
      <c r="B463" s="20"/>
      <c r="C463" s="55"/>
      <c r="D463" s="56"/>
      <c r="G463" s="30"/>
      <c r="H463" s="30"/>
      <c r="J463" s="30"/>
      <c r="K463" s="30"/>
    </row>
    <row r="464">
      <c r="B464" s="20"/>
      <c r="C464" s="55"/>
      <c r="D464" s="56"/>
      <c r="G464" s="30"/>
      <c r="H464" s="30"/>
      <c r="J464" s="30"/>
      <c r="K464" s="30"/>
    </row>
    <row r="465">
      <c r="B465" s="20"/>
      <c r="C465" s="55"/>
      <c r="D465" s="56"/>
      <c r="G465" s="30"/>
      <c r="H465" s="30"/>
      <c r="J465" s="30"/>
      <c r="K465" s="30"/>
    </row>
    <row r="466">
      <c r="B466" s="20"/>
      <c r="C466" s="55"/>
      <c r="D466" s="56"/>
      <c r="G466" s="30"/>
      <c r="H466" s="30"/>
      <c r="J466" s="30"/>
      <c r="K466" s="30"/>
    </row>
    <row r="467">
      <c r="B467" s="20"/>
      <c r="C467" s="55"/>
      <c r="D467" s="56"/>
      <c r="G467" s="30"/>
      <c r="H467" s="30"/>
      <c r="J467" s="30"/>
      <c r="K467" s="30"/>
    </row>
    <row r="468">
      <c r="B468" s="20"/>
      <c r="C468" s="55"/>
      <c r="D468" s="56"/>
      <c r="G468" s="30"/>
      <c r="H468" s="30"/>
      <c r="J468" s="30"/>
      <c r="K468" s="30"/>
    </row>
    <row r="469">
      <c r="B469" s="20"/>
      <c r="C469" s="55"/>
      <c r="D469" s="56"/>
      <c r="G469" s="30"/>
      <c r="H469" s="30"/>
      <c r="J469" s="30"/>
      <c r="K469" s="30"/>
    </row>
    <row r="470">
      <c r="B470" s="20"/>
      <c r="C470" s="55"/>
      <c r="D470" s="56"/>
      <c r="G470" s="30"/>
      <c r="H470" s="30"/>
      <c r="J470" s="30"/>
      <c r="K470" s="30"/>
    </row>
    <row r="471">
      <c r="B471" s="20"/>
      <c r="C471" s="55"/>
      <c r="D471" s="56"/>
      <c r="G471" s="30"/>
      <c r="H471" s="30"/>
      <c r="J471" s="30"/>
      <c r="K471" s="30"/>
    </row>
    <row r="472">
      <c r="B472" s="20"/>
      <c r="C472" s="55"/>
      <c r="D472" s="56"/>
      <c r="G472" s="30"/>
      <c r="H472" s="30"/>
      <c r="J472" s="30"/>
      <c r="K472" s="30"/>
    </row>
    <row r="473">
      <c r="B473" s="20"/>
      <c r="C473" s="55"/>
      <c r="D473" s="56"/>
      <c r="G473" s="30"/>
      <c r="H473" s="30"/>
      <c r="J473" s="30"/>
      <c r="K473" s="30"/>
    </row>
    <row r="474">
      <c r="B474" s="20"/>
      <c r="C474" s="55"/>
      <c r="D474" s="56"/>
      <c r="G474" s="30"/>
      <c r="H474" s="30"/>
      <c r="J474" s="30"/>
      <c r="K474" s="30"/>
    </row>
    <row r="475">
      <c r="B475" s="20"/>
      <c r="C475" s="55"/>
      <c r="D475" s="56"/>
      <c r="G475" s="30"/>
      <c r="H475" s="30"/>
      <c r="J475" s="30"/>
      <c r="K475" s="30"/>
    </row>
    <row r="476">
      <c r="B476" s="20"/>
      <c r="C476" s="55"/>
      <c r="D476" s="56"/>
      <c r="G476" s="30"/>
      <c r="H476" s="30"/>
      <c r="J476" s="30"/>
      <c r="K476" s="30"/>
    </row>
    <row r="477">
      <c r="B477" s="20"/>
      <c r="C477" s="55"/>
      <c r="D477" s="56"/>
      <c r="G477" s="30"/>
      <c r="H477" s="30"/>
      <c r="J477" s="30"/>
      <c r="K477" s="30"/>
    </row>
    <row r="478">
      <c r="B478" s="20"/>
      <c r="C478" s="55"/>
      <c r="D478" s="56"/>
      <c r="G478" s="30"/>
      <c r="H478" s="30"/>
      <c r="J478" s="30"/>
      <c r="K478" s="30"/>
    </row>
    <row r="479">
      <c r="B479" s="20"/>
      <c r="C479" s="55"/>
      <c r="D479" s="56"/>
      <c r="G479" s="30"/>
      <c r="H479" s="30"/>
      <c r="J479" s="30"/>
      <c r="K479" s="30"/>
    </row>
    <row r="480">
      <c r="B480" s="20"/>
      <c r="C480" s="55"/>
      <c r="D480" s="56"/>
      <c r="G480" s="30"/>
      <c r="H480" s="30"/>
      <c r="J480" s="30"/>
      <c r="K480" s="30"/>
    </row>
    <row r="481">
      <c r="B481" s="20"/>
      <c r="C481" s="55"/>
      <c r="D481" s="56"/>
      <c r="G481" s="30"/>
      <c r="H481" s="30"/>
      <c r="J481" s="30"/>
      <c r="K481" s="30"/>
    </row>
    <row r="482">
      <c r="B482" s="20"/>
      <c r="C482" s="55"/>
      <c r="D482" s="56"/>
      <c r="G482" s="30"/>
      <c r="H482" s="30"/>
      <c r="J482" s="30"/>
      <c r="K482" s="30"/>
    </row>
    <row r="483">
      <c r="B483" s="20"/>
      <c r="C483" s="55"/>
      <c r="D483" s="56"/>
      <c r="G483" s="30"/>
      <c r="H483" s="30"/>
      <c r="J483" s="30"/>
      <c r="K483" s="30"/>
    </row>
    <row r="484">
      <c r="B484" s="20"/>
      <c r="C484" s="55"/>
      <c r="D484" s="56"/>
      <c r="G484" s="30"/>
      <c r="H484" s="30"/>
      <c r="J484" s="30"/>
      <c r="K484" s="30"/>
    </row>
    <row r="485">
      <c r="B485" s="20"/>
      <c r="C485" s="55"/>
      <c r="D485" s="56"/>
      <c r="G485" s="30"/>
      <c r="H485" s="30"/>
      <c r="J485" s="30"/>
      <c r="K485" s="30"/>
    </row>
    <row r="486">
      <c r="B486" s="20"/>
      <c r="C486" s="55"/>
      <c r="D486" s="56"/>
      <c r="G486" s="30"/>
      <c r="H486" s="30"/>
      <c r="J486" s="30"/>
      <c r="K486" s="30"/>
    </row>
    <row r="487">
      <c r="B487" s="20"/>
      <c r="C487" s="55"/>
      <c r="D487" s="56"/>
      <c r="G487" s="30"/>
      <c r="H487" s="30"/>
      <c r="J487" s="30"/>
      <c r="K487" s="30"/>
    </row>
    <row r="488">
      <c r="B488" s="20"/>
      <c r="C488" s="55"/>
      <c r="D488" s="56"/>
      <c r="G488" s="30"/>
      <c r="H488" s="30"/>
      <c r="J488" s="30"/>
      <c r="K488" s="30"/>
    </row>
    <row r="489">
      <c r="B489" s="20"/>
      <c r="C489" s="55"/>
      <c r="D489" s="56"/>
      <c r="G489" s="30"/>
      <c r="H489" s="30"/>
      <c r="J489" s="30"/>
      <c r="K489" s="30"/>
    </row>
    <row r="490">
      <c r="B490" s="20"/>
      <c r="C490" s="55"/>
      <c r="D490" s="56"/>
      <c r="G490" s="30"/>
      <c r="H490" s="30"/>
      <c r="J490" s="30"/>
      <c r="K490" s="30"/>
    </row>
    <row r="491">
      <c r="B491" s="20"/>
      <c r="C491" s="55"/>
      <c r="D491" s="56"/>
      <c r="G491" s="30"/>
      <c r="H491" s="30"/>
      <c r="J491" s="30"/>
      <c r="K491" s="30"/>
    </row>
    <row r="492">
      <c r="B492" s="20"/>
      <c r="C492" s="55"/>
      <c r="D492" s="56"/>
      <c r="G492" s="30"/>
      <c r="H492" s="30"/>
      <c r="J492" s="30"/>
      <c r="K492" s="30"/>
    </row>
    <row r="493">
      <c r="B493" s="20"/>
      <c r="C493" s="55"/>
      <c r="D493" s="56"/>
      <c r="G493" s="30"/>
      <c r="H493" s="30"/>
      <c r="J493" s="30"/>
      <c r="K493" s="30"/>
    </row>
    <row r="494">
      <c r="B494" s="20"/>
      <c r="C494" s="55"/>
      <c r="D494" s="56"/>
      <c r="G494" s="30"/>
      <c r="H494" s="30"/>
      <c r="J494" s="30"/>
      <c r="K494" s="30"/>
    </row>
    <row r="495">
      <c r="B495" s="20"/>
      <c r="C495" s="55"/>
      <c r="D495" s="56"/>
      <c r="G495" s="30"/>
      <c r="H495" s="30"/>
      <c r="J495" s="30"/>
      <c r="K495" s="30"/>
    </row>
    <row r="496">
      <c r="B496" s="20"/>
      <c r="C496" s="55"/>
      <c r="D496" s="56"/>
      <c r="G496" s="30"/>
      <c r="H496" s="30"/>
      <c r="J496" s="30"/>
      <c r="K496" s="30"/>
    </row>
    <row r="497">
      <c r="B497" s="20"/>
      <c r="C497" s="55"/>
      <c r="D497" s="56"/>
      <c r="G497" s="30"/>
      <c r="H497" s="30"/>
      <c r="J497" s="30"/>
      <c r="K497" s="30"/>
    </row>
    <row r="498">
      <c r="B498" s="20"/>
      <c r="C498" s="55"/>
      <c r="D498" s="56"/>
      <c r="G498" s="30"/>
      <c r="H498" s="30"/>
      <c r="J498" s="30"/>
      <c r="K498" s="30"/>
    </row>
    <row r="499">
      <c r="B499" s="20"/>
      <c r="C499" s="55"/>
      <c r="D499" s="56"/>
      <c r="G499" s="30"/>
      <c r="H499" s="30"/>
      <c r="J499" s="30"/>
      <c r="K499" s="30"/>
    </row>
    <row r="500">
      <c r="B500" s="20"/>
      <c r="C500" s="55"/>
      <c r="D500" s="56"/>
      <c r="G500" s="30"/>
      <c r="H500" s="30"/>
      <c r="J500" s="30"/>
      <c r="K500" s="30"/>
    </row>
    <row r="501">
      <c r="B501" s="20"/>
      <c r="C501" s="55"/>
      <c r="D501" s="56"/>
      <c r="G501" s="30"/>
      <c r="H501" s="30"/>
      <c r="J501" s="30"/>
      <c r="K501" s="30"/>
    </row>
    <row r="502">
      <c r="B502" s="20"/>
      <c r="C502" s="55"/>
      <c r="D502" s="56"/>
      <c r="G502" s="30"/>
      <c r="H502" s="30"/>
      <c r="J502" s="30"/>
      <c r="K502" s="30"/>
    </row>
    <row r="503">
      <c r="B503" s="20"/>
      <c r="C503" s="55"/>
      <c r="D503" s="56"/>
      <c r="G503" s="30"/>
      <c r="H503" s="30"/>
      <c r="J503" s="30"/>
      <c r="K503" s="30"/>
    </row>
    <row r="504">
      <c r="B504" s="20"/>
      <c r="C504" s="55"/>
      <c r="D504" s="56"/>
      <c r="G504" s="30"/>
      <c r="H504" s="30"/>
      <c r="J504" s="30"/>
      <c r="K504" s="30"/>
    </row>
    <row r="505">
      <c r="B505" s="20"/>
      <c r="C505" s="55"/>
      <c r="D505" s="56"/>
      <c r="G505" s="30"/>
      <c r="H505" s="30"/>
      <c r="J505" s="30"/>
      <c r="K505" s="30"/>
    </row>
    <row r="506">
      <c r="B506" s="20"/>
      <c r="C506" s="55"/>
      <c r="D506" s="56"/>
      <c r="G506" s="30"/>
      <c r="H506" s="30"/>
      <c r="J506" s="30"/>
      <c r="K506" s="30"/>
    </row>
    <row r="507">
      <c r="B507" s="20"/>
      <c r="C507" s="55"/>
      <c r="D507" s="56"/>
      <c r="G507" s="30"/>
      <c r="H507" s="30"/>
      <c r="J507" s="30"/>
      <c r="K507" s="30"/>
    </row>
    <row r="508">
      <c r="B508" s="20"/>
      <c r="C508" s="55"/>
      <c r="D508" s="56"/>
      <c r="G508" s="30"/>
      <c r="H508" s="30"/>
      <c r="J508" s="30"/>
      <c r="K508" s="30"/>
    </row>
    <row r="509">
      <c r="B509" s="20"/>
      <c r="C509" s="55"/>
      <c r="D509" s="56"/>
      <c r="G509" s="30"/>
      <c r="H509" s="30"/>
      <c r="J509" s="30"/>
      <c r="K509" s="30"/>
    </row>
    <row r="510">
      <c r="B510" s="20"/>
      <c r="C510" s="55"/>
      <c r="D510" s="56"/>
      <c r="G510" s="30"/>
      <c r="H510" s="30"/>
      <c r="J510" s="30"/>
      <c r="K510" s="30"/>
    </row>
    <row r="511">
      <c r="B511" s="20"/>
      <c r="C511" s="55"/>
      <c r="D511" s="56"/>
      <c r="G511" s="30"/>
      <c r="H511" s="30"/>
      <c r="J511" s="30"/>
      <c r="K511" s="30"/>
    </row>
    <row r="512">
      <c r="B512" s="20"/>
      <c r="C512" s="55"/>
      <c r="D512" s="56"/>
      <c r="G512" s="30"/>
      <c r="H512" s="30"/>
      <c r="J512" s="30"/>
      <c r="K512" s="30"/>
    </row>
    <row r="513">
      <c r="B513" s="20"/>
      <c r="C513" s="55"/>
      <c r="D513" s="56"/>
      <c r="G513" s="30"/>
      <c r="H513" s="30"/>
      <c r="J513" s="30"/>
      <c r="K513" s="30"/>
    </row>
    <row r="514">
      <c r="B514" s="20"/>
      <c r="C514" s="55"/>
      <c r="D514" s="56"/>
      <c r="G514" s="30"/>
      <c r="H514" s="30"/>
      <c r="J514" s="30"/>
      <c r="K514" s="30"/>
    </row>
    <row r="515">
      <c r="B515" s="20"/>
      <c r="C515" s="55"/>
      <c r="D515" s="56"/>
      <c r="G515" s="30"/>
      <c r="H515" s="30"/>
      <c r="J515" s="30"/>
      <c r="K515" s="30"/>
    </row>
    <row r="516">
      <c r="B516" s="20"/>
      <c r="C516" s="55"/>
      <c r="D516" s="56"/>
      <c r="G516" s="30"/>
      <c r="H516" s="30"/>
      <c r="J516" s="30"/>
      <c r="K516" s="30"/>
    </row>
    <row r="517">
      <c r="B517" s="20"/>
      <c r="C517" s="55"/>
      <c r="D517" s="56"/>
      <c r="G517" s="30"/>
      <c r="H517" s="30"/>
      <c r="J517" s="30"/>
      <c r="K517" s="30"/>
    </row>
    <row r="518">
      <c r="B518" s="20"/>
      <c r="C518" s="55"/>
      <c r="D518" s="56"/>
      <c r="G518" s="30"/>
      <c r="H518" s="30"/>
      <c r="J518" s="30"/>
      <c r="K518" s="30"/>
    </row>
    <row r="519">
      <c r="B519" s="20"/>
      <c r="C519" s="55"/>
      <c r="D519" s="56"/>
      <c r="G519" s="30"/>
      <c r="H519" s="30"/>
      <c r="J519" s="30"/>
      <c r="K519" s="30"/>
    </row>
    <row r="520">
      <c r="B520" s="20"/>
      <c r="C520" s="55"/>
      <c r="D520" s="56"/>
      <c r="G520" s="30"/>
      <c r="H520" s="30"/>
      <c r="J520" s="30"/>
      <c r="K520" s="30"/>
    </row>
    <row r="521">
      <c r="B521" s="20"/>
      <c r="C521" s="55"/>
      <c r="D521" s="56"/>
      <c r="G521" s="30"/>
      <c r="H521" s="30"/>
      <c r="J521" s="30"/>
      <c r="K521" s="30"/>
    </row>
    <row r="522">
      <c r="B522" s="20"/>
      <c r="C522" s="55"/>
      <c r="D522" s="56"/>
      <c r="G522" s="30"/>
      <c r="H522" s="30"/>
      <c r="J522" s="30"/>
      <c r="K522" s="30"/>
    </row>
    <row r="523">
      <c r="B523" s="20"/>
      <c r="C523" s="55"/>
      <c r="D523" s="56"/>
      <c r="G523" s="30"/>
      <c r="H523" s="30"/>
      <c r="J523" s="30"/>
      <c r="K523" s="30"/>
    </row>
    <row r="524">
      <c r="B524" s="20"/>
      <c r="C524" s="55"/>
      <c r="D524" s="56"/>
      <c r="G524" s="30"/>
      <c r="H524" s="30"/>
      <c r="J524" s="30"/>
      <c r="K524" s="30"/>
    </row>
    <row r="525">
      <c r="B525" s="20"/>
      <c r="C525" s="55"/>
      <c r="D525" s="56"/>
      <c r="G525" s="30"/>
      <c r="H525" s="30"/>
      <c r="J525" s="30"/>
      <c r="K525" s="30"/>
    </row>
    <row r="526">
      <c r="B526" s="20"/>
      <c r="C526" s="55"/>
      <c r="D526" s="56"/>
      <c r="G526" s="30"/>
      <c r="H526" s="30"/>
      <c r="J526" s="30"/>
      <c r="K526" s="30"/>
    </row>
    <row r="527">
      <c r="B527" s="20"/>
      <c r="C527" s="55"/>
      <c r="D527" s="56"/>
      <c r="G527" s="30"/>
      <c r="H527" s="30"/>
      <c r="J527" s="30"/>
      <c r="K527" s="30"/>
    </row>
    <row r="528">
      <c r="B528" s="20"/>
      <c r="C528" s="55"/>
      <c r="D528" s="56"/>
      <c r="G528" s="30"/>
      <c r="H528" s="30"/>
      <c r="J528" s="30"/>
      <c r="K528" s="30"/>
    </row>
    <row r="529">
      <c r="B529" s="20"/>
      <c r="C529" s="55"/>
      <c r="D529" s="56"/>
      <c r="G529" s="30"/>
      <c r="H529" s="30"/>
      <c r="J529" s="30"/>
      <c r="K529" s="30"/>
    </row>
    <row r="530">
      <c r="B530" s="20"/>
      <c r="C530" s="55"/>
      <c r="D530" s="56"/>
      <c r="G530" s="30"/>
      <c r="H530" s="30"/>
      <c r="J530" s="30"/>
      <c r="K530" s="30"/>
    </row>
    <row r="531">
      <c r="B531" s="20"/>
      <c r="C531" s="55"/>
      <c r="D531" s="56"/>
      <c r="G531" s="30"/>
      <c r="H531" s="30"/>
      <c r="J531" s="30"/>
      <c r="K531" s="30"/>
    </row>
    <row r="532">
      <c r="B532" s="20"/>
      <c r="C532" s="55"/>
      <c r="D532" s="56"/>
      <c r="G532" s="30"/>
      <c r="H532" s="30"/>
      <c r="J532" s="30"/>
      <c r="K532" s="30"/>
    </row>
    <row r="533">
      <c r="B533" s="20"/>
      <c r="C533" s="55"/>
      <c r="D533" s="56"/>
      <c r="G533" s="30"/>
      <c r="H533" s="30"/>
      <c r="J533" s="30"/>
      <c r="K533" s="30"/>
    </row>
    <row r="534">
      <c r="B534" s="20"/>
      <c r="C534" s="55"/>
      <c r="D534" s="56"/>
      <c r="G534" s="30"/>
      <c r="H534" s="30"/>
      <c r="J534" s="30"/>
      <c r="K534" s="30"/>
    </row>
    <row r="535">
      <c r="B535" s="20"/>
      <c r="C535" s="55"/>
      <c r="D535" s="56"/>
      <c r="G535" s="30"/>
      <c r="H535" s="30"/>
      <c r="J535" s="30"/>
      <c r="K535" s="30"/>
    </row>
    <row r="536">
      <c r="B536" s="20"/>
      <c r="C536" s="55"/>
      <c r="D536" s="56"/>
      <c r="G536" s="30"/>
      <c r="H536" s="30"/>
      <c r="J536" s="30"/>
      <c r="K536" s="30"/>
    </row>
    <row r="537">
      <c r="B537" s="20"/>
      <c r="C537" s="55"/>
      <c r="D537" s="56"/>
      <c r="G537" s="30"/>
      <c r="H537" s="30"/>
      <c r="J537" s="30"/>
      <c r="K537" s="30"/>
    </row>
    <row r="538">
      <c r="B538" s="20"/>
      <c r="C538" s="55"/>
      <c r="D538" s="56"/>
      <c r="G538" s="30"/>
      <c r="H538" s="30"/>
      <c r="J538" s="30"/>
      <c r="K538" s="30"/>
    </row>
    <row r="539">
      <c r="B539" s="20"/>
      <c r="C539" s="55"/>
      <c r="D539" s="56"/>
      <c r="G539" s="30"/>
      <c r="H539" s="30"/>
      <c r="J539" s="30"/>
      <c r="K539" s="30"/>
    </row>
    <row r="540">
      <c r="B540" s="20"/>
      <c r="C540" s="55"/>
      <c r="D540" s="56"/>
      <c r="G540" s="30"/>
      <c r="H540" s="30"/>
      <c r="J540" s="30"/>
      <c r="K540" s="30"/>
    </row>
    <row r="541">
      <c r="B541" s="20"/>
      <c r="C541" s="55"/>
      <c r="D541" s="56"/>
      <c r="G541" s="30"/>
      <c r="H541" s="30"/>
      <c r="J541" s="30"/>
      <c r="K541" s="30"/>
    </row>
    <row r="542">
      <c r="B542" s="20"/>
      <c r="C542" s="55"/>
      <c r="D542" s="56"/>
      <c r="G542" s="30"/>
      <c r="H542" s="30"/>
      <c r="J542" s="30"/>
      <c r="K542" s="30"/>
    </row>
    <row r="543">
      <c r="B543" s="20"/>
      <c r="C543" s="55"/>
      <c r="D543" s="56"/>
      <c r="G543" s="30"/>
      <c r="H543" s="30"/>
      <c r="J543" s="30"/>
      <c r="K543" s="30"/>
    </row>
    <row r="544">
      <c r="B544" s="20"/>
      <c r="C544" s="55"/>
      <c r="D544" s="56"/>
      <c r="G544" s="30"/>
      <c r="H544" s="30"/>
      <c r="J544" s="30"/>
      <c r="K544" s="30"/>
    </row>
    <row r="545">
      <c r="B545" s="20"/>
      <c r="C545" s="55"/>
      <c r="D545" s="56"/>
      <c r="G545" s="30"/>
      <c r="H545" s="30"/>
      <c r="J545" s="30"/>
      <c r="K545" s="30"/>
    </row>
    <row r="546">
      <c r="B546" s="20"/>
      <c r="C546" s="55"/>
      <c r="D546" s="56"/>
      <c r="G546" s="30"/>
      <c r="H546" s="30"/>
      <c r="J546" s="30"/>
      <c r="K546" s="30"/>
    </row>
    <row r="547">
      <c r="B547" s="20"/>
      <c r="C547" s="55"/>
      <c r="D547" s="56"/>
      <c r="G547" s="30"/>
      <c r="H547" s="30"/>
      <c r="J547" s="30"/>
      <c r="K547" s="30"/>
    </row>
    <row r="548">
      <c r="B548" s="20"/>
      <c r="C548" s="55"/>
      <c r="D548" s="56"/>
      <c r="G548" s="30"/>
      <c r="H548" s="30"/>
      <c r="J548" s="30"/>
      <c r="K548" s="30"/>
    </row>
    <row r="549">
      <c r="B549" s="20"/>
      <c r="C549" s="55"/>
      <c r="D549" s="56"/>
      <c r="G549" s="30"/>
      <c r="H549" s="30"/>
      <c r="J549" s="30"/>
      <c r="K549" s="30"/>
    </row>
    <row r="550">
      <c r="B550" s="20"/>
      <c r="C550" s="55"/>
      <c r="D550" s="56"/>
      <c r="G550" s="30"/>
      <c r="H550" s="30"/>
      <c r="J550" s="30"/>
      <c r="K550" s="30"/>
    </row>
    <row r="551">
      <c r="B551" s="20"/>
      <c r="C551" s="55"/>
      <c r="D551" s="56"/>
      <c r="G551" s="30"/>
      <c r="H551" s="30"/>
      <c r="J551" s="30"/>
      <c r="K551" s="30"/>
    </row>
    <row r="552">
      <c r="B552" s="20"/>
      <c r="C552" s="55"/>
      <c r="D552" s="56"/>
      <c r="G552" s="30"/>
      <c r="H552" s="30"/>
      <c r="J552" s="30"/>
      <c r="K552" s="30"/>
    </row>
    <row r="553">
      <c r="B553" s="20"/>
      <c r="C553" s="55"/>
      <c r="D553" s="56"/>
      <c r="G553" s="30"/>
      <c r="H553" s="30"/>
      <c r="J553" s="30"/>
      <c r="K553" s="30"/>
    </row>
    <row r="554">
      <c r="B554" s="20"/>
      <c r="C554" s="55"/>
      <c r="D554" s="56"/>
      <c r="G554" s="30"/>
      <c r="H554" s="30"/>
      <c r="J554" s="30"/>
      <c r="K554" s="30"/>
    </row>
    <row r="555">
      <c r="B555" s="20"/>
      <c r="C555" s="55"/>
      <c r="D555" s="56"/>
      <c r="G555" s="30"/>
      <c r="H555" s="30"/>
      <c r="J555" s="30"/>
      <c r="K555" s="30"/>
    </row>
    <row r="556">
      <c r="B556" s="20"/>
      <c r="C556" s="55"/>
      <c r="D556" s="56"/>
      <c r="G556" s="30"/>
      <c r="H556" s="30"/>
      <c r="J556" s="30"/>
      <c r="K556" s="30"/>
    </row>
    <row r="557">
      <c r="B557" s="20"/>
      <c r="C557" s="55"/>
      <c r="D557" s="56"/>
      <c r="G557" s="30"/>
      <c r="H557" s="30"/>
      <c r="J557" s="30"/>
      <c r="K557" s="30"/>
    </row>
    <row r="558">
      <c r="B558" s="20"/>
      <c r="C558" s="55"/>
      <c r="D558" s="56"/>
      <c r="G558" s="30"/>
      <c r="H558" s="30"/>
      <c r="J558" s="30"/>
      <c r="K558" s="30"/>
    </row>
    <row r="559">
      <c r="B559" s="20"/>
      <c r="C559" s="55"/>
      <c r="D559" s="56"/>
      <c r="G559" s="30"/>
      <c r="H559" s="30"/>
      <c r="J559" s="30"/>
      <c r="K559" s="30"/>
    </row>
    <row r="560">
      <c r="B560" s="20"/>
      <c r="C560" s="55"/>
      <c r="D560" s="56"/>
      <c r="G560" s="30"/>
      <c r="H560" s="30"/>
      <c r="J560" s="30"/>
      <c r="K560" s="30"/>
    </row>
    <row r="561">
      <c r="B561" s="20"/>
      <c r="C561" s="55"/>
      <c r="D561" s="56"/>
      <c r="G561" s="30"/>
      <c r="H561" s="30"/>
      <c r="J561" s="30"/>
      <c r="K561" s="30"/>
    </row>
    <row r="562">
      <c r="B562" s="20"/>
      <c r="C562" s="55"/>
      <c r="D562" s="56"/>
      <c r="G562" s="30"/>
      <c r="H562" s="30"/>
      <c r="J562" s="30"/>
      <c r="K562" s="30"/>
    </row>
    <row r="563">
      <c r="B563" s="20"/>
      <c r="C563" s="55"/>
      <c r="D563" s="56"/>
      <c r="G563" s="30"/>
      <c r="H563" s="30"/>
      <c r="J563" s="30"/>
      <c r="K563" s="30"/>
    </row>
    <row r="564">
      <c r="B564" s="20"/>
      <c r="C564" s="55"/>
      <c r="D564" s="56"/>
      <c r="G564" s="30"/>
      <c r="H564" s="30"/>
      <c r="J564" s="30"/>
      <c r="K564" s="30"/>
    </row>
    <row r="565">
      <c r="B565" s="20"/>
      <c r="C565" s="55"/>
      <c r="D565" s="56"/>
      <c r="G565" s="30"/>
      <c r="H565" s="30"/>
      <c r="J565" s="30"/>
      <c r="K565" s="30"/>
    </row>
    <row r="566">
      <c r="B566" s="20"/>
      <c r="C566" s="55"/>
      <c r="D566" s="56"/>
      <c r="G566" s="30"/>
      <c r="H566" s="30"/>
      <c r="J566" s="30"/>
      <c r="K566" s="30"/>
    </row>
    <row r="567">
      <c r="B567" s="20"/>
      <c r="C567" s="55"/>
      <c r="D567" s="56"/>
      <c r="G567" s="30"/>
      <c r="H567" s="30"/>
      <c r="J567" s="30"/>
      <c r="K567" s="30"/>
    </row>
    <row r="568">
      <c r="B568" s="20"/>
      <c r="C568" s="55"/>
      <c r="D568" s="56"/>
      <c r="G568" s="30"/>
      <c r="H568" s="30"/>
      <c r="J568" s="30"/>
      <c r="K568" s="30"/>
    </row>
    <row r="569">
      <c r="B569" s="20"/>
      <c r="C569" s="55"/>
      <c r="D569" s="56"/>
      <c r="G569" s="30"/>
      <c r="H569" s="30"/>
      <c r="J569" s="30"/>
      <c r="K569" s="30"/>
    </row>
    <row r="570">
      <c r="B570" s="20"/>
      <c r="C570" s="55"/>
      <c r="D570" s="56"/>
      <c r="G570" s="30"/>
      <c r="H570" s="30"/>
      <c r="J570" s="30"/>
      <c r="K570" s="30"/>
    </row>
    <row r="571">
      <c r="B571" s="20"/>
      <c r="C571" s="55"/>
      <c r="D571" s="56"/>
      <c r="G571" s="30"/>
      <c r="H571" s="30"/>
      <c r="J571" s="30"/>
      <c r="K571" s="30"/>
    </row>
    <row r="572">
      <c r="B572" s="20"/>
      <c r="C572" s="55"/>
      <c r="D572" s="56"/>
      <c r="G572" s="30"/>
      <c r="H572" s="30"/>
      <c r="J572" s="30"/>
      <c r="K572" s="30"/>
    </row>
    <row r="573">
      <c r="B573" s="20"/>
      <c r="C573" s="55"/>
      <c r="D573" s="56"/>
      <c r="G573" s="30"/>
      <c r="H573" s="30"/>
      <c r="J573" s="30"/>
      <c r="K573" s="30"/>
    </row>
    <row r="574">
      <c r="B574" s="20"/>
      <c r="C574" s="55"/>
      <c r="D574" s="56"/>
      <c r="G574" s="30"/>
      <c r="H574" s="30"/>
      <c r="J574" s="30"/>
      <c r="K574" s="30"/>
    </row>
    <row r="575">
      <c r="B575" s="20"/>
      <c r="C575" s="55"/>
      <c r="D575" s="56"/>
      <c r="G575" s="30"/>
      <c r="H575" s="30"/>
      <c r="J575" s="30"/>
      <c r="K575" s="30"/>
    </row>
    <row r="576">
      <c r="B576" s="20"/>
      <c r="C576" s="55"/>
      <c r="D576" s="56"/>
      <c r="G576" s="30"/>
      <c r="H576" s="30"/>
      <c r="J576" s="30"/>
      <c r="K576" s="30"/>
    </row>
    <row r="577">
      <c r="B577" s="20"/>
      <c r="C577" s="55"/>
      <c r="D577" s="56"/>
      <c r="G577" s="30"/>
      <c r="H577" s="30"/>
      <c r="J577" s="30"/>
      <c r="K577" s="30"/>
    </row>
    <row r="578">
      <c r="B578" s="20"/>
      <c r="C578" s="55"/>
      <c r="D578" s="56"/>
      <c r="G578" s="30"/>
      <c r="H578" s="30"/>
      <c r="J578" s="30"/>
      <c r="K578" s="30"/>
    </row>
    <row r="579">
      <c r="B579" s="20"/>
      <c r="C579" s="55"/>
      <c r="D579" s="56"/>
      <c r="G579" s="30"/>
      <c r="H579" s="30"/>
      <c r="J579" s="30"/>
      <c r="K579" s="30"/>
    </row>
    <row r="580">
      <c r="B580" s="20"/>
      <c r="C580" s="55"/>
      <c r="D580" s="56"/>
      <c r="G580" s="30"/>
      <c r="H580" s="30"/>
      <c r="J580" s="30"/>
      <c r="K580" s="30"/>
    </row>
    <row r="581">
      <c r="B581" s="20"/>
      <c r="C581" s="55"/>
      <c r="D581" s="56"/>
      <c r="G581" s="30"/>
      <c r="H581" s="30"/>
      <c r="J581" s="30"/>
      <c r="K581" s="30"/>
    </row>
    <row r="582">
      <c r="B582" s="20"/>
      <c r="C582" s="55"/>
      <c r="D582" s="56"/>
      <c r="G582" s="30"/>
      <c r="H582" s="30"/>
      <c r="J582" s="30"/>
      <c r="K582" s="30"/>
    </row>
    <row r="583">
      <c r="B583" s="20"/>
      <c r="C583" s="55"/>
      <c r="D583" s="56"/>
      <c r="G583" s="30"/>
      <c r="H583" s="30"/>
      <c r="J583" s="30"/>
      <c r="K583" s="30"/>
    </row>
    <row r="584">
      <c r="B584" s="20"/>
      <c r="C584" s="55"/>
      <c r="D584" s="56"/>
      <c r="G584" s="30"/>
      <c r="H584" s="30"/>
      <c r="J584" s="30"/>
      <c r="K584" s="30"/>
    </row>
    <row r="585">
      <c r="B585" s="20"/>
      <c r="C585" s="55"/>
      <c r="D585" s="56"/>
      <c r="G585" s="30"/>
      <c r="H585" s="30"/>
      <c r="J585" s="30"/>
      <c r="K585" s="30"/>
    </row>
    <row r="586">
      <c r="B586" s="20"/>
      <c r="C586" s="55"/>
      <c r="D586" s="56"/>
      <c r="G586" s="30"/>
      <c r="H586" s="30"/>
      <c r="J586" s="30"/>
      <c r="K586" s="30"/>
    </row>
    <row r="587">
      <c r="B587" s="20"/>
      <c r="C587" s="55"/>
      <c r="D587" s="56"/>
      <c r="G587" s="30"/>
      <c r="H587" s="30"/>
      <c r="J587" s="30"/>
      <c r="K587" s="30"/>
    </row>
    <row r="588">
      <c r="B588" s="20"/>
      <c r="C588" s="55"/>
      <c r="D588" s="56"/>
      <c r="G588" s="30"/>
      <c r="H588" s="30"/>
      <c r="J588" s="30"/>
      <c r="K588" s="30"/>
    </row>
    <row r="589">
      <c r="B589" s="20"/>
      <c r="C589" s="55"/>
      <c r="D589" s="56"/>
      <c r="G589" s="30"/>
      <c r="H589" s="30"/>
      <c r="J589" s="30"/>
      <c r="K589" s="30"/>
    </row>
    <row r="590">
      <c r="B590" s="20"/>
      <c r="C590" s="55"/>
      <c r="D590" s="56"/>
      <c r="G590" s="30"/>
      <c r="H590" s="30"/>
      <c r="J590" s="30"/>
      <c r="K590" s="30"/>
    </row>
    <row r="591">
      <c r="B591" s="20"/>
      <c r="C591" s="55"/>
      <c r="D591" s="56"/>
      <c r="G591" s="30"/>
      <c r="H591" s="30"/>
      <c r="J591" s="30"/>
      <c r="K591" s="30"/>
    </row>
    <row r="592">
      <c r="B592" s="20"/>
      <c r="C592" s="55"/>
      <c r="D592" s="56"/>
      <c r="G592" s="30"/>
      <c r="H592" s="30"/>
      <c r="J592" s="30"/>
      <c r="K592" s="30"/>
    </row>
    <row r="593">
      <c r="B593" s="20"/>
      <c r="C593" s="55"/>
      <c r="D593" s="56"/>
      <c r="G593" s="30"/>
      <c r="H593" s="30"/>
      <c r="J593" s="30"/>
      <c r="K593" s="30"/>
    </row>
    <row r="594">
      <c r="B594" s="20"/>
      <c r="C594" s="55"/>
      <c r="D594" s="56"/>
      <c r="G594" s="30"/>
      <c r="H594" s="30"/>
      <c r="J594" s="30"/>
      <c r="K594" s="30"/>
    </row>
    <row r="595">
      <c r="B595" s="20"/>
      <c r="C595" s="55"/>
      <c r="D595" s="56"/>
      <c r="G595" s="30"/>
      <c r="H595" s="30"/>
      <c r="J595" s="30"/>
      <c r="K595" s="30"/>
    </row>
    <row r="596">
      <c r="B596" s="20"/>
      <c r="C596" s="55"/>
      <c r="D596" s="56"/>
      <c r="G596" s="30"/>
      <c r="H596" s="30"/>
      <c r="J596" s="30"/>
      <c r="K596" s="30"/>
    </row>
    <row r="597">
      <c r="B597" s="20"/>
      <c r="C597" s="55"/>
      <c r="D597" s="56"/>
      <c r="G597" s="30"/>
      <c r="H597" s="30"/>
      <c r="J597" s="30"/>
      <c r="K597" s="30"/>
    </row>
    <row r="598">
      <c r="B598" s="20"/>
      <c r="C598" s="55"/>
      <c r="D598" s="56"/>
      <c r="G598" s="30"/>
      <c r="H598" s="30"/>
      <c r="J598" s="30"/>
      <c r="K598" s="30"/>
    </row>
    <row r="599">
      <c r="B599" s="20"/>
      <c r="C599" s="55"/>
      <c r="D599" s="56"/>
      <c r="G599" s="30"/>
      <c r="H599" s="30"/>
      <c r="J599" s="30"/>
      <c r="K599" s="30"/>
    </row>
    <row r="600">
      <c r="B600" s="20"/>
      <c r="C600" s="55"/>
      <c r="D600" s="56"/>
      <c r="G600" s="30"/>
      <c r="H600" s="30"/>
      <c r="J600" s="30"/>
      <c r="K600" s="30"/>
    </row>
    <row r="601">
      <c r="B601" s="20"/>
      <c r="C601" s="55"/>
      <c r="D601" s="56"/>
      <c r="G601" s="30"/>
      <c r="H601" s="30"/>
      <c r="J601" s="30"/>
      <c r="K601" s="30"/>
    </row>
    <row r="602">
      <c r="B602" s="20"/>
      <c r="C602" s="55"/>
      <c r="D602" s="56"/>
      <c r="G602" s="30"/>
      <c r="H602" s="30"/>
      <c r="J602" s="30"/>
      <c r="K602" s="30"/>
    </row>
    <row r="603">
      <c r="B603" s="20"/>
      <c r="C603" s="55"/>
      <c r="D603" s="56"/>
      <c r="G603" s="30"/>
      <c r="H603" s="30"/>
      <c r="J603" s="30"/>
      <c r="K603" s="30"/>
    </row>
    <row r="604">
      <c r="B604" s="20"/>
      <c r="C604" s="55"/>
      <c r="D604" s="56"/>
      <c r="G604" s="30"/>
      <c r="H604" s="30"/>
      <c r="J604" s="30"/>
      <c r="K604" s="30"/>
    </row>
    <row r="605">
      <c r="B605" s="20"/>
      <c r="C605" s="55"/>
      <c r="D605" s="56"/>
      <c r="G605" s="30"/>
      <c r="H605" s="30"/>
      <c r="J605" s="30"/>
      <c r="K605" s="30"/>
    </row>
    <row r="606">
      <c r="B606" s="20"/>
      <c r="C606" s="55"/>
      <c r="D606" s="56"/>
      <c r="G606" s="30"/>
      <c r="H606" s="30"/>
      <c r="J606" s="30"/>
      <c r="K606" s="30"/>
    </row>
    <row r="607">
      <c r="B607" s="20"/>
      <c r="C607" s="55"/>
      <c r="D607" s="56"/>
      <c r="G607" s="30"/>
      <c r="H607" s="30"/>
      <c r="J607" s="30"/>
      <c r="K607" s="30"/>
    </row>
    <row r="608">
      <c r="B608" s="20"/>
      <c r="C608" s="55"/>
      <c r="D608" s="56"/>
      <c r="G608" s="30"/>
      <c r="H608" s="30"/>
      <c r="J608" s="30"/>
      <c r="K608" s="30"/>
    </row>
    <row r="609">
      <c r="B609" s="20"/>
      <c r="C609" s="55"/>
      <c r="D609" s="56"/>
      <c r="G609" s="30"/>
      <c r="H609" s="30"/>
      <c r="J609" s="30"/>
      <c r="K609" s="30"/>
    </row>
    <row r="610">
      <c r="B610" s="20"/>
      <c r="C610" s="55"/>
      <c r="D610" s="56"/>
      <c r="G610" s="30"/>
      <c r="H610" s="30"/>
      <c r="J610" s="30"/>
      <c r="K610" s="30"/>
    </row>
    <row r="611">
      <c r="B611" s="20"/>
      <c r="C611" s="55"/>
      <c r="D611" s="56"/>
      <c r="G611" s="30"/>
      <c r="H611" s="30"/>
      <c r="J611" s="30"/>
      <c r="K611" s="30"/>
    </row>
    <row r="612">
      <c r="B612" s="20"/>
      <c r="C612" s="55"/>
      <c r="D612" s="56"/>
      <c r="G612" s="30"/>
      <c r="H612" s="30"/>
      <c r="J612" s="30"/>
      <c r="K612" s="30"/>
    </row>
    <row r="613">
      <c r="B613" s="20"/>
      <c r="C613" s="55"/>
      <c r="D613" s="56"/>
      <c r="G613" s="30"/>
      <c r="H613" s="30"/>
      <c r="J613" s="30"/>
      <c r="K613" s="30"/>
    </row>
    <row r="614">
      <c r="B614" s="20"/>
      <c r="C614" s="55"/>
      <c r="D614" s="56"/>
      <c r="G614" s="30"/>
      <c r="H614" s="30"/>
      <c r="J614" s="30"/>
      <c r="K614" s="30"/>
    </row>
    <row r="615">
      <c r="B615" s="20"/>
      <c r="C615" s="55"/>
      <c r="D615" s="56"/>
      <c r="G615" s="30"/>
      <c r="H615" s="30"/>
      <c r="J615" s="30"/>
      <c r="K615" s="30"/>
    </row>
    <row r="616">
      <c r="B616" s="20"/>
      <c r="C616" s="55"/>
      <c r="D616" s="56"/>
      <c r="G616" s="30"/>
      <c r="H616" s="30"/>
      <c r="J616" s="30"/>
      <c r="K616" s="30"/>
    </row>
    <row r="617">
      <c r="B617" s="20"/>
      <c r="C617" s="55"/>
      <c r="D617" s="56"/>
      <c r="G617" s="30"/>
      <c r="H617" s="30"/>
      <c r="J617" s="30"/>
      <c r="K617" s="30"/>
    </row>
    <row r="618">
      <c r="B618" s="20"/>
      <c r="C618" s="55"/>
      <c r="D618" s="56"/>
      <c r="G618" s="30"/>
      <c r="H618" s="30"/>
      <c r="J618" s="30"/>
      <c r="K618" s="30"/>
    </row>
    <row r="619">
      <c r="B619" s="20"/>
      <c r="C619" s="55"/>
      <c r="D619" s="56"/>
      <c r="G619" s="30"/>
      <c r="H619" s="30"/>
      <c r="J619" s="30"/>
      <c r="K619" s="30"/>
    </row>
    <row r="620">
      <c r="B620" s="20"/>
      <c r="C620" s="55"/>
      <c r="D620" s="56"/>
      <c r="G620" s="30"/>
      <c r="H620" s="30"/>
      <c r="J620" s="30"/>
      <c r="K620" s="30"/>
    </row>
    <row r="621">
      <c r="B621" s="20"/>
      <c r="C621" s="55"/>
      <c r="D621" s="56"/>
      <c r="G621" s="30"/>
      <c r="H621" s="30"/>
      <c r="J621" s="30"/>
      <c r="K621" s="30"/>
    </row>
    <row r="622">
      <c r="B622" s="20"/>
      <c r="C622" s="55"/>
      <c r="D622" s="56"/>
      <c r="G622" s="30"/>
      <c r="H622" s="30"/>
      <c r="J622" s="30"/>
      <c r="K622" s="30"/>
    </row>
    <row r="623">
      <c r="B623" s="20"/>
      <c r="C623" s="55"/>
      <c r="D623" s="56"/>
      <c r="G623" s="30"/>
      <c r="H623" s="30"/>
      <c r="J623" s="30"/>
      <c r="K623" s="30"/>
    </row>
    <row r="624">
      <c r="B624" s="20"/>
      <c r="C624" s="55"/>
      <c r="D624" s="56"/>
      <c r="G624" s="30"/>
      <c r="H624" s="30"/>
      <c r="J624" s="30"/>
      <c r="K624" s="30"/>
    </row>
    <row r="625">
      <c r="B625" s="20"/>
      <c r="C625" s="55"/>
      <c r="D625" s="56"/>
      <c r="G625" s="30"/>
      <c r="H625" s="30"/>
      <c r="J625" s="30"/>
      <c r="K625" s="30"/>
    </row>
    <row r="626">
      <c r="B626" s="20"/>
      <c r="C626" s="55"/>
      <c r="D626" s="56"/>
      <c r="G626" s="30"/>
      <c r="H626" s="30"/>
      <c r="J626" s="30"/>
      <c r="K626" s="30"/>
    </row>
    <row r="627">
      <c r="B627" s="20"/>
      <c r="C627" s="55"/>
      <c r="D627" s="56"/>
      <c r="G627" s="30"/>
      <c r="H627" s="30"/>
      <c r="J627" s="30"/>
      <c r="K627" s="30"/>
    </row>
    <row r="628">
      <c r="B628" s="20"/>
      <c r="C628" s="55"/>
      <c r="D628" s="56"/>
      <c r="G628" s="30"/>
      <c r="H628" s="30"/>
      <c r="J628" s="30"/>
      <c r="K628" s="30"/>
    </row>
    <row r="629">
      <c r="B629" s="20"/>
      <c r="C629" s="55"/>
      <c r="D629" s="56"/>
      <c r="G629" s="30"/>
      <c r="H629" s="30"/>
      <c r="J629" s="30"/>
      <c r="K629" s="30"/>
    </row>
    <row r="630">
      <c r="B630" s="20"/>
      <c r="C630" s="55"/>
      <c r="D630" s="56"/>
      <c r="G630" s="30"/>
      <c r="H630" s="30"/>
      <c r="J630" s="30"/>
      <c r="K630" s="30"/>
    </row>
    <row r="631">
      <c r="B631" s="20"/>
      <c r="C631" s="55"/>
      <c r="D631" s="56"/>
      <c r="G631" s="30"/>
      <c r="H631" s="30"/>
      <c r="J631" s="30"/>
      <c r="K631" s="30"/>
    </row>
    <row r="632">
      <c r="B632" s="20"/>
      <c r="C632" s="55"/>
      <c r="D632" s="56"/>
      <c r="G632" s="30"/>
      <c r="H632" s="30"/>
      <c r="J632" s="30"/>
      <c r="K632" s="30"/>
    </row>
    <row r="633">
      <c r="B633" s="20"/>
      <c r="C633" s="55"/>
      <c r="D633" s="56"/>
      <c r="G633" s="30"/>
      <c r="H633" s="30"/>
      <c r="J633" s="30"/>
      <c r="K633" s="30"/>
    </row>
    <row r="634">
      <c r="B634" s="20"/>
      <c r="C634" s="55"/>
      <c r="D634" s="56"/>
      <c r="G634" s="30"/>
      <c r="H634" s="30"/>
      <c r="J634" s="30"/>
      <c r="K634" s="30"/>
    </row>
    <row r="635">
      <c r="B635" s="20"/>
      <c r="C635" s="55"/>
      <c r="D635" s="56"/>
      <c r="G635" s="30"/>
      <c r="H635" s="30"/>
      <c r="J635" s="30"/>
      <c r="K635" s="30"/>
    </row>
    <row r="636">
      <c r="B636" s="20"/>
      <c r="C636" s="55"/>
      <c r="D636" s="56"/>
      <c r="G636" s="30"/>
      <c r="H636" s="30"/>
      <c r="J636" s="30"/>
      <c r="K636" s="30"/>
    </row>
    <row r="637">
      <c r="B637" s="20"/>
      <c r="C637" s="55"/>
      <c r="D637" s="56"/>
      <c r="G637" s="30"/>
      <c r="H637" s="30"/>
      <c r="J637" s="30"/>
      <c r="K637" s="30"/>
    </row>
    <row r="638">
      <c r="B638" s="20"/>
      <c r="C638" s="55"/>
      <c r="D638" s="56"/>
      <c r="G638" s="30"/>
      <c r="H638" s="30"/>
      <c r="J638" s="30"/>
      <c r="K638" s="30"/>
    </row>
    <row r="639">
      <c r="B639" s="20"/>
      <c r="C639" s="55"/>
      <c r="D639" s="56"/>
      <c r="G639" s="30"/>
      <c r="H639" s="30"/>
      <c r="J639" s="30"/>
      <c r="K639" s="30"/>
    </row>
    <row r="640">
      <c r="B640" s="20"/>
      <c r="C640" s="55"/>
      <c r="D640" s="56"/>
      <c r="G640" s="30"/>
      <c r="H640" s="30"/>
      <c r="J640" s="30"/>
      <c r="K640" s="30"/>
    </row>
    <row r="641">
      <c r="B641" s="20"/>
      <c r="C641" s="55"/>
      <c r="D641" s="56"/>
      <c r="G641" s="30"/>
      <c r="H641" s="30"/>
      <c r="J641" s="30"/>
      <c r="K641" s="30"/>
    </row>
    <row r="642">
      <c r="B642" s="20"/>
      <c r="C642" s="55"/>
      <c r="D642" s="56"/>
      <c r="G642" s="30"/>
      <c r="H642" s="30"/>
      <c r="J642" s="30"/>
      <c r="K642" s="30"/>
    </row>
    <row r="643">
      <c r="B643" s="20"/>
      <c r="C643" s="55"/>
      <c r="D643" s="56"/>
      <c r="G643" s="30"/>
      <c r="H643" s="30"/>
      <c r="J643" s="30"/>
      <c r="K643" s="30"/>
    </row>
    <row r="644">
      <c r="B644" s="20"/>
      <c r="C644" s="55"/>
      <c r="D644" s="56"/>
      <c r="G644" s="30"/>
      <c r="H644" s="30"/>
      <c r="J644" s="30"/>
      <c r="K644" s="30"/>
    </row>
    <row r="645">
      <c r="B645" s="20"/>
      <c r="C645" s="55"/>
      <c r="D645" s="56"/>
      <c r="G645" s="30"/>
      <c r="H645" s="30"/>
      <c r="J645" s="30"/>
      <c r="K645" s="30"/>
    </row>
    <row r="646">
      <c r="B646" s="20"/>
      <c r="C646" s="55"/>
      <c r="D646" s="56"/>
      <c r="G646" s="30"/>
      <c r="H646" s="30"/>
      <c r="J646" s="30"/>
      <c r="K646" s="30"/>
    </row>
    <row r="647">
      <c r="B647" s="20"/>
      <c r="C647" s="55"/>
      <c r="D647" s="56"/>
      <c r="G647" s="30"/>
      <c r="H647" s="30"/>
      <c r="J647" s="30"/>
      <c r="K647" s="30"/>
    </row>
    <row r="648">
      <c r="B648" s="20"/>
      <c r="C648" s="55"/>
      <c r="D648" s="56"/>
      <c r="G648" s="30"/>
      <c r="H648" s="30"/>
      <c r="J648" s="30"/>
      <c r="K648" s="30"/>
    </row>
    <row r="649">
      <c r="B649" s="20"/>
      <c r="C649" s="55"/>
      <c r="D649" s="56"/>
      <c r="G649" s="30"/>
      <c r="H649" s="30"/>
      <c r="J649" s="30"/>
      <c r="K649" s="30"/>
    </row>
    <row r="650">
      <c r="B650" s="20"/>
      <c r="C650" s="55"/>
      <c r="D650" s="56"/>
      <c r="G650" s="30"/>
      <c r="H650" s="30"/>
      <c r="J650" s="30"/>
      <c r="K650" s="30"/>
    </row>
    <row r="651">
      <c r="B651" s="20"/>
      <c r="C651" s="55"/>
      <c r="D651" s="56"/>
      <c r="G651" s="30"/>
      <c r="H651" s="30"/>
      <c r="J651" s="30"/>
      <c r="K651" s="30"/>
    </row>
    <row r="652">
      <c r="B652" s="20"/>
      <c r="C652" s="55"/>
      <c r="D652" s="56"/>
      <c r="G652" s="30"/>
      <c r="H652" s="30"/>
      <c r="J652" s="30"/>
      <c r="K652" s="30"/>
    </row>
    <row r="653">
      <c r="B653" s="20"/>
      <c r="C653" s="55"/>
      <c r="D653" s="56"/>
      <c r="G653" s="30"/>
      <c r="H653" s="30"/>
      <c r="J653" s="30"/>
      <c r="K653" s="30"/>
    </row>
    <row r="654">
      <c r="B654" s="20"/>
      <c r="C654" s="55"/>
      <c r="D654" s="56"/>
      <c r="G654" s="30"/>
      <c r="H654" s="30"/>
      <c r="J654" s="30"/>
      <c r="K654" s="30"/>
    </row>
    <row r="655">
      <c r="B655" s="20"/>
      <c r="C655" s="55"/>
      <c r="D655" s="56"/>
      <c r="G655" s="30"/>
      <c r="H655" s="30"/>
      <c r="J655" s="30"/>
      <c r="K655" s="30"/>
    </row>
    <row r="656">
      <c r="B656" s="20"/>
      <c r="C656" s="55"/>
      <c r="D656" s="56"/>
      <c r="G656" s="30"/>
      <c r="H656" s="30"/>
      <c r="J656" s="30"/>
      <c r="K656" s="30"/>
    </row>
    <row r="657">
      <c r="B657" s="20"/>
      <c r="C657" s="55"/>
      <c r="D657" s="56"/>
      <c r="G657" s="30"/>
      <c r="H657" s="30"/>
      <c r="J657" s="30"/>
      <c r="K657" s="30"/>
    </row>
    <row r="658">
      <c r="B658" s="20"/>
      <c r="C658" s="55"/>
      <c r="D658" s="56"/>
      <c r="G658" s="30"/>
      <c r="H658" s="30"/>
      <c r="J658" s="30"/>
      <c r="K658" s="30"/>
    </row>
    <row r="659">
      <c r="B659" s="20"/>
      <c r="C659" s="55"/>
      <c r="D659" s="56"/>
      <c r="G659" s="30"/>
      <c r="H659" s="30"/>
      <c r="J659" s="30"/>
      <c r="K659" s="30"/>
    </row>
    <row r="660">
      <c r="B660" s="20"/>
      <c r="C660" s="55"/>
      <c r="D660" s="56"/>
      <c r="G660" s="30"/>
      <c r="H660" s="30"/>
      <c r="J660" s="30"/>
      <c r="K660" s="30"/>
    </row>
    <row r="661">
      <c r="B661" s="20"/>
      <c r="C661" s="55"/>
      <c r="D661" s="56"/>
      <c r="G661" s="30"/>
      <c r="H661" s="30"/>
      <c r="J661" s="30"/>
      <c r="K661" s="30"/>
    </row>
    <row r="662">
      <c r="B662" s="20"/>
      <c r="C662" s="55"/>
      <c r="D662" s="56"/>
      <c r="G662" s="30"/>
      <c r="H662" s="30"/>
      <c r="J662" s="30"/>
      <c r="K662" s="30"/>
    </row>
    <row r="663">
      <c r="B663" s="20"/>
      <c r="C663" s="55"/>
      <c r="D663" s="56"/>
      <c r="G663" s="30"/>
      <c r="H663" s="30"/>
      <c r="J663" s="30"/>
      <c r="K663" s="30"/>
    </row>
    <row r="664">
      <c r="B664" s="20"/>
      <c r="C664" s="55"/>
      <c r="D664" s="56"/>
      <c r="G664" s="30"/>
      <c r="H664" s="30"/>
      <c r="J664" s="30"/>
      <c r="K664" s="30"/>
    </row>
    <row r="665">
      <c r="B665" s="20"/>
      <c r="C665" s="55"/>
      <c r="D665" s="56"/>
      <c r="G665" s="30"/>
      <c r="H665" s="30"/>
      <c r="J665" s="30"/>
      <c r="K665" s="30"/>
    </row>
    <row r="666">
      <c r="B666" s="20"/>
      <c r="C666" s="55"/>
      <c r="D666" s="56"/>
      <c r="G666" s="30"/>
      <c r="H666" s="30"/>
      <c r="J666" s="30"/>
      <c r="K666" s="30"/>
    </row>
    <row r="667">
      <c r="B667" s="20"/>
      <c r="C667" s="55"/>
      <c r="D667" s="56"/>
      <c r="G667" s="30"/>
      <c r="H667" s="30"/>
      <c r="J667" s="30"/>
      <c r="K667" s="30"/>
    </row>
    <row r="668">
      <c r="B668" s="20"/>
      <c r="C668" s="55"/>
      <c r="D668" s="56"/>
      <c r="G668" s="30"/>
      <c r="H668" s="30"/>
      <c r="J668" s="30"/>
      <c r="K668" s="30"/>
    </row>
    <row r="669">
      <c r="B669" s="20"/>
      <c r="C669" s="55"/>
      <c r="D669" s="56"/>
      <c r="G669" s="30"/>
      <c r="H669" s="30"/>
      <c r="J669" s="30"/>
      <c r="K669" s="30"/>
    </row>
    <row r="670">
      <c r="B670" s="20"/>
      <c r="C670" s="55"/>
      <c r="D670" s="56"/>
      <c r="G670" s="30"/>
      <c r="H670" s="30"/>
      <c r="J670" s="30"/>
      <c r="K670" s="30"/>
    </row>
    <row r="671">
      <c r="B671" s="20"/>
      <c r="C671" s="55"/>
      <c r="D671" s="56"/>
      <c r="G671" s="30"/>
      <c r="H671" s="30"/>
      <c r="J671" s="30"/>
      <c r="K671" s="30"/>
    </row>
    <row r="672">
      <c r="B672" s="20"/>
      <c r="C672" s="55"/>
      <c r="D672" s="56"/>
      <c r="G672" s="30"/>
      <c r="H672" s="30"/>
      <c r="J672" s="30"/>
      <c r="K672" s="30"/>
    </row>
    <row r="673">
      <c r="B673" s="20"/>
      <c r="C673" s="55"/>
      <c r="D673" s="56"/>
      <c r="G673" s="30"/>
      <c r="H673" s="30"/>
      <c r="J673" s="30"/>
      <c r="K673" s="30"/>
    </row>
    <row r="674">
      <c r="B674" s="20"/>
      <c r="C674" s="55"/>
      <c r="D674" s="56"/>
      <c r="G674" s="30"/>
      <c r="H674" s="30"/>
      <c r="J674" s="30"/>
      <c r="K674" s="30"/>
    </row>
    <row r="675">
      <c r="B675" s="20"/>
      <c r="C675" s="55"/>
      <c r="D675" s="56"/>
      <c r="G675" s="30"/>
      <c r="H675" s="30"/>
      <c r="J675" s="30"/>
      <c r="K675" s="30"/>
    </row>
    <row r="676">
      <c r="B676" s="20"/>
      <c r="C676" s="55"/>
      <c r="D676" s="56"/>
      <c r="G676" s="30"/>
      <c r="H676" s="30"/>
      <c r="J676" s="30"/>
      <c r="K676" s="30"/>
    </row>
    <row r="677">
      <c r="B677" s="20"/>
      <c r="C677" s="55"/>
      <c r="D677" s="56"/>
      <c r="G677" s="30"/>
      <c r="H677" s="30"/>
      <c r="J677" s="30"/>
      <c r="K677" s="30"/>
    </row>
    <row r="678">
      <c r="B678" s="20"/>
      <c r="C678" s="55"/>
      <c r="D678" s="56"/>
      <c r="G678" s="30"/>
      <c r="H678" s="30"/>
      <c r="J678" s="30"/>
      <c r="K678" s="30"/>
    </row>
    <row r="679">
      <c r="B679" s="20"/>
      <c r="C679" s="55"/>
      <c r="D679" s="56"/>
      <c r="G679" s="30"/>
      <c r="H679" s="30"/>
      <c r="J679" s="30"/>
      <c r="K679" s="30"/>
    </row>
    <row r="680">
      <c r="B680" s="20"/>
      <c r="C680" s="55"/>
      <c r="D680" s="56"/>
      <c r="G680" s="30"/>
      <c r="H680" s="30"/>
      <c r="J680" s="30"/>
      <c r="K680" s="30"/>
    </row>
    <row r="681">
      <c r="B681" s="20"/>
      <c r="C681" s="55"/>
      <c r="D681" s="56"/>
      <c r="G681" s="30"/>
      <c r="H681" s="30"/>
      <c r="J681" s="30"/>
      <c r="K681" s="30"/>
    </row>
    <row r="682">
      <c r="B682" s="20"/>
      <c r="C682" s="55"/>
      <c r="D682" s="56"/>
      <c r="G682" s="30"/>
      <c r="H682" s="30"/>
      <c r="J682" s="30"/>
      <c r="K682" s="30"/>
    </row>
    <row r="683">
      <c r="B683" s="20"/>
      <c r="C683" s="55"/>
      <c r="D683" s="56"/>
      <c r="G683" s="30"/>
      <c r="H683" s="30"/>
      <c r="J683" s="30"/>
      <c r="K683" s="30"/>
    </row>
    <row r="684">
      <c r="B684" s="20"/>
      <c r="C684" s="55"/>
      <c r="D684" s="56"/>
      <c r="G684" s="30"/>
      <c r="H684" s="30"/>
      <c r="J684" s="30"/>
      <c r="K684" s="30"/>
    </row>
    <row r="685">
      <c r="B685" s="20"/>
      <c r="C685" s="55"/>
      <c r="D685" s="56"/>
      <c r="G685" s="30"/>
      <c r="H685" s="30"/>
      <c r="J685" s="30"/>
      <c r="K685" s="30"/>
    </row>
    <row r="686">
      <c r="B686" s="20"/>
      <c r="C686" s="55"/>
      <c r="D686" s="56"/>
      <c r="G686" s="30"/>
      <c r="H686" s="30"/>
      <c r="J686" s="30"/>
      <c r="K686" s="30"/>
    </row>
    <row r="687">
      <c r="B687" s="20"/>
      <c r="C687" s="55"/>
      <c r="D687" s="56"/>
      <c r="G687" s="30"/>
      <c r="H687" s="30"/>
      <c r="J687" s="30"/>
      <c r="K687" s="30"/>
    </row>
    <row r="688">
      <c r="B688" s="20"/>
      <c r="C688" s="55"/>
      <c r="D688" s="56"/>
      <c r="G688" s="30"/>
      <c r="H688" s="30"/>
      <c r="J688" s="30"/>
      <c r="K688" s="30"/>
    </row>
    <row r="689">
      <c r="B689" s="20"/>
      <c r="C689" s="55"/>
      <c r="D689" s="56"/>
      <c r="G689" s="30"/>
      <c r="H689" s="30"/>
      <c r="J689" s="30"/>
      <c r="K689" s="30"/>
    </row>
    <row r="690">
      <c r="B690" s="20"/>
      <c r="C690" s="55"/>
      <c r="D690" s="56"/>
      <c r="G690" s="30"/>
      <c r="H690" s="30"/>
      <c r="J690" s="30"/>
      <c r="K690" s="30"/>
    </row>
    <row r="691">
      <c r="B691" s="20"/>
      <c r="C691" s="55"/>
      <c r="D691" s="56"/>
      <c r="G691" s="30"/>
      <c r="H691" s="30"/>
      <c r="J691" s="30"/>
      <c r="K691" s="30"/>
    </row>
    <row r="692">
      <c r="B692" s="20"/>
      <c r="C692" s="55"/>
      <c r="D692" s="56"/>
      <c r="G692" s="30"/>
      <c r="H692" s="30"/>
      <c r="J692" s="30"/>
      <c r="K692" s="30"/>
    </row>
    <row r="693">
      <c r="B693" s="20"/>
      <c r="C693" s="55"/>
      <c r="D693" s="56"/>
      <c r="G693" s="30"/>
      <c r="H693" s="30"/>
      <c r="J693" s="30"/>
      <c r="K693" s="30"/>
    </row>
    <row r="694">
      <c r="B694" s="20"/>
      <c r="C694" s="55"/>
      <c r="D694" s="56"/>
      <c r="G694" s="30"/>
      <c r="H694" s="30"/>
      <c r="J694" s="30"/>
      <c r="K694" s="30"/>
    </row>
    <row r="695">
      <c r="B695" s="20"/>
      <c r="C695" s="55"/>
      <c r="D695" s="56"/>
      <c r="G695" s="30"/>
      <c r="H695" s="30"/>
      <c r="J695" s="30"/>
      <c r="K695" s="30"/>
    </row>
    <row r="696">
      <c r="B696" s="20"/>
      <c r="C696" s="55"/>
      <c r="D696" s="56"/>
      <c r="G696" s="30"/>
      <c r="H696" s="30"/>
      <c r="J696" s="30"/>
      <c r="K696" s="30"/>
    </row>
    <row r="697">
      <c r="B697" s="20"/>
      <c r="C697" s="55"/>
      <c r="D697" s="56"/>
      <c r="G697" s="30"/>
      <c r="H697" s="30"/>
      <c r="J697" s="30"/>
      <c r="K697" s="30"/>
    </row>
    <row r="698">
      <c r="B698" s="20"/>
      <c r="C698" s="55"/>
      <c r="D698" s="56"/>
      <c r="G698" s="30"/>
      <c r="H698" s="30"/>
      <c r="J698" s="30"/>
      <c r="K698" s="30"/>
    </row>
    <row r="699">
      <c r="B699" s="20"/>
      <c r="C699" s="55"/>
      <c r="D699" s="56"/>
      <c r="G699" s="30"/>
      <c r="H699" s="30"/>
      <c r="J699" s="30"/>
      <c r="K699" s="30"/>
    </row>
    <row r="700">
      <c r="B700" s="20"/>
      <c r="C700" s="55"/>
      <c r="D700" s="56"/>
      <c r="G700" s="30"/>
      <c r="H700" s="30"/>
      <c r="J700" s="30"/>
      <c r="K700" s="30"/>
    </row>
    <row r="701">
      <c r="B701" s="20"/>
      <c r="C701" s="55"/>
      <c r="D701" s="56"/>
      <c r="G701" s="30"/>
      <c r="H701" s="30"/>
      <c r="J701" s="30"/>
      <c r="K701" s="30"/>
    </row>
    <row r="702">
      <c r="B702" s="20"/>
      <c r="C702" s="55"/>
      <c r="D702" s="56"/>
      <c r="G702" s="30"/>
      <c r="H702" s="30"/>
      <c r="J702" s="30"/>
      <c r="K702" s="30"/>
    </row>
    <row r="703">
      <c r="B703" s="20"/>
      <c r="C703" s="55"/>
      <c r="D703" s="56"/>
      <c r="G703" s="30"/>
      <c r="H703" s="30"/>
      <c r="J703" s="30"/>
      <c r="K703" s="30"/>
    </row>
    <row r="704">
      <c r="B704" s="20"/>
      <c r="C704" s="55"/>
      <c r="D704" s="56"/>
      <c r="G704" s="30"/>
      <c r="H704" s="30"/>
      <c r="J704" s="30"/>
      <c r="K704" s="30"/>
    </row>
    <row r="705">
      <c r="B705" s="20"/>
      <c r="C705" s="55"/>
      <c r="D705" s="56"/>
      <c r="G705" s="30"/>
      <c r="H705" s="30"/>
      <c r="J705" s="30"/>
      <c r="K705" s="30"/>
    </row>
    <row r="706">
      <c r="B706" s="20"/>
      <c r="C706" s="55"/>
      <c r="D706" s="56"/>
      <c r="G706" s="30"/>
      <c r="H706" s="30"/>
      <c r="J706" s="30"/>
      <c r="K706" s="30"/>
    </row>
    <row r="707">
      <c r="B707" s="20"/>
      <c r="C707" s="55"/>
      <c r="D707" s="56"/>
      <c r="G707" s="30"/>
      <c r="H707" s="30"/>
      <c r="J707" s="30"/>
      <c r="K707" s="30"/>
    </row>
    <row r="708">
      <c r="B708" s="20"/>
      <c r="C708" s="55"/>
      <c r="D708" s="56"/>
      <c r="G708" s="30"/>
      <c r="H708" s="30"/>
      <c r="J708" s="30"/>
      <c r="K708" s="30"/>
    </row>
    <row r="709">
      <c r="B709" s="20"/>
      <c r="C709" s="55"/>
      <c r="D709" s="56"/>
      <c r="G709" s="30"/>
      <c r="H709" s="30"/>
      <c r="J709" s="30"/>
      <c r="K709" s="30"/>
    </row>
    <row r="710">
      <c r="B710" s="20"/>
      <c r="C710" s="55"/>
      <c r="D710" s="56"/>
      <c r="G710" s="30"/>
      <c r="H710" s="30"/>
      <c r="J710" s="30"/>
      <c r="K710" s="30"/>
    </row>
    <row r="711">
      <c r="B711" s="20"/>
      <c r="C711" s="55"/>
      <c r="D711" s="56"/>
      <c r="G711" s="30"/>
      <c r="H711" s="30"/>
      <c r="J711" s="30"/>
      <c r="K711" s="30"/>
    </row>
    <row r="712">
      <c r="B712" s="20"/>
      <c r="C712" s="55"/>
      <c r="D712" s="56"/>
      <c r="G712" s="30"/>
      <c r="H712" s="30"/>
      <c r="J712" s="30"/>
      <c r="K712" s="30"/>
    </row>
    <row r="713">
      <c r="B713" s="20"/>
      <c r="C713" s="55"/>
      <c r="D713" s="56"/>
      <c r="G713" s="30"/>
      <c r="H713" s="30"/>
      <c r="J713" s="30"/>
      <c r="K713" s="30"/>
    </row>
    <row r="714">
      <c r="B714" s="20"/>
      <c r="C714" s="55"/>
      <c r="D714" s="56"/>
      <c r="G714" s="30"/>
      <c r="H714" s="30"/>
      <c r="J714" s="30"/>
      <c r="K714" s="30"/>
    </row>
    <row r="715">
      <c r="B715" s="20"/>
      <c r="C715" s="55"/>
      <c r="D715" s="56"/>
      <c r="G715" s="30"/>
      <c r="H715" s="30"/>
      <c r="J715" s="30"/>
      <c r="K715" s="30"/>
    </row>
    <row r="716">
      <c r="B716" s="20"/>
      <c r="C716" s="55"/>
      <c r="D716" s="56"/>
      <c r="G716" s="30"/>
      <c r="H716" s="30"/>
      <c r="J716" s="30"/>
      <c r="K716" s="30"/>
    </row>
    <row r="717">
      <c r="B717" s="20"/>
      <c r="C717" s="55"/>
      <c r="D717" s="56"/>
      <c r="G717" s="30"/>
      <c r="H717" s="30"/>
      <c r="J717" s="30"/>
      <c r="K717" s="30"/>
    </row>
    <row r="718">
      <c r="B718" s="20"/>
      <c r="C718" s="55"/>
      <c r="D718" s="56"/>
      <c r="G718" s="30"/>
      <c r="H718" s="30"/>
      <c r="J718" s="30"/>
      <c r="K718" s="30"/>
    </row>
    <row r="719">
      <c r="B719" s="20"/>
      <c r="C719" s="55"/>
      <c r="D719" s="56"/>
      <c r="G719" s="30"/>
      <c r="H719" s="30"/>
      <c r="J719" s="30"/>
      <c r="K719" s="30"/>
    </row>
    <row r="720">
      <c r="B720" s="20"/>
      <c r="C720" s="55"/>
      <c r="D720" s="56"/>
      <c r="G720" s="30"/>
      <c r="H720" s="30"/>
      <c r="J720" s="30"/>
      <c r="K720" s="30"/>
    </row>
    <row r="721">
      <c r="B721" s="20"/>
      <c r="C721" s="55"/>
      <c r="D721" s="56"/>
      <c r="G721" s="30"/>
      <c r="H721" s="30"/>
      <c r="J721" s="30"/>
      <c r="K721" s="30"/>
    </row>
    <row r="722">
      <c r="B722" s="20"/>
      <c r="C722" s="55"/>
      <c r="D722" s="56"/>
      <c r="G722" s="30"/>
      <c r="H722" s="30"/>
      <c r="J722" s="30"/>
      <c r="K722" s="30"/>
    </row>
    <row r="723">
      <c r="B723" s="20"/>
      <c r="C723" s="55"/>
      <c r="D723" s="56"/>
      <c r="G723" s="30"/>
      <c r="H723" s="30"/>
      <c r="J723" s="30"/>
      <c r="K723" s="30"/>
    </row>
    <row r="724">
      <c r="B724" s="20"/>
      <c r="C724" s="55"/>
      <c r="D724" s="56"/>
      <c r="G724" s="30"/>
      <c r="H724" s="30"/>
      <c r="J724" s="30"/>
      <c r="K724" s="30"/>
    </row>
    <row r="725">
      <c r="B725" s="20"/>
      <c r="C725" s="55"/>
      <c r="D725" s="56"/>
      <c r="G725" s="30"/>
      <c r="H725" s="30"/>
      <c r="J725" s="30"/>
      <c r="K725" s="30"/>
    </row>
    <row r="726">
      <c r="B726" s="20"/>
      <c r="C726" s="55"/>
      <c r="D726" s="56"/>
      <c r="G726" s="30"/>
      <c r="H726" s="30"/>
      <c r="J726" s="30"/>
      <c r="K726" s="30"/>
    </row>
    <row r="727">
      <c r="B727" s="20"/>
      <c r="C727" s="55"/>
      <c r="D727" s="56"/>
      <c r="G727" s="30"/>
      <c r="H727" s="30"/>
      <c r="J727" s="30"/>
      <c r="K727" s="30"/>
    </row>
    <row r="728">
      <c r="B728" s="20"/>
      <c r="C728" s="55"/>
      <c r="D728" s="56"/>
      <c r="G728" s="30"/>
      <c r="H728" s="30"/>
      <c r="J728" s="30"/>
      <c r="K728" s="30"/>
    </row>
    <row r="729">
      <c r="B729" s="20"/>
      <c r="C729" s="55"/>
      <c r="D729" s="56"/>
      <c r="G729" s="30"/>
      <c r="H729" s="30"/>
      <c r="J729" s="30"/>
      <c r="K729" s="30"/>
    </row>
    <row r="730">
      <c r="B730" s="20"/>
      <c r="C730" s="55"/>
      <c r="D730" s="56"/>
      <c r="G730" s="30"/>
      <c r="H730" s="30"/>
      <c r="J730" s="30"/>
      <c r="K730" s="30"/>
    </row>
    <row r="731">
      <c r="B731" s="20"/>
      <c r="C731" s="55"/>
      <c r="D731" s="56"/>
      <c r="G731" s="30"/>
      <c r="H731" s="30"/>
      <c r="J731" s="30"/>
      <c r="K731" s="30"/>
    </row>
    <row r="732">
      <c r="B732" s="20"/>
      <c r="C732" s="55"/>
      <c r="D732" s="56"/>
      <c r="G732" s="30"/>
      <c r="H732" s="30"/>
      <c r="J732" s="30"/>
      <c r="K732" s="30"/>
    </row>
    <row r="733">
      <c r="B733" s="20"/>
      <c r="C733" s="55"/>
      <c r="D733" s="56"/>
      <c r="G733" s="30"/>
      <c r="H733" s="30"/>
      <c r="J733" s="30"/>
      <c r="K733" s="30"/>
    </row>
    <row r="734">
      <c r="B734" s="20"/>
      <c r="C734" s="55"/>
      <c r="D734" s="56"/>
      <c r="G734" s="30"/>
      <c r="H734" s="30"/>
      <c r="J734" s="30"/>
      <c r="K734" s="30"/>
    </row>
    <row r="735">
      <c r="B735" s="20"/>
      <c r="C735" s="55"/>
      <c r="D735" s="56"/>
      <c r="G735" s="30"/>
      <c r="H735" s="30"/>
      <c r="J735" s="30"/>
      <c r="K735" s="30"/>
    </row>
    <row r="736">
      <c r="B736" s="20"/>
      <c r="C736" s="55"/>
      <c r="D736" s="56"/>
      <c r="G736" s="30"/>
      <c r="H736" s="30"/>
      <c r="J736" s="30"/>
      <c r="K736" s="30"/>
    </row>
    <row r="737">
      <c r="B737" s="20"/>
      <c r="C737" s="55"/>
      <c r="D737" s="56"/>
      <c r="G737" s="30"/>
      <c r="H737" s="30"/>
      <c r="J737" s="30"/>
      <c r="K737" s="30"/>
    </row>
    <row r="738">
      <c r="B738" s="20"/>
      <c r="C738" s="55"/>
      <c r="D738" s="56"/>
      <c r="G738" s="30"/>
      <c r="H738" s="30"/>
      <c r="J738" s="30"/>
      <c r="K738" s="30"/>
    </row>
    <row r="739">
      <c r="B739" s="20"/>
      <c r="C739" s="55"/>
      <c r="D739" s="56"/>
      <c r="G739" s="30"/>
      <c r="H739" s="30"/>
      <c r="J739" s="30"/>
      <c r="K739" s="30"/>
    </row>
    <row r="740">
      <c r="B740" s="20"/>
      <c r="C740" s="55"/>
      <c r="D740" s="56"/>
      <c r="G740" s="30"/>
      <c r="H740" s="30"/>
      <c r="J740" s="30"/>
      <c r="K740" s="30"/>
    </row>
    <row r="741">
      <c r="B741" s="20"/>
      <c r="C741" s="55"/>
      <c r="D741" s="56"/>
      <c r="G741" s="30"/>
      <c r="H741" s="30"/>
      <c r="J741" s="30"/>
      <c r="K741" s="30"/>
    </row>
    <row r="742">
      <c r="B742" s="20"/>
      <c r="C742" s="55"/>
      <c r="D742" s="56"/>
      <c r="G742" s="30"/>
      <c r="H742" s="30"/>
      <c r="J742" s="30"/>
      <c r="K742" s="30"/>
    </row>
    <row r="743">
      <c r="B743" s="20"/>
      <c r="C743" s="55"/>
      <c r="D743" s="56"/>
      <c r="G743" s="30"/>
      <c r="H743" s="30"/>
      <c r="J743" s="30"/>
      <c r="K743" s="30"/>
    </row>
    <row r="744">
      <c r="B744" s="20"/>
      <c r="C744" s="55"/>
      <c r="D744" s="56"/>
      <c r="G744" s="30"/>
      <c r="H744" s="30"/>
      <c r="J744" s="30"/>
      <c r="K744" s="30"/>
    </row>
    <row r="745">
      <c r="B745" s="20"/>
      <c r="C745" s="55"/>
      <c r="D745" s="56"/>
      <c r="G745" s="30"/>
      <c r="H745" s="30"/>
      <c r="J745" s="30"/>
      <c r="K745" s="30"/>
    </row>
    <row r="746">
      <c r="B746" s="20"/>
      <c r="C746" s="55"/>
      <c r="D746" s="56"/>
      <c r="G746" s="30"/>
      <c r="H746" s="30"/>
      <c r="J746" s="30"/>
      <c r="K746" s="30"/>
    </row>
    <row r="747">
      <c r="B747" s="20"/>
      <c r="C747" s="55"/>
      <c r="D747" s="56"/>
      <c r="G747" s="30"/>
      <c r="H747" s="30"/>
      <c r="J747" s="30"/>
      <c r="K747" s="30"/>
    </row>
    <row r="748">
      <c r="B748" s="20"/>
      <c r="C748" s="55"/>
      <c r="D748" s="56"/>
      <c r="G748" s="30"/>
      <c r="H748" s="30"/>
      <c r="J748" s="30"/>
      <c r="K748" s="30"/>
    </row>
    <row r="749">
      <c r="B749" s="20"/>
      <c r="C749" s="55"/>
      <c r="D749" s="56"/>
      <c r="G749" s="30"/>
      <c r="H749" s="30"/>
      <c r="J749" s="30"/>
      <c r="K749" s="30"/>
    </row>
    <row r="750">
      <c r="B750" s="20"/>
      <c r="C750" s="55"/>
      <c r="D750" s="56"/>
      <c r="G750" s="30"/>
      <c r="H750" s="30"/>
      <c r="J750" s="30"/>
      <c r="K750" s="30"/>
    </row>
    <row r="751">
      <c r="B751" s="20"/>
      <c r="C751" s="55"/>
      <c r="D751" s="56"/>
      <c r="G751" s="30"/>
      <c r="H751" s="30"/>
      <c r="J751" s="30"/>
      <c r="K751" s="30"/>
    </row>
    <row r="752">
      <c r="B752" s="20"/>
      <c r="C752" s="55"/>
      <c r="D752" s="56"/>
      <c r="G752" s="30"/>
      <c r="H752" s="30"/>
      <c r="J752" s="30"/>
      <c r="K752" s="30"/>
    </row>
    <row r="753">
      <c r="B753" s="20"/>
      <c r="C753" s="55"/>
      <c r="D753" s="56"/>
      <c r="G753" s="30"/>
      <c r="H753" s="30"/>
      <c r="J753" s="30"/>
      <c r="K753" s="30"/>
    </row>
    <row r="754">
      <c r="B754" s="20"/>
      <c r="C754" s="55"/>
      <c r="D754" s="56"/>
      <c r="G754" s="30"/>
      <c r="H754" s="30"/>
      <c r="J754" s="30"/>
      <c r="K754" s="30"/>
    </row>
    <row r="755">
      <c r="B755" s="20"/>
      <c r="C755" s="55"/>
      <c r="D755" s="56"/>
      <c r="G755" s="30"/>
      <c r="H755" s="30"/>
      <c r="J755" s="30"/>
      <c r="K755" s="30"/>
    </row>
    <row r="756">
      <c r="B756" s="20"/>
      <c r="C756" s="55"/>
      <c r="D756" s="56"/>
      <c r="G756" s="30"/>
      <c r="H756" s="30"/>
      <c r="J756" s="30"/>
      <c r="K756" s="30"/>
    </row>
    <row r="757">
      <c r="B757" s="20"/>
      <c r="C757" s="55"/>
      <c r="D757" s="56"/>
      <c r="G757" s="30"/>
      <c r="H757" s="30"/>
      <c r="J757" s="30"/>
      <c r="K757" s="30"/>
    </row>
    <row r="758">
      <c r="B758" s="20"/>
      <c r="C758" s="55"/>
      <c r="D758" s="56"/>
      <c r="G758" s="30"/>
      <c r="H758" s="30"/>
      <c r="J758" s="30"/>
      <c r="K758" s="30"/>
    </row>
    <row r="759">
      <c r="B759" s="20"/>
      <c r="C759" s="55"/>
      <c r="D759" s="56"/>
      <c r="G759" s="30"/>
      <c r="H759" s="30"/>
      <c r="J759" s="30"/>
      <c r="K759" s="30"/>
    </row>
    <row r="760">
      <c r="B760" s="20"/>
      <c r="C760" s="55"/>
      <c r="D760" s="56"/>
      <c r="G760" s="30"/>
      <c r="H760" s="30"/>
      <c r="J760" s="30"/>
      <c r="K760" s="30"/>
    </row>
    <row r="761">
      <c r="B761" s="20"/>
      <c r="C761" s="55"/>
      <c r="D761" s="56"/>
      <c r="G761" s="30"/>
      <c r="H761" s="30"/>
      <c r="J761" s="30"/>
      <c r="K761" s="30"/>
    </row>
    <row r="762">
      <c r="B762" s="20"/>
      <c r="C762" s="55"/>
      <c r="D762" s="56"/>
      <c r="G762" s="30"/>
      <c r="H762" s="30"/>
      <c r="J762" s="30"/>
      <c r="K762" s="30"/>
    </row>
    <row r="763">
      <c r="B763" s="20"/>
      <c r="C763" s="55"/>
      <c r="D763" s="56"/>
      <c r="G763" s="30"/>
      <c r="H763" s="30"/>
      <c r="J763" s="30"/>
      <c r="K763" s="30"/>
    </row>
    <row r="764">
      <c r="B764" s="20"/>
      <c r="C764" s="55"/>
      <c r="D764" s="56"/>
      <c r="G764" s="30"/>
      <c r="H764" s="30"/>
      <c r="J764" s="30"/>
      <c r="K764" s="30"/>
    </row>
    <row r="765">
      <c r="B765" s="20"/>
      <c r="C765" s="55"/>
      <c r="D765" s="56"/>
      <c r="G765" s="30"/>
      <c r="H765" s="30"/>
      <c r="J765" s="30"/>
      <c r="K765" s="30"/>
    </row>
    <row r="766">
      <c r="B766" s="20"/>
      <c r="C766" s="55"/>
      <c r="D766" s="56"/>
      <c r="G766" s="30"/>
      <c r="H766" s="30"/>
      <c r="J766" s="30"/>
      <c r="K766" s="30"/>
    </row>
    <row r="767">
      <c r="B767" s="20"/>
      <c r="C767" s="55"/>
      <c r="D767" s="56"/>
      <c r="G767" s="30"/>
      <c r="H767" s="30"/>
      <c r="J767" s="30"/>
      <c r="K767" s="30"/>
    </row>
    <row r="768">
      <c r="B768" s="20"/>
      <c r="C768" s="55"/>
      <c r="D768" s="56"/>
      <c r="G768" s="30"/>
      <c r="H768" s="30"/>
      <c r="J768" s="30"/>
      <c r="K768" s="30"/>
    </row>
    <row r="769">
      <c r="B769" s="20"/>
      <c r="C769" s="55"/>
      <c r="D769" s="56"/>
      <c r="G769" s="30"/>
      <c r="H769" s="30"/>
      <c r="J769" s="30"/>
      <c r="K769" s="30"/>
    </row>
    <row r="770">
      <c r="B770" s="20"/>
      <c r="C770" s="55"/>
      <c r="D770" s="56"/>
      <c r="G770" s="30"/>
      <c r="H770" s="30"/>
      <c r="J770" s="30"/>
      <c r="K770" s="30"/>
    </row>
    <row r="771">
      <c r="B771" s="20"/>
      <c r="C771" s="55"/>
      <c r="D771" s="56"/>
      <c r="G771" s="30"/>
      <c r="H771" s="30"/>
      <c r="J771" s="30"/>
      <c r="K771" s="30"/>
    </row>
    <row r="772">
      <c r="B772" s="20"/>
      <c r="C772" s="55"/>
      <c r="D772" s="56"/>
      <c r="G772" s="30"/>
      <c r="H772" s="30"/>
      <c r="J772" s="30"/>
      <c r="K772" s="30"/>
    </row>
    <row r="773">
      <c r="B773" s="20"/>
      <c r="C773" s="55"/>
      <c r="D773" s="56"/>
      <c r="G773" s="30"/>
      <c r="H773" s="30"/>
      <c r="J773" s="30"/>
      <c r="K773" s="30"/>
    </row>
    <row r="774">
      <c r="B774" s="20"/>
      <c r="C774" s="55"/>
      <c r="D774" s="56"/>
      <c r="G774" s="30"/>
      <c r="H774" s="30"/>
      <c r="J774" s="30"/>
      <c r="K774" s="30"/>
    </row>
    <row r="775">
      <c r="B775" s="20"/>
      <c r="C775" s="55"/>
      <c r="D775" s="56"/>
      <c r="G775" s="30"/>
      <c r="H775" s="30"/>
      <c r="J775" s="30"/>
      <c r="K775" s="30"/>
    </row>
    <row r="776">
      <c r="B776" s="20"/>
      <c r="C776" s="55"/>
      <c r="D776" s="56"/>
      <c r="G776" s="30"/>
      <c r="H776" s="30"/>
      <c r="J776" s="30"/>
      <c r="K776" s="30"/>
    </row>
    <row r="777">
      <c r="B777" s="20"/>
      <c r="C777" s="55"/>
      <c r="D777" s="56"/>
      <c r="G777" s="30"/>
      <c r="H777" s="30"/>
      <c r="J777" s="30"/>
      <c r="K777" s="30"/>
    </row>
    <row r="778">
      <c r="B778" s="20"/>
      <c r="C778" s="55"/>
      <c r="D778" s="56"/>
      <c r="G778" s="30"/>
      <c r="H778" s="30"/>
      <c r="J778" s="30"/>
      <c r="K778" s="30"/>
    </row>
    <row r="779">
      <c r="B779" s="20"/>
      <c r="C779" s="55"/>
      <c r="D779" s="56"/>
      <c r="G779" s="30"/>
      <c r="H779" s="30"/>
      <c r="J779" s="30"/>
      <c r="K779" s="30"/>
    </row>
    <row r="780">
      <c r="B780" s="20"/>
      <c r="C780" s="55"/>
      <c r="D780" s="56"/>
      <c r="G780" s="30"/>
      <c r="H780" s="30"/>
      <c r="J780" s="30"/>
      <c r="K780" s="30"/>
    </row>
    <row r="781">
      <c r="B781" s="20"/>
      <c r="C781" s="55"/>
      <c r="D781" s="56"/>
      <c r="G781" s="30"/>
      <c r="H781" s="30"/>
      <c r="J781" s="30"/>
      <c r="K781" s="30"/>
    </row>
    <row r="782">
      <c r="B782" s="20"/>
      <c r="C782" s="55"/>
      <c r="D782" s="56"/>
      <c r="G782" s="30"/>
      <c r="H782" s="30"/>
      <c r="J782" s="30"/>
      <c r="K782" s="30"/>
    </row>
    <row r="783">
      <c r="B783" s="20"/>
      <c r="C783" s="55"/>
      <c r="D783" s="56"/>
      <c r="G783" s="30"/>
      <c r="H783" s="30"/>
      <c r="J783" s="30"/>
      <c r="K783" s="30"/>
    </row>
    <row r="784">
      <c r="B784" s="20"/>
      <c r="C784" s="55"/>
      <c r="D784" s="56"/>
      <c r="G784" s="30"/>
      <c r="H784" s="30"/>
      <c r="J784" s="30"/>
      <c r="K784" s="30"/>
    </row>
    <row r="785">
      <c r="B785" s="20"/>
      <c r="C785" s="55"/>
      <c r="D785" s="56"/>
      <c r="G785" s="30"/>
      <c r="H785" s="30"/>
      <c r="J785" s="30"/>
      <c r="K785" s="30"/>
    </row>
    <row r="786">
      <c r="B786" s="20"/>
      <c r="C786" s="55"/>
      <c r="D786" s="56"/>
      <c r="G786" s="30"/>
      <c r="H786" s="30"/>
      <c r="J786" s="30"/>
      <c r="K786" s="30"/>
    </row>
    <row r="787">
      <c r="B787" s="20"/>
      <c r="C787" s="55"/>
      <c r="D787" s="56"/>
      <c r="G787" s="30"/>
      <c r="H787" s="30"/>
      <c r="J787" s="30"/>
      <c r="K787" s="30"/>
    </row>
    <row r="788">
      <c r="B788" s="20"/>
      <c r="C788" s="55"/>
      <c r="D788" s="56"/>
      <c r="G788" s="30"/>
      <c r="H788" s="30"/>
      <c r="J788" s="30"/>
      <c r="K788" s="30"/>
    </row>
    <row r="789">
      <c r="B789" s="20"/>
      <c r="C789" s="55"/>
      <c r="D789" s="56"/>
      <c r="G789" s="30"/>
      <c r="H789" s="30"/>
      <c r="J789" s="30"/>
      <c r="K789" s="30"/>
    </row>
    <row r="790">
      <c r="B790" s="20"/>
      <c r="C790" s="55"/>
      <c r="D790" s="56"/>
      <c r="G790" s="30"/>
      <c r="H790" s="30"/>
      <c r="J790" s="30"/>
      <c r="K790" s="30"/>
    </row>
    <row r="791">
      <c r="B791" s="20"/>
      <c r="C791" s="55"/>
      <c r="D791" s="56"/>
      <c r="G791" s="30"/>
      <c r="H791" s="30"/>
      <c r="J791" s="30"/>
      <c r="K791" s="30"/>
    </row>
    <row r="792">
      <c r="B792" s="20"/>
      <c r="C792" s="55"/>
      <c r="D792" s="56"/>
      <c r="G792" s="30"/>
      <c r="H792" s="30"/>
      <c r="J792" s="30"/>
      <c r="K792" s="30"/>
    </row>
    <row r="793">
      <c r="B793" s="20"/>
      <c r="C793" s="55"/>
      <c r="D793" s="56"/>
      <c r="G793" s="30"/>
      <c r="H793" s="30"/>
      <c r="J793" s="30"/>
      <c r="K793" s="30"/>
    </row>
    <row r="794">
      <c r="B794" s="20"/>
      <c r="C794" s="55"/>
      <c r="D794" s="56"/>
      <c r="G794" s="30"/>
      <c r="H794" s="30"/>
      <c r="J794" s="30"/>
      <c r="K794" s="30"/>
    </row>
    <row r="795">
      <c r="B795" s="20"/>
      <c r="C795" s="55"/>
      <c r="D795" s="56"/>
      <c r="G795" s="30"/>
      <c r="H795" s="30"/>
      <c r="J795" s="30"/>
      <c r="K795" s="30"/>
    </row>
    <row r="796">
      <c r="B796" s="20"/>
      <c r="C796" s="55"/>
      <c r="D796" s="56"/>
      <c r="G796" s="30"/>
      <c r="H796" s="30"/>
      <c r="J796" s="30"/>
      <c r="K796" s="30"/>
    </row>
    <row r="797">
      <c r="B797" s="20"/>
      <c r="C797" s="55"/>
      <c r="D797" s="56"/>
      <c r="G797" s="30"/>
      <c r="H797" s="30"/>
      <c r="J797" s="30"/>
      <c r="K797" s="30"/>
    </row>
    <row r="798">
      <c r="B798" s="20"/>
      <c r="C798" s="55"/>
      <c r="D798" s="56"/>
      <c r="G798" s="30"/>
      <c r="H798" s="30"/>
      <c r="J798" s="30"/>
      <c r="K798" s="30"/>
    </row>
    <row r="799">
      <c r="B799" s="20"/>
      <c r="C799" s="55"/>
      <c r="D799" s="56"/>
      <c r="G799" s="30"/>
      <c r="H799" s="30"/>
      <c r="J799" s="30"/>
      <c r="K799" s="30"/>
    </row>
    <row r="800">
      <c r="B800" s="20"/>
      <c r="C800" s="55"/>
      <c r="D800" s="56"/>
      <c r="G800" s="30"/>
      <c r="H800" s="30"/>
      <c r="J800" s="30"/>
      <c r="K800" s="30"/>
    </row>
    <row r="801">
      <c r="B801" s="20"/>
      <c r="C801" s="55"/>
      <c r="D801" s="56"/>
      <c r="G801" s="30"/>
      <c r="H801" s="30"/>
      <c r="J801" s="30"/>
      <c r="K801" s="30"/>
    </row>
    <row r="802">
      <c r="B802" s="20"/>
      <c r="C802" s="55"/>
      <c r="D802" s="56"/>
      <c r="G802" s="30"/>
      <c r="H802" s="30"/>
      <c r="J802" s="30"/>
      <c r="K802" s="30"/>
    </row>
    <row r="803">
      <c r="B803" s="20"/>
      <c r="C803" s="55"/>
      <c r="D803" s="56"/>
      <c r="G803" s="30"/>
      <c r="H803" s="30"/>
      <c r="J803" s="30"/>
      <c r="K803" s="30"/>
    </row>
    <row r="804">
      <c r="B804" s="20"/>
      <c r="C804" s="55"/>
      <c r="D804" s="56"/>
      <c r="G804" s="30"/>
      <c r="H804" s="30"/>
      <c r="J804" s="30"/>
      <c r="K804" s="30"/>
    </row>
    <row r="805">
      <c r="B805" s="20"/>
      <c r="C805" s="55"/>
      <c r="D805" s="56"/>
      <c r="G805" s="30"/>
      <c r="H805" s="30"/>
      <c r="J805" s="30"/>
      <c r="K805" s="30"/>
    </row>
    <row r="806">
      <c r="B806" s="20"/>
      <c r="C806" s="55"/>
      <c r="D806" s="56"/>
      <c r="G806" s="30"/>
      <c r="H806" s="30"/>
      <c r="J806" s="30"/>
      <c r="K806" s="30"/>
    </row>
    <row r="807">
      <c r="B807" s="20"/>
      <c r="C807" s="55"/>
      <c r="D807" s="56"/>
      <c r="G807" s="30"/>
      <c r="H807" s="30"/>
      <c r="J807" s="30"/>
      <c r="K807" s="30"/>
    </row>
    <row r="808">
      <c r="B808" s="20"/>
      <c r="C808" s="55"/>
      <c r="D808" s="56"/>
      <c r="G808" s="30"/>
      <c r="H808" s="30"/>
      <c r="J808" s="30"/>
      <c r="K808" s="30"/>
    </row>
    <row r="809">
      <c r="B809" s="20"/>
      <c r="C809" s="55"/>
      <c r="D809" s="56"/>
      <c r="G809" s="30"/>
      <c r="H809" s="30"/>
      <c r="J809" s="30"/>
      <c r="K809" s="30"/>
    </row>
    <row r="810">
      <c r="B810" s="20"/>
      <c r="C810" s="55"/>
      <c r="D810" s="56"/>
      <c r="G810" s="30"/>
      <c r="H810" s="30"/>
      <c r="J810" s="30"/>
      <c r="K810" s="30"/>
    </row>
    <row r="811">
      <c r="B811" s="20"/>
      <c r="C811" s="55"/>
      <c r="D811" s="56"/>
      <c r="G811" s="30"/>
      <c r="H811" s="30"/>
      <c r="J811" s="30"/>
      <c r="K811" s="30"/>
    </row>
    <row r="812">
      <c r="B812" s="20"/>
      <c r="C812" s="55"/>
      <c r="D812" s="56"/>
      <c r="G812" s="30"/>
      <c r="H812" s="30"/>
      <c r="J812" s="30"/>
      <c r="K812" s="30"/>
    </row>
    <row r="813">
      <c r="B813" s="20"/>
      <c r="C813" s="55"/>
      <c r="D813" s="56"/>
      <c r="G813" s="30"/>
      <c r="H813" s="30"/>
      <c r="J813" s="30"/>
      <c r="K813" s="30"/>
    </row>
    <row r="814">
      <c r="B814" s="20"/>
      <c r="C814" s="55"/>
      <c r="D814" s="56"/>
      <c r="G814" s="30"/>
      <c r="H814" s="30"/>
      <c r="J814" s="30"/>
      <c r="K814" s="30"/>
    </row>
    <row r="815">
      <c r="B815" s="20"/>
      <c r="C815" s="55"/>
      <c r="D815" s="56"/>
      <c r="G815" s="30"/>
      <c r="H815" s="30"/>
      <c r="J815" s="30"/>
      <c r="K815" s="30"/>
    </row>
    <row r="816">
      <c r="B816" s="20"/>
      <c r="C816" s="55"/>
      <c r="D816" s="56"/>
      <c r="G816" s="30"/>
      <c r="H816" s="30"/>
      <c r="J816" s="30"/>
      <c r="K816" s="30"/>
    </row>
    <row r="817">
      <c r="B817" s="20"/>
      <c r="C817" s="55"/>
      <c r="D817" s="56"/>
      <c r="G817" s="30"/>
      <c r="H817" s="30"/>
      <c r="J817" s="30"/>
      <c r="K817" s="30"/>
    </row>
    <row r="818">
      <c r="B818" s="20"/>
      <c r="C818" s="55"/>
      <c r="D818" s="56"/>
      <c r="G818" s="30"/>
      <c r="H818" s="30"/>
      <c r="J818" s="30"/>
      <c r="K818" s="30"/>
    </row>
    <row r="819">
      <c r="B819" s="20"/>
      <c r="C819" s="55"/>
      <c r="D819" s="56"/>
      <c r="G819" s="30"/>
      <c r="H819" s="30"/>
      <c r="J819" s="30"/>
      <c r="K819" s="30"/>
    </row>
    <row r="820">
      <c r="B820" s="20"/>
      <c r="C820" s="55"/>
      <c r="D820" s="56"/>
      <c r="G820" s="30"/>
      <c r="H820" s="30"/>
      <c r="J820" s="30"/>
      <c r="K820" s="30"/>
    </row>
    <row r="821">
      <c r="B821" s="20"/>
      <c r="C821" s="55"/>
      <c r="D821" s="56"/>
      <c r="G821" s="30"/>
      <c r="H821" s="30"/>
      <c r="J821" s="30"/>
      <c r="K821" s="30"/>
    </row>
    <row r="822">
      <c r="B822" s="20"/>
      <c r="C822" s="55"/>
      <c r="D822" s="56"/>
      <c r="G822" s="30"/>
      <c r="H822" s="30"/>
      <c r="J822" s="30"/>
      <c r="K822" s="30"/>
    </row>
    <row r="823">
      <c r="B823" s="20"/>
      <c r="C823" s="55"/>
      <c r="D823" s="56"/>
      <c r="G823" s="30"/>
      <c r="H823" s="30"/>
      <c r="J823" s="30"/>
      <c r="K823" s="30"/>
    </row>
    <row r="824">
      <c r="B824" s="20"/>
      <c r="C824" s="55"/>
      <c r="D824" s="56"/>
      <c r="G824" s="30"/>
      <c r="H824" s="30"/>
      <c r="J824" s="30"/>
      <c r="K824" s="30"/>
    </row>
    <row r="825">
      <c r="B825" s="20"/>
      <c r="C825" s="55"/>
      <c r="D825" s="56"/>
      <c r="G825" s="30"/>
      <c r="H825" s="30"/>
      <c r="J825" s="30"/>
      <c r="K825" s="30"/>
    </row>
    <row r="826">
      <c r="B826" s="20"/>
      <c r="C826" s="55"/>
      <c r="D826" s="56"/>
      <c r="G826" s="30"/>
      <c r="H826" s="30"/>
      <c r="J826" s="30"/>
      <c r="K826" s="30"/>
    </row>
    <row r="827">
      <c r="B827" s="20"/>
      <c r="C827" s="55"/>
      <c r="D827" s="56"/>
      <c r="G827" s="30"/>
      <c r="H827" s="30"/>
      <c r="J827" s="30"/>
      <c r="K827" s="30"/>
    </row>
    <row r="828">
      <c r="B828" s="20"/>
      <c r="C828" s="55"/>
      <c r="D828" s="56"/>
      <c r="G828" s="30"/>
      <c r="H828" s="30"/>
      <c r="J828" s="30"/>
      <c r="K828" s="30"/>
    </row>
    <row r="829">
      <c r="B829" s="20"/>
      <c r="C829" s="55"/>
      <c r="D829" s="56"/>
      <c r="G829" s="30"/>
      <c r="H829" s="30"/>
      <c r="J829" s="30"/>
      <c r="K829" s="30"/>
    </row>
    <row r="830">
      <c r="B830" s="20"/>
      <c r="C830" s="55"/>
      <c r="D830" s="56"/>
      <c r="G830" s="30"/>
      <c r="H830" s="30"/>
      <c r="J830" s="30"/>
      <c r="K830" s="30"/>
    </row>
    <row r="831">
      <c r="B831" s="20"/>
      <c r="C831" s="55"/>
      <c r="D831" s="56"/>
      <c r="G831" s="30"/>
      <c r="H831" s="30"/>
      <c r="J831" s="30"/>
      <c r="K831" s="30"/>
    </row>
    <row r="832">
      <c r="B832" s="20"/>
      <c r="C832" s="55"/>
      <c r="D832" s="56"/>
      <c r="G832" s="30"/>
      <c r="H832" s="30"/>
      <c r="J832" s="30"/>
      <c r="K832" s="30"/>
    </row>
    <row r="833">
      <c r="B833" s="20"/>
      <c r="C833" s="55"/>
      <c r="D833" s="56"/>
      <c r="G833" s="30"/>
      <c r="H833" s="30"/>
      <c r="J833" s="30"/>
      <c r="K833" s="30"/>
    </row>
    <row r="834">
      <c r="B834" s="20"/>
      <c r="C834" s="55"/>
      <c r="D834" s="56"/>
      <c r="G834" s="30"/>
      <c r="H834" s="30"/>
      <c r="J834" s="30"/>
      <c r="K834" s="30"/>
    </row>
    <row r="835">
      <c r="B835" s="20"/>
      <c r="C835" s="55"/>
      <c r="D835" s="56"/>
      <c r="G835" s="30"/>
      <c r="H835" s="30"/>
      <c r="J835" s="30"/>
      <c r="K835" s="30"/>
    </row>
    <row r="836">
      <c r="B836" s="20"/>
      <c r="C836" s="55"/>
      <c r="D836" s="56"/>
      <c r="G836" s="30"/>
      <c r="H836" s="30"/>
      <c r="J836" s="30"/>
      <c r="K836" s="30"/>
    </row>
    <row r="837">
      <c r="B837" s="20"/>
      <c r="C837" s="55"/>
      <c r="D837" s="56"/>
      <c r="G837" s="30"/>
      <c r="H837" s="30"/>
      <c r="J837" s="30"/>
      <c r="K837" s="30"/>
    </row>
    <row r="838">
      <c r="B838" s="20"/>
      <c r="C838" s="55"/>
      <c r="D838" s="56"/>
      <c r="G838" s="30"/>
      <c r="H838" s="30"/>
      <c r="J838" s="30"/>
      <c r="K838" s="30"/>
    </row>
    <row r="839">
      <c r="B839" s="20"/>
      <c r="C839" s="55"/>
      <c r="D839" s="56"/>
      <c r="G839" s="30"/>
      <c r="H839" s="30"/>
      <c r="J839" s="30"/>
      <c r="K839" s="30"/>
    </row>
    <row r="840">
      <c r="B840" s="20"/>
      <c r="C840" s="55"/>
      <c r="D840" s="56"/>
      <c r="G840" s="30"/>
      <c r="H840" s="30"/>
      <c r="J840" s="30"/>
      <c r="K840" s="30"/>
    </row>
    <row r="841">
      <c r="B841" s="20"/>
      <c r="C841" s="55"/>
      <c r="D841" s="56"/>
      <c r="G841" s="30"/>
      <c r="H841" s="30"/>
      <c r="J841" s="30"/>
      <c r="K841" s="30"/>
    </row>
    <row r="842">
      <c r="B842" s="20"/>
      <c r="C842" s="55"/>
      <c r="D842" s="56"/>
      <c r="G842" s="30"/>
      <c r="H842" s="30"/>
      <c r="J842" s="30"/>
      <c r="K842" s="30"/>
    </row>
    <row r="843">
      <c r="B843" s="20"/>
      <c r="C843" s="55"/>
      <c r="D843" s="56"/>
      <c r="G843" s="30"/>
      <c r="H843" s="30"/>
      <c r="J843" s="30"/>
      <c r="K843" s="30"/>
    </row>
    <row r="844">
      <c r="B844" s="20"/>
      <c r="C844" s="55"/>
      <c r="D844" s="56"/>
      <c r="G844" s="30"/>
      <c r="H844" s="30"/>
      <c r="J844" s="30"/>
      <c r="K844" s="30"/>
    </row>
    <row r="845">
      <c r="B845" s="20"/>
      <c r="C845" s="55"/>
      <c r="D845" s="56"/>
      <c r="G845" s="30"/>
      <c r="H845" s="30"/>
      <c r="J845" s="30"/>
      <c r="K845" s="30"/>
    </row>
    <row r="846">
      <c r="B846" s="20"/>
      <c r="C846" s="55"/>
      <c r="D846" s="56"/>
      <c r="G846" s="30"/>
      <c r="H846" s="30"/>
      <c r="J846" s="30"/>
      <c r="K846" s="30"/>
    </row>
    <row r="847">
      <c r="B847" s="20"/>
      <c r="C847" s="55"/>
      <c r="D847" s="56"/>
      <c r="G847" s="30"/>
      <c r="H847" s="30"/>
      <c r="J847" s="30"/>
      <c r="K847" s="30"/>
    </row>
    <row r="848">
      <c r="B848" s="20"/>
      <c r="C848" s="55"/>
      <c r="D848" s="56"/>
      <c r="G848" s="30"/>
      <c r="H848" s="30"/>
      <c r="J848" s="30"/>
      <c r="K848" s="30"/>
    </row>
    <row r="849">
      <c r="B849" s="20"/>
      <c r="C849" s="55"/>
      <c r="D849" s="56"/>
      <c r="G849" s="30"/>
      <c r="H849" s="30"/>
      <c r="J849" s="30"/>
      <c r="K849" s="30"/>
    </row>
    <row r="850">
      <c r="B850" s="20"/>
      <c r="C850" s="55"/>
      <c r="D850" s="56"/>
      <c r="G850" s="30"/>
      <c r="H850" s="30"/>
      <c r="J850" s="30"/>
      <c r="K850" s="30"/>
    </row>
    <row r="851">
      <c r="B851" s="20"/>
      <c r="C851" s="55"/>
      <c r="D851" s="56"/>
      <c r="G851" s="30"/>
      <c r="H851" s="30"/>
      <c r="J851" s="30"/>
      <c r="K851" s="30"/>
    </row>
    <row r="852">
      <c r="B852" s="20"/>
      <c r="C852" s="55"/>
      <c r="D852" s="56"/>
      <c r="G852" s="30"/>
      <c r="H852" s="30"/>
      <c r="J852" s="30"/>
      <c r="K852" s="30"/>
    </row>
    <row r="853">
      <c r="B853" s="20"/>
      <c r="C853" s="55"/>
      <c r="D853" s="56"/>
      <c r="G853" s="30"/>
      <c r="H853" s="30"/>
      <c r="J853" s="30"/>
      <c r="K853" s="30"/>
    </row>
    <row r="854">
      <c r="B854" s="20"/>
      <c r="C854" s="55"/>
      <c r="D854" s="56"/>
      <c r="G854" s="30"/>
      <c r="H854" s="30"/>
      <c r="J854" s="30"/>
      <c r="K854" s="30"/>
    </row>
    <row r="855">
      <c r="B855" s="20"/>
      <c r="C855" s="55"/>
      <c r="D855" s="56"/>
      <c r="G855" s="30"/>
      <c r="H855" s="30"/>
      <c r="J855" s="30"/>
      <c r="K855" s="30"/>
    </row>
    <row r="856">
      <c r="B856" s="20"/>
      <c r="C856" s="55"/>
      <c r="D856" s="56"/>
      <c r="G856" s="30"/>
      <c r="H856" s="30"/>
      <c r="J856" s="30"/>
      <c r="K856" s="30"/>
    </row>
    <row r="857">
      <c r="B857" s="20"/>
      <c r="C857" s="55"/>
      <c r="D857" s="56"/>
      <c r="G857" s="30"/>
      <c r="H857" s="30"/>
      <c r="J857" s="30"/>
      <c r="K857" s="30"/>
    </row>
    <row r="858">
      <c r="B858" s="20"/>
      <c r="C858" s="55"/>
      <c r="D858" s="56"/>
      <c r="G858" s="30"/>
      <c r="H858" s="30"/>
      <c r="J858" s="30"/>
      <c r="K858" s="30"/>
    </row>
    <row r="859">
      <c r="B859" s="20"/>
      <c r="C859" s="55"/>
      <c r="D859" s="56"/>
      <c r="G859" s="30"/>
      <c r="H859" s="30"/>
      <c r="J859" s="30"/>
      <c r="K859" s="30"/>
    </row>
    <row r="860">
      <c r="B860" s="20"/>
      <c r="C860" s="55"/>
      <c r="D860" s="56"/>
      <c r="G860" s="30"/>
      <c r="H860" s="30"/>
      <c r="J860" s="30"/>
      <c r="K860" s="30"/>
    </row>
    <row r="861">
      <c r="B861" s="20"/>
      <c r="C861" s="55"/>
      <c r="D861" s="56"/>
      <c r="G861" s="30"/>
      <c r="H861" s="30"/>
      <c r="J861" s="30"/>
      <c r="K861" s="30"/>
    </row>
    <row r="862">
      <c r="B862" s="20"/>
      <c r="C862" s="55"/>
      <c r="D862" s="56"/>
      <c r="G862" s="30"/>
      <c r="H862" s="30"/>
      <c r="J862" s="30"/>
      <c r="K862" s="30"/>
    </row>
    <row r="863">
      <c r="B863" s="20"/>
      <c r="C863" s="55"/>
      <c r="D863" s="56"/>
      <c r="G863" s="30"/>
      <c r="H863" s="30"/>
      <c r="J863" s="30"/>
      <c r="K863" s="30"/>
    </row>
    <row r="864">
      <c r="B864" s="20"/>
      <c r="C864" s="55"/>
      <c r="D864" s="56"/>
      <c r="G864" s="30"/>
      <c r="H864" s="30"/>
      <c r="J864" s="30"/>
      <c r="K864" s="30"/>
    </row>
    <row r="865">
      <c r="B865" s="20"/>
      <c r="C865" s="55"/>
      <c r="D865" s="56"/>
      <c r="G865" s="30"/>
      <c r="H865" s="30"/>
      <c r="J865" s="30"/>
      <c r="K865" s="30"/>
    </row>
    <row r="866">
      <c r="B866" s="20"/>
      <c r="C866" s="55"/>
      <c r="D866" s="56"/>
      <c r="G866" s="30"/>
      <c r="H866" s="30"/>
      <c r="J866" s="30"/>
      <c r="K866" s="30"/>
    </row>
    <row r="867">
      <c r="B867" s="20"/>
      <c r="C867" s="55"/>
      <c r="D867" s="56"/>
      <c r="G867" s="30"/>
      <c r="H867" s="30"/>
      <c r="J867" s="30"/>
      <c r="K867" s="30"/>
    </row>
    <row r="868">
      <c r="B868" s="20"/>
      <c r="C868" s="55"/>
      <c r="D868" s="56"/>
      <c r="G868" s="30"/>
      <c r="H868" s="30"/>
      <c r="J868" s="30"/>
      <c r="K868" s="30"/>
    </row>
    <row r="869">
      <c r="B869" s="20"/>
      <c r="C869" s="55"/>
      <c r="D869" s="56"/>
      <c r="G869" s="30"/>
      <c r="H869" s="30"/>
      <c r="J869" s="30"/>
      <c r="K869" s="30"/>
    </row>
    <row r="870">
      <c r="B870" s="20"/>
      <c r="C870" s="55"/>
      <c r="D870" s="56"/>
      <c r="G870" s="30"/>
      <c r="H870" s="30"/>
      <c r="J870" s="30"/>
      <c r="K870" s="30"/>
    </row>
    <row r="871">
      <c r="B871" s="20"/>
      <c r="C871" s="55"/>
      <c r="D871" s="56"/>
      <c r="G871" s="30"/>
      <c r="H871" s="30"/>
      <c r="J871" s="30"/>
      <c r="K871" s="30"/>
    </row>
    <row r="872">
      <c r="B872" s="20"/>
      <c r="C872" s="55"/>
      <c r="D872" s="56"/>
      <c r="G872" s="30"/>
      <c r="H872" s="30"/>
      <c r="J872" s="30"/>
      <c r="K872" s="30"/>
    </row>
    <row r="873">
      <c r="B873" s="20"/>
      <c r="C873" s="55"/>
      <c r="D873" s="56"/>
      <c r="G873" s="30"/>
      <c r="H873" s="30"/>
      <c r="J873" s="30"/>
      <c r="K873" s="30"/>
    </row>
    <row r="874">
      <c r="B874" s="20"/>
      <c r="C874" s="55"/>
      <c r="D874" s="56"/>
      <c r="G874" s="30"/>
      <c r="H874" s="30"/>
      <c r="J874" s="30"/>
      <c r="K874" s="30"/>
    </row>
    <row r="875">
      <c r="B875" s="20"/>
      <c r="C875" s="55"/>
      <c r="D875" s="56"/>
      <c r="G875" s="30"/>
      <c r="H875" s="30"/>
      <c r="J875" s="30"/>
      <c r="K875" s="30"/>
    </row>
    <row r="876">
      <c r="B876" s="20"/>
      <c r="C876" s="55"/>
      <c r="D876" s="56"/>
      <c r="G876" s="30"/>
      <c r="H876" s="30"/>
      <c r="J876" s="30"/>
      <c r="K876" s="30"/>
    </row>
    <row r="877">
      <c r="B877" s="20"/>
      <c r="C877" s="55"/>
      <c r="D877" s="56"/>
      <c r="G877" s="30"/>
      <c r="H877" s="30"/>
      <c r="J877" s="30"/>
      <c r="K877" s="30"/>
    </row>
    <row r="878">
      <c r="B878" s="20"/>
      <c r="C878" s="55"/>
      <c r="D878" s="56"/>
      <c r="G878" s="30"/>
      <c r="H878" s="30"/>
      <c r="J878" s="30"/>
      <c r="K878" s="30"/>
    </row>
    <row r="879">
      <c r="B879" s="20"/>
      <c r="C879" s="55"/>
      <c r="D879" s="56"/>
      <c r="G879" s="30"/>
      <c r="H879" s="30"/>
      <c r="J879" s="30"/>
      <c r="K879" s="30"/>
    </row>
    <row r="880">
      <c r="B880" s="20"/>
      <c r="C880" s="55"/>
      <c r="D880" s="56"/>
      <c r="G880" s="30"/>
      <c r="H880" s="30"/>
      <c r="J880" s="30"/>
      <c r="K880" s="30"/>
    </row>
    <row r="881">
      <c r="B881" s="20"/>
      <c r="C881" s="55"/>
      <c r="D881" s="56"/>
      <c r="G881" s="30"/>
      <c r="H881" s="30"/>
      <c r="J881" s="30"/>
      <c r="K881" s="30"/>
    </row>
    <row r="882">
      <c r="B882" s="20"/>
      <c r="C882" s="55"/>
      <c r="D882" s="56"/>
      <c r="G882" s="30"/>
      <c r="H882" s="30"/>
      <c r="J882" s="30"/>
      <c r="K882" s="30"/>
    </row>
    <row r="883">
      <c r="B883" s="20"/>
      <c r="C883" s="55"/>
      <c r="D883" s="56"/>
      <c r="G883" s="30"/>
      <c r="H883" s="30"/>
      <c r="J883" s="30"/>
      <c r="K883" s="30"/>
    </row>
    <row r="884">
      <c r="B884" s="20"/>
      <c r="C884" s="55"/>
      <c r="D884" s="56"/>
      <c r="G884" s="30"/>
      <c r="H884" s="30"/>
      <c r="J884" s="30"/>
      <c r="K884" s="30"/>
    </row>
    <row r="885">
      <c r="B885" s="20"/>
      <c r="C885" s="55"/>
      <c r="D885" s="56"/>
      <c r="G885" s="30"/>
      <c r="H885" s="30"/>
      <c r="J885" s="30"/>
      <c r="K885" s="30"/>
    </row>
    <row r="886">
      <c r="B886" s="20"/>
      <c r="C886" s="55"/>
      <c r="D886" s="56"/>
      <c r="G886" s="30"/>
      <c r="H886" s="30"/>
      <c r="J886" s="30"/>
      <c r="K886" s="30"/>
    </row>
    <row r="887">
      <c r="B887" s="20"/>
      <c r="C887" s="55"/>
      <c r="D887" s="56"/>
      <c r="G887" s="30"/>
      <c r="H887" s="30"/>
      <c r="J887" s="30"/>
      <c r="K887" s="30"/>
    </row>
    <row r="888">
      <c r="B888" s="20"/>
      <c r="C888" s="55"/>
      <c r="D888" s="56"/>
      <c r="G888" s="30"/>
      <c r="H888" s="30"/>
      <c r="J888" s="30"/>
      <c r="K888" s="30"/>
    </row>
    <row r="889">
      <c r="B889" s="20"/>
      <c r="C889" s="55"/>
      <c r="D889" s="56"/>
      <c r="G889" s="30"/>
      <c r="H889" s="30"/>
      <c r="J889" s="30"/>
      <c r="K889" s="30"/>
    </row>
    <row r="890">
      <c r="B890" s="20"/>
      <c r="C890" s="55"/>
      <c r="D890" s="56"/>
      <c r="G890" s="30"/>
      <c r="H890" s="30"/>
      <c r="J890" s="30"/>
      <c r="K890" s="30"/>
    </row>
    <row r="891">
      <c r="B891" s="20"/>
      <c r="C891" s="55"/>
      <c r="D891" s="56"/>
      <c r="G891" s="30"/>
      <c r="H891" s="30"/>
      <c r="J891" s="30"/>
      <c r="K891" s="30"/>
    </row>
    <row r="892">
      <c r="B892" s="20"/>
      <c r="C892" s="55"/>
      <c r="D892" s="56"/>
      <c r="G892" s="30"/>
      <c r="H892" s="30"/>
      <c r="J892" s="30"/>
      <c r="K892" s="30"/>
    </row>
    <row r="893">
      <c r="B893" s="20"/>
      <c r="C893" s="55"/>
      <c r="D893" s="56"/>
      <c r="G893" s="30"/>
      <c r="H893" s="30"/>
      <c r="J893" s="30"/>
      <c r="K893" s="30"/>
    </row>
    <row r="894">
      <c r="B894" s="20"/>
      <c r="C894" s="55"/>
      <c r="D894" s="56"/>
      <c r="G894" s="30"/>
      <c r="H894" s="30"/>
      <c r="J894" s="30"/>
      <c r="K894" s="30"/>
    </row>
    <row r="895">
      <c r="B895" s="20"/>
      <c r="C895" s="55"/>
      <c r="D895" s="56"/>
      <c r="G895" s="30"/>
      <c r="H895" s="30"/>
      <c r="J895" s="30"/>
      <c r="K895" s="30"/>
    </row>
    <row r="896">
      <c r="B896" s="20"/>
      <c r="C896" s="55"/>
      <c r="D896" s="56"/>
      <c r="G896" s="30"/>
      <c r="H896" s="30"/>
      <c r="J896" s="30"/>
      <c r="K896" s="30"/>
    </row>
    <row r="897">
      <c r="B897" s="20"/>
      <c r="C897" s="55"/>
      <c r="D897" s="56"/>
      <c r="G897" s="30"/>
      <c r="H897" s="30"/>
      <c r="J897" s="30"/>
      <c r="K897" s="30"/>
    </row>
    <row r="898">
      <c r="B898" s="20"/>
      <c r="C898" s="55"/>
      <c r="D898" s="56"/>
      <c r="G898" s="30"/>
      <c r="H898" s="30"/>
      <c r="J898" s="30"/>
      <c r="K898" s="30"/>
    </row>
    <row r="899">
      <c r="B899" s="20"/>
      <c r="C899" s="55"/>
      <c r="D899" s="56"/>
      <c r="G899" s="30"/>
      <c r="H899" s="30"/>
      <c r="J899" s="30"/>
      <c r="K899" s="30"/>
    </row>
    <row r="900">
      <c r="B900" s="20"/>
      <c r="C900" s="55"/>
      <c r="D900" s="56"/>
      <c r="G900" s="30"/>
      <c r="H900" s="30"/>
      <c r="J900" s="30"/>
      <c r="K900" s="30"/>
    </row>
    <row r="901">
      <c r="B901" s="20"/>
      <c r="C901" s="55"/>
      <c r="D901" s="56"/>
      <c r="G901" s="30"/>
      <c r="H901" s="30"/>
      <c r="J901" s="30"/>
      <c r="K901" s="30"/>
    </row>
    <row r="902">
      <c r="B902" s="20"/>
      <c r="C902" s="55"/>
      <c r="D902" s="56"/>
      <c r="G902" s="30"/>
      <c r="H902" s="30"/>
      <c r="J902" s="30"/>
      <c r="K902" s="30"/>
    </row>
    <row r="903">
      <c r="B903" s="20"/>
      <c r="C903" s="55"/>
      <c r="D903" s="56"/>
      <c r="G903" s="30"/>
      <c r="H903" s="30"/>
      <c r="J903" s="30"/>
      <c r="K903" s="30"/>
    </row>
    <row r="904">
      <c r="B904" s="20"/>
      <c r="C904" s="55"/>
      <c r="D904" s="56"/>
      <c r="G904" s="30"/>
      <c r="H904" s="30"/>
      <c r="J904" s="30"/>
      <c r="K904" s="30"/>
    </row>
    <row r="905">
      <c r="B905" s="20"/>
      <c r="C905" s="55"/>
      <c r="D905" s="56"/>
      <c r="G905" s="30"/>
      <c r="H905" s="30"/>
      <c r="J905" s="30"/>
      <c r="K905" s="30"/>
    </row>
    <row r="906">
      <c r="B906" s="20"/>
      <c r="C906" s="55"/>
      <c r="D906" s="56"/>
      <c r="G906" s="30"/>
      <c r="H906" s="30"/>
      <c r="J906" s="30"/>
      <c r="K906" s="30"/>
    </row>
    <row r="907">
      <c r="B907" s="20"/>
      <c r="C907" s="55"/>
      <c r="D907" s="56"/>
      <c r="G907" s="30"/>
      <c r="H907" s="30"/>
      <c r="J907" s="30"/>
      <c r="K907" s="30"/>
    </row>
    <row r="908">
      <c r="B908" s="20"/>
      <c r="C908" s="55"/>
      <c r="D908" s="56"/>
      <c r="G908" s="30"/>
      <c r="H908" s="30"/>
      <c r="J908" s="30"/>
      <c r="K908" s="30"/>
    </row>
    <row r="909">
      <c r="B909" s="20"/>
      <c r="C909" s="55"/>
      <c r="D909" s="56"/>
      <c r="G909" s="30"/>
      <c r="H909" s="30"/>
      <c r="J909" s="30"/>
      <c r="K909" s="30"/>
    </row>
    <row r="910">
      <c r="B910" s="20"/>
      <c r="C910" s="55"/>
      <c r="D910" s="56"/>
      <c r="G910" s="30"/>
      <c r="H910" s="30"/>
      <c r="J910" s="30"/>
      <c r="K910" s="30"/>
    </row>
    <row r="911">
      <c r="B911" s="20"/>
      <c r="C911" s="55"/>
      <c r="D911" s="56"/>
      <c r="G911" s="30"/>
      <c r="H911" s="30"/>
      <c r="J911" s="30"/>
      <c r="K911" s="30"/>
    </row>
    <row r="912">
      <c r="B912" s="20"/>
      <c r="C912" s="55"/>
      <c r="D912" s="56"/>
      <c r="G912" s="30"/>
      <c r="H912" s="30"/>
      <c r="J912" s="30"/>
      <c r="K912" s="30"/>
    </row>
    <row r="913">
      <c r="B913" s="20"/>
      <c r="C913" s="55"/>
      <c r="D913" s="56"/>
      <c r="G913" s="30"/>
      <c r="H913" s="30"/>
      <c r="J913" s="30"/>
      <c r="K913" s="30"/>
    </row>
    <row r="914">
      <c r="B914" s="20"/>
      <c r="C914" s="55"/>
      <c r="D914" s="56"/>
      <c r="G914" s="30"/>
      <c r="H914" s="30"/>
      <c r="J914" s="30"/>
      <c r="K914" s="30"/>
    </row>
    <row r="915">
      <c r="B915" s="20"/>
      <c r="C915" s="55"/>
      <c r="D915" s="56"/>
      <c r="G915" s="30"/>
      <c r="H915" s="30"/>
      <c r="J915" s="30"/>
      <c r="K915" s="30"/>
    </row>
    <row r="916">
      <c r="B916" s="20"/>
      <c r="C916" s="55"/>
      <c r="D916" s="56"/>
      <c r="G916" s="30"/>
      <c r="H916" s="30"/>
      <c r="J916" s="30"/>
      <c r="K916" s="30"/>
    </row>
    <row r="917">
      <c r="B917" s="20"/>
      <c r="C917" s="55"/>
      <c r="D917" s="56"/>
      <c r="G917" s="30"/>
      <c r="H917" s="30"/>
      <c r="J917" s="30"/>
      <c r="K917" s="30"/>
    </row>
    <row r="918">
      <c r="B918" s="20"/>
      <c r="C918" s="55"/>
      <c r="D918" s="56"/>
      <c r="G918" s="30"/>
      <c r="H918" s="30"/>
      <c r="J918" s="30"/>
      <c r="K918" s="30"/>
    </row>
    <row r="919">
      <c r="B919" s="20"/>
      <c r="C919" s="55"/>
      <c r="D919" s="56"/>
      <c r="G919" s="30"/>
      <c r="H919" s="30"/>
      <c r="J919" s="30"/>
      <c r="K919" s="30"/>
    </row>
    <row r="920">
      <c r="B920" s="20"/>
      <c r="C920" s="55"/>
      <c r="D920" s="56"/>
      <c r="G920" s="30"/>
      <c r="H920" s="30"/>
      <c r="J920" s="30"/>
      <c r="K920" s="30"/>
    </row>
    <row r="921">
      <c r="B921" s="20"/>
      <c r="C921" s="55"/>
      <c r="D921" s="56"/>
      <c r="G921" s="30"/>
      <c r="H921" s="30"/>
      <c r="J921" s="30"/>
      <c r="K921" s="30"/>
    </row>
    <row r="922">
      <c r="B922" s="20"/>
      <c r="C922" s="55"/>
      <c r="D922" s="56"/>
      <c r="G922" s="30"/>
      <c r="H922" s="30"/>
      <c r="J922" s="30"/>
      <c r="K922" s="30"/>
    </row>
    <row r="923">
      <c r="B923" s="20"/>
      <c r="C923" s="55"/>
      <c r="D923" s="56"/>
      <c r="G923" s="30"/>
      <c r="H923" s="30"/>
      <c r="J923" s="30"/>
      <c r="K923" s="30"/>
    </row>
    <row r="924">
      <c r="B924" s="20"/>
      <c r="C924" s="55"/>
      <c r="D924" s="56"/>
      <c r="G924" s="30"/>
      <c r="H924" s="30"/>
      <c r="J924" s="30"/>
      <c r="K924" s="30"/>
    </row>
    <row r="925">
      <c r="B925" s="20"/>
      <c r="C925" s="55"/>
      <c r="D925" s="56"/>
      <c r="G925" s="30"/>
      <c r="H925" s="30"/>
      <c r="J925" s="30"/>
      <c r="K925" s="30"/>
    </row>
    <row r="926">
      <c r="B926" s="20"/>
      <c r="C926" s="55"/>
      <c r="D926" s="56"/>
      <c r="G926" s="30"/>
      <c r="H926" s="30"/>
      <c r="J926" s="30"/>
      <c r="K926" s="30"/>
    </row>
    <row r="927">
      <c r="B927" s="20"/>
      <c r="C927" s="55"/>
      <c r="D927" s="56"/>
      <c r="G927" s="30"/>
      <c r="H927" s="30"/>
      <c r="J927" s="30"/>
      <c r="K927" s="30"/>
    </row>
    <row r="928">
      <c r="B928" s="20"/>
      <c r="C928" s="55"/>
      <c r="D928" s="56"/>
      <c r="G928" s="30"/>
      <c r="H928" s="30"/>
      <c r="J928" s="30"/>
      <c r="K928" s="30"/>
    </row>
    <row r="929">
      <c r="B929" s="20"/>
      <c r="C929" s="55"/>
      <c r="D929" s="56"/>
      <c r="G929" s="30"/>
      <c r="H929" s="30"/>
      <c r="J929" s="30"/>
      <c r="K929" s="30"/>
    </row>
    <row r="930">
      <c r="B930" s="20"/>
      <c r="C930" s="55"/>
      <c r="D930" s="56"/>
      <c r="G930" s="30"/>
      <c r="H930" s="30"/>
      <c r="J930" s="30"/>
      <c r="K930" s="30"/>
    </row>
    <row r="931">
      <c r="B931" s="20"/>
      <c r="C931" s="55"/>
      <c r="D931" s="56"/>
      <c r="G931" s="30"/>
      <c r="H931" s="30"/>
      <c r="J931" s="30"/>
      <c r="K931" s="30"/>
    </row>
    <row r="932">
      <c r="B932" s="20"/>
      <c r="C932" s="55"/>
      <c r="D932" s="56"/>
      <c r="G932" s="30"/>
      <c r="H932" s="30"/>
      <c r="J932" s="30"/>
      <c r="K932" s="30"/>
    </row>
    <row r="933">
      <c r="B933" s="20"/>
      <c r="C933" s="55"/>
      <c r="D933" s="56"/>
      <c r="G933" s="30"/>
      <c r="H933" s="30"/>
      <c r="J933" s="30"/>
      <c r="K933" s="30"/>
    </row>
    <row r="934">
      <c r="B934" s="20"/>
      <c r="C934" s="55"/>
      <c r="D934" s="56"/>
      <c r="G934" s="30"/>
      <c r="H934" s="30"/>
      <c r="J934" s="30"/>
      <c r="K934" s="30"/>
    </row>
    <row r="935">
      <c r="B935" s="20"/>
      <c r="C935" s="55"/>
      <c r="D935" s="56"/>
      <c r="G935" s="30"/>
      <c r="H935" s="30"/>
      <c r="J935" s="30"/>
      <c r="K935" s="30"/>
    </row>
    <row r="936">
      <c r="B936" s="20"/>
      <c r="C936" s="55"/>
      <c r="D936" s="56"/>
      <c r="G936" s="30"/>
      <c r="H936" s="30"/>
      <c r="J936" s="30"/>
      <c r="K936" s="30"/>
    </row>
    <row r="937">
      <c r="B937" s="20"/>
      <c r="C937" s="55"/>
      <c r="D937" s="56"/>
      <c r="G937" s="30"/>
      <c r="H937" s="30"/>
      <c r="J937" s="30"/>
      <c r="K937" s="30"/>
    </row>
    <row r="938">
      <c r="B938" s="20"/>
      <c r="C938" s="55"/>
      <c r="D938" s="56"/>
      <c r="G938" s="30"/>
      <c r="H938" s="30"/>
      <c r="J938" s="30"/>
      <c r="K938" s="30"/>
    </row>
    <row r="939">
      <c r="B939" s="20"/>
      <c r="C939" s="55"/>
      <c r="D939" s="56"/>
      <c r="G939" s="30"/>
      <c r="H939" s="30"/>
      <c r="J939" s="30"/>
      <c r="K939" s="30"/>
    </row>
    <row r="940">
      <c r="B940" s="20"/>
      <c r="C940" s="55"/>
      <c r="D940" s="56"/>
      <c r="G940" s="30"/>
      <c r="H940" s="30"/>
      <c r="J940" s="30"/>
      <c r="K940" s="30"/>
    </row>
    <row r="941">
      <c r="B941" s="20"/>
      <c r="C941" s="55"/>
      <c r="D941" s="56"/>
      <c r="G941" s="30"/>
      <c r="H941" s="30"/>
      <c r="J941" s="30"/>
      <c r="K941" s="30"/>
    </row>
    <row r="942">
      <c r="B942" s="20"/>
      <c r="C942" s="55"/>
      <c r="D942" s="56"/>
      <c r="G942" s="30"/>
      <c r="H942" s="30"/>
      <c r="J942" s="30"/>
      <c r="K942" s="30"/>
    </row>
    <row r="943">
      <c r="B943" s="20"/>
      <c r="C943" s="55"/>
      <c r="D943" s="56"/>
      <c r="G943" s="30"/>
      <c r="H943" s="30"/>
      <c r="J943" s="30"/>
      <c r="K943" s="30"/>
    </row>
    <row r="944">
      <c r="B944" s="20"/>
      <c r="C944" s="55"/>
      <c r="D944" s="56"/>
      <c r="G944" s="30"/>
      <c r="H944" s="30"/>
      <c r="J944" s="30"/>
      <c r="K944" s="30"/>
    </row>
    <row r="945">
      <c r="B945" s="20"/>
      <c r="C945" s="55"/>
      <c r="D945" s="56"/>
      <c r="G945" s="30"/>
      <c r="H945" s="30"/>
      <c r="J945" s="30"/>
      <c r="K945" s="30"/>
    </row>
    <row r="946">
      <c r="B946" s="20"/>
      <c r="C946" s="55"/>
      <c r="D946" s="56"/>
      <c r="G946" s="30"/>
      <c r="H946" s="30"/>
      <c r="J946" s="30"/>
      <c r="K946" s="30"/>
    </row>
    <row r="947">
      <c r="B947" s="20"/>
      <c r="C947" s="55"/>
      <c r="D947" s="56"/>
      <c r="G947" s="30"/>
      <c r="H947" s="30"/>
      <c r="J947" s="30"/>
      <c r="K947" s="30"/>
    </row>
    <row r="948">
      <c r="B948" s="20"/>
      <c r="C948" s="55"/>
      <c r="D948" s="56"/>
      <c r="G948" s="30"/>
      <c r="H948" s="30"/>
      <c r="J948" s="30"/>
      <c r="K948" s="30"/>
    </row>
    <row r="949">
      <c r="B949" s="20"/>
      <c r="C949" s="55"/>
      <c r="D949" s="56"/>
      <c r="G949" s="30"/>
      <c r="H949" s="30"/>
      <c r="J949" s="30"/>
      <c r="K949" s="30"/>
    </row>
    <row r="950">
      <c r="B950" s="20"/>
      <c r="C950" s="55"/>
      <c r="D950" s="56"/>
      <c r="G950" s="30"/>
      <c r="H950" s="30"/>
      <c r="J950" s="30"/>
      <c r="K950" s="30"/>
    </row>
    <row r="951">
      <c r="B951" s="20"/>
      <c r="C951" s="55"/>
      <c r="D951" s="56"/>
      <c r="G951" s="30"/>
      <c r="H951" s="30"/>
      <c r="J951" s="30"/>
      <c r="K951" s="30"/>
    </row>
    <row r="952">
      <c r="B952" s="20"/>
      <c r="C952" s="55"/>
      <c r="D952" s="56"/>
      <c r="G952" s="30"/>
      <c r="H952" s="30"/>
      <c r="J952" s="30"/>
      <c r="K952" s="30"/>
    </row>
    <row r="953">
      <c r="B953" s="20"/>
      <c r="C953" s="55"/>
      <c r="D953" s="56"/>
      <c r="G953" s="30"/>
      <c r="H953" s="30"/>
      <c r="J953" s="30"/>
      <c r="K953" s="30"/>
    </row>
    <row r="954">
      <c r="B954" s="20"/>
      <c r="C954" s="55"/>
      <c r="D954" s="56"/>
      <c r="G954" s="30"/>
      <c r="H954" s="30"/>
      <c r="J954" s="30"/>
      <c r="K954" s="30"/>
    </row>
    <row r="955">
      <c r="B955" s="20"/>
      <c r="C955" s="55"/>
      <c r="D955" s="56"/>
      <c r="G955" s="30"/>
      <c r="H955" s="30"/>
      <c r="J955" s="30"/>
      <c r="K955" s="30"/>
    </row>
    <row r="956">
      <c r="B956" s="20"/>
      <c r="C956" s="55"/>
      <c r="D956" s="56"/>
      <c r="G956" s="30"/>
      <c r="H956" s="30"/>
      <c r="J956" s="30"/>
      <c r="K956" s="30"/>
    </row>
    <row r="957">
      <c r="B957" s="20"/>
      <c r="C957" s="55"/>
      <c r="D957" s="56"/>
      <c r="G957" s="30"/>
      <c r="H957" s="30"/>
      <c r="J957" s="30"/>
      <c r="K957" s="30"/>
    </row>
    <row r="958">
      <c r="B958" s="20"/>
      <c r="C958" s="55"/>
      <c r="D958" s="56"/>
      <c r="G958" s="30"/>
      <c r="H958" s="30"/>
      <c r="J958" s="30"/>
      <c r="K958" s="30"/>
    </row>
    <row r="959">
      <c r="B959" s="20"/>
      <c r="C959" s="55"/>
      <c r="D959" s="56"/>
      <c r="G959" s="30"/>
      <c r="H959" s="30"/>
      <c r="J959" s="30"/>
      <c r="K959" s="30"/>
    </row>
    <row r="960">
      <c r="B960" s="20"/>
      <c r="C960" s="55"/>
      <c r="D960" s="56"/>
      <c r="G960" s="30"/>
      <c r="H960" s="30"/>
      <c r="J960" s="30"/>
      <c r="K960" s="30"/>
    </row>
    <row r="961">
      <c r="B961" s="20"/>
      <c r="C961" s="55"/>
      <c r="D961" s="56"/>
      <c r="G961" s="30"/>
      <c r="H961" s="30"/>
      <c r="J961" s="30"/>
      <c r="K961" s="30"/>
    </row>
    <row r="962">
      <c r="B962" s="20"/>
      <c r="C962" s="55"/>
      <c r="D962" s="56"/>
      <c r="G962" s="30"/>
      <c r="H962" s="30"/>
      <c r="J962" s="30"/>
      <c r="K962" s="30"/>
    </row>
    <row r="963">
      <c r="B963" s="20"/>
      <c r="C963" s="55"/>
      <c r="D963" s="56"/>
      <c r="G963" s="30"/>
      <c r="H963" s="30"/>
      <c r="J963" s="30"/>
      <c r="K963" s="30"/>
    </row>
    <row r="964">
      <c r="B964" s="20"/>
      <c r="C964" s="55"/>
      <c r="D964" s="56"/>
      <c r="G964" s="30"/>
      <c r="H964" s="30"/>
      <c r="J964" s="30"/>
      <c r="K964" s="30"/>
    </row>
    <row r="965">
      <c r="B965" s="20"/>
      <c r="C965" s="55"/>
      <c r="D965" s="56"/>
      <c r="G965" s="30"/>
      <c r="H965" s="30"/>
      <c r="J965" s="30"/>
      <c r="K965" s="30"/>
    </row>
    <row r="966">
      <c r="B966" s="20"/>
      <c r="C966" s="55"/>
      <c r="D966" s="56"/>
      <c r="G966" s="30"/>
      <c r="H966" s="30"/>
      <c r="J966" s="30"/>
      <c r="K966" s="30"/>
    </row>
    <row r="967">
      <c r="B967" s="20"/>
      <c r="C967" s="55"/>
      <c r="D967" s="56"/>
      <c r="G967" s="30"/>
      <c r="H967" s="30"/>
      <c r="J967" s="30"/>
      <c r="K967" s="30"/>
    </row>
    <row r="968">
      <c r="B968" s="20"/>
      <c r="C968" s="55"/>
      <c r="D968" s="56"/>
      <c r="G968" s="30"/>
      <c r="H968" s="30"/>
      <c r="J968" s="30"/>
      <c r="K968" s="30"/>
    </row>
    <row r="969">
      <c r="B969" s="20"/>
      <c r="C969" s="55"/>
      <c r="D969" s="56"/>
      <c r="G969" s="30"/>
      <c r="H969" s="30"/>
      <c r="J969" s="30"/>
      <c r="K969" s="30"/>
    </row>
    <row r="970">
      <c r="B970" s="20"/>
      <c r="C970" s="55"/>
      <c r="D970" s="56"/>
      <c r="G970" s="30"/>
      <c r="H970" s="30"/>
      <c r="J970" s="30"/>
      <c r="K970" s="30"/>
    </row>
    <row r="971">
      <c r="B971" s="20"/>
      <c r="C971" s="55"/>
      <c r="D971" s="56"/>
      <c r="G971" s="30"/>
      <c r="H971" s="30"/>
      <c r="J971" s="30"/>
      <c r="K971" s="30"/>
    </row>
    <row r="972">
      <c r="B972" s="20"/>
      <c r="C972" s="55"/>
      <c r="D972" s="56"/>
      <c r="G972" s="30"/>
      <c r="H972" s="30"/>
      <c r="J972" s="30"/>
      <c r="K972" s="30"/>
    </row>
    <row r="973">
      <c r="B973" s="20"/>
      <c r="C973" s="55"/>
      <c r="D973" s="56"/>
      <c r="G973" s="30"/>
      <c r="H973" s="30"/>
      <c r="J973" s="30"/>
      <c r="K973" s="30"/>
    </row>
    <row r="974">
      <c r="B974" s="20"/>
      <c r="C974" s="55"/>
      <c r="D974" s="56"/>
      <c r="G974" s="30"/>
      <c r="H974" s="30"/>
      <c r="J974" s="30"/>
      <c r="K974" s="30"/>
    </row>
    <row r="975">
      <c r="B975" s="20"/>
      <c r="C975" s="55"/>
      <c r="D975" s="56"/>
      <c r="G975" s="30"/>
      <c r="H975" s="30"/>
      <c r="J975" s="30"/>
      <c r="K975" s="30"/>
    </row>
    <row r="976">
      <c r="B976" s="20"/>
      <c r="C976" s="55"/>
      <c r="D976" s="56"/>
      <c r="G976" s="30"/>
      <c r="H976" s="30"/>
      <c r="J976" s="30"/>
      <c r="K976" s="30"/>
    </row>
    <row r="977">
      <c r="B977" s="20"/>
      <c r="C977" s="55"/>
      <c r="D977" s="56"/>
      <c r="G977" s="30"/>
      <c r="H977" s="30"/>
      <c r="J977" s="30"/>
      <c r="K977" s="30"/>
    </row>
    <row r="978">
      <c r="B978" s="20"/>
      <c r="C978" s="55"/>
      <c r="D978" s="56"/>
      <c r="G978" s="30"/>
      <c r="H978" s="30"/>
      <c r="J978" s="30"/>
      <c r="K978" s="30"/>
    </row>
    <row r="979">
      <c r="B979" s="20"/>
      <c r="C979" s="55"/>
      <c r="D979" s="56"/>
      <c r="G979" s="30"/>
      <c r="H979" s="30"/>
      <c r="J979" s="30"/>
      <c r="K979" s="30"/>
    </row>
    <row r="980">
      <c r="B980" s="20"/>
      <c r="C980" s="55"/>
      <c r="D980" s="56"/>
      <c r="G980" s="30"/>
      <c r="H980" s="30"/>
      <c r="J980" s="30"/>
      <c r="K980" s="30"/>
    </row>
    <row r="981">
      <c r="B981" s="20"/>
      <c r="C981" s="55"/>
      <c r="D981" s="56"/>
      <c r="G981" s="30"/>
      <c r="H981" s="30"/>
      <c r="J981" s="30"/>
      <c r="K981" s="30"/>
    </row>
    <row r="982">
      <c r="B982" s="20"/>
      <c r="C982" s="55"/>
      <c r="D982" s="56"/>
      <c r="G982" s="30"/>
      <c r="H982" s="30"/>
      <c r="J982" s="30"/>
      <c r="K982" s="30"/>
    </row>
    <row r="983">
      <c r="B983" s="20"/>
      <c r="C983" s="55"/>
      <c r="D983" s="56"/>
      <c r="G983" s="30"/>
      <c r="H983" s="30"/>
      <c r="J983" s="30"/>
      <c r="K983" s="30"/>
    </row>
    <row r="984">
      <c r="B984" s="20"/>
      <c r="C984" s="55"/>
      <c r="D984" s="56"/>
      <c r="G984" s="30"/>
      <c r="H984" s="30"/>
      <c r="J984" s="30"/>
      <c r="K984" s="30"/>
    </row>
    <row r="985">
      <c r="B985" s="20"/>
      <c r="C985" s="55"/>
      <c r="D985" s="56"/>
      <c r="G985" s="30"/>
      <c r="H985" s="30"/>
      <c r="J985" s="30"/>
      <c r="K985" s="30"/>
    </row>
    <row r="986">
      <c r="B986" s="20"/>
      <c r="C986" s="55"/>
      <c r="D986" s="56"/>
      <c r="G986" s="30"/>
      <c r="H986" s="30"/>
      <c r="J986" s="30"/>
      <c r="K986" s="30"/>
    </row>
    <row r="987">
      <c r="B987" s="20"/>
      <c r="C987" s="55"/>
      <c r="D987" s="56"/>
      <c r="G987" s="30"/>
      <c r="H987" s="30"/>
      <c r="J987" s="30"/>
      <c r="K987" s="30"/>
    </row>
    <row r="988">
      <c r="B988" s="20"/>
      <c r="C988" s="55"/>
      <c r="D988" s="56"/>
      <c r="G988" s="30"/>
      <c r="H988" s="30"/>
      <c r="J988" s="30"/>
      <c r="K988" s="30"/>
    </row>
    <row r="989">
      <c r="B989" s="20"/>
      <c r="C989" s="55"/>
      <c r="D989" s="56"/>
      <c r="G989" s="30"/>
      <c r="H989" s="30"/>
      <c r="J989" s="30"/>
      <c r="K989" s="30"/>
    </row>
    <row r="990">
      <c r="B990" s="20"/>
      <c r="C990" s="55"/>
      <c r="D990" s="56"/>
      <c r="G990" s="30"/>
      <c r="H990" s="30"/>
      <c r="J990" s="30"/>
      <c r="K990" s="30"/>
    </row>
    <row r="991">
      <c r="B991" s="20"/>
      <c r="C991" s="55"/>
      <c r="D991" s="56"/>
      <c r="G991" s="30"/>
      <c r="H991" s="30"/>
      <c r="J991" s="30"/>
      <c r="K991" s="30"/>
    </row>
    <row r="992">
      <c r="B992" s="20"/>
      <c r="C992" s="55"/>
      <c r="D992" s="56"/>
      <c r="G992" s="30"/>
      <c r="H992" s="30"/>
      <c r="J992" s="30"/>
      <c r="K992" s="30"/>
    </row>
    <row r="993">
      <c r="B993" s="20"/>
      <c r="C993" s="55"/>
      <c r="D993" s="56"/>
      <c r="G993" s="30"/>
      <c r="H993" s="30"/>
      <c r="J993" s="30"/>
      <c r="K993" s="30"/>
    </row>
    <row r="994">
      <c r="B994" s="20"/>
      <c r="C994" s="55"/>
      <c r="D994" s="56"/>
      <c r="G994" s="30"/>
      <c r="H994" s="30"/>
      <c r="J994" s="30"/>
      <c r="K994" s="30"/>
    </row>
    <row r="995">
      <c r="B995" s="20"/>
      <c r="C995" s="55"/>
      <c r="D995" s="56"/>
      <c r="G995" s="30"/>
      <c r="H995" s="30"/>
      <c r="J995" s="30"/>
      <c r="K995" s="30"/>
    </row>
    <row r="996">
      <c r="B996" s="20"/>
      <c r="C996" s="55"/>
      <c r="D996" s="56"/>
      <c r="G996" s="30"/>
      <c r="H996" s="30"/>
      <c r="J996" s="30"/>
      <c r="K996" s="30"/>
    </row>
    <row r="997">
      <c r="B997" s="20"/>
      <c r="C997" s="55"/>
      <c r="D997" s="56"/>
      <c r="G997" s="30"/>
      <c r="H997" s="30"/>
      <c r="J997" s="30"/>
      <c r="K997" s="30"/>
    </row>
    <row r="998">
      <c r="B998" s="20"/>
      <c r="C998" s="55"/>
      <c r="D998" s="56"/>
      <c r="G998" s="30"/>
      <c r="H998" s="30"/>
      <c r="J998" s="30"/>
      <c r="K998" s="30"/>
    </row>
  </sheetData>
  <autoFilter ref="$A$1:$P$51"/>
  <hyperlinks>
    <hyperlink r:id="rId2" ref="N16"/>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88"/>
    <col customWidth="1" min="4" max="4" width="19.13"/>
    <col customWidth="1" min="5" max="5" width="15.25"/>
    <col customWidth="1" min="9" max="9" width="14.88"/>
    <col customWidth="1" min="10" max="10" width="10.0"/>
    <col customWidth="1" min="13" max="13" width="50.75"/>
    <col customWidth="1" min="14" max="14" width="26.63"/>
    <col customWidth="1" min="15" max="15" width="31.13"/>
    <col customWidth="1" min="16" max="16" width="36.75"/>
  </cols>
  <sheetData>
    <row r="1">
      <c r="A1" s="63" t="s">
        <v>276</v>
      </c>
      <c r="B1" s="63" t="s">
        <v>277</v>
      </c>
      <c r="C1" s="64" t="s">
        <v>278</v>
      </c>
      <c r="D1" s="65" t="s">
        <v>279</v>
      </c>
      <c r="E1" s="66" t="s">
        <v>280</v>
      </c>
      <c r="F1" s="67" t="s">
        <v>281</v>
      </c>
      <c r="G1" s="64" t="s">
        <v>282</v>
      </c>
      <c r="H1" s="68" t="s">
        <v>283</v>
      </c>
      <c r="I1" s="66" t="s">
        <v>284</v>
      </c>
      <c r="J1" s="66" t="s">
        <v>285</v>
      </c>
      <c r="K1" s="15" t="s">
        <v>286</v>
      </c>
      <c r="L1" s="15" t="s">
        <v>287</v>
      </c>
      <c r="M1" s="22" t="s">
        <v>288</v>
      </c>
      <c r="N1" s="69" t="s">
        <v>289</v>
      </c>
      <c r="O1" s="69" t="s">
        <v>290</v>
      </c>
      <c r="P1" s="69" t="s">
        <v>291</v>
      </c>
      <c r="Q1" s="20"/>
      <c r="R1" s="20"/>
      <c r="S1" s="20"/>
      <c r="T1" s="20"/>
      <c r="U1" s="20"/>
      <c r="V1" s="20"/>
      <c r="W1" s="20"/>
      <c r="X1" s="20"/>
      <c r="Y1" s="20"/>
      <c r="Z1" s="20"/>
      <c r="AA1" s="20"/>
    </row>
    <row r="2">
      <c r="A2" s="70">
        <v>1.0</v>
      </c>
      <c r="B2" s="71">
        <v>6.0</v>
      </c>
      <c r="C2" s="72">
        <v>0.92</v>
      </c>
      <c r="D2" s="73">
        <v>0.9</v>
      </c>
      <c r="E2" s="72">
        <v>0.96</v>
      </c>
      <c r="F2" s="72"/>
      <c r="G2" s="74">
        <v>0.965</v>
      </c>
      <c r="H2" s="75"/>
      <c r="I2" s="76">
        <v>0.97</v>
      </c>
      <c r="J2" s="76">
        <v>0.87</v>
      </c>
      <c r="M2" s="15" t="s">
        <v>292</v>
      </c>
      <c r="N2" s="14" t="s">
        <v>293</v>
      </c>
      <c r="O2" s="77" t="s">
        <v>294</v>
      </c>
      <c r="P2" s="14" t="s">
        <v>295</v>
      </c>
    </row>
    <row r="3">
      <c r="A3" s="70">
        <v>1.0</v>
      </c>
      <c r="B3" s="71">
        <v>7.0</v>
      </c>
      <c r="C3" s="72">
        <v>0.74</v>
      </c>
      <c r="D3" s="73">
        <v>0.66</v>
      </c>
      <c r="E3" s="72">
        <v>0.86</v>
      </c>
      <c r="F3" s="72"/>
      <c r="G3" s="74">
        <v>0.748</v>
      </c>
      <c r="H3" s="75"/>
      <c r="I3" s="76">
        <v>0.86</v>
      </c>
      <c r="J3" s="76">
        <v>0.65</v>
      </c>
      <c r="M3" s="15" t="s">
        <v>292</v>
      </c>
      <c r="N3" s="14" t="s">
        <v>293</v>
      </c>
      <c r="O3" s="77" t="s">
        <v>294</v>
      </c>
      <c r="P3" s="14" t="s">
        <v>295</v>
      </c>
    </row>
    <row r="4">
      <c r="A4" s="70">
        <v>1.0</v>
      </c>
      <c r="B4" s="71">
        <v>8.0</v>
      </c>
      <c r="C4" s="72">
        <v>0.93</v>
      </c>
      <c r="D4" s="73">
        <v>0.91</v>
      </c>
      <c r="E4" s="72">
        <v>0.96</v>
      </c>
      <c r="F4" s="72"/>
      <c r="G4" s="74">
        <v>0.976</v>
      </c>
      <c r="H4" s="75"/>
      <c r="I4" s="76">
        <v>0.94</v>
      </c>
      <c r="J4" s="76">
        <v>0.89</v>
      </c>
      <c r="M4" s="15" t="s">
        <v>292</v>
      </c>
      <c r="N4" s="14" t="s">
        <v>293</v>
      </c>
      <c r="O4" s="77" t="s">
        <v>294</v>
      </c>
      <c r="P4" s="14" t="s">
        <v>295</v>
      </c>
    </row>
    <row r="5">
      <c r="A5" s="70">
        <v>1.0</v>
      </c>
      <c r="B5" s="71">
        <v>9.0</v>
      </c>
      <c r="C5" s="72">
        <v>0.89</v>
      </c>
      <c r="D5" s="73">
        <v>0.88</v>
      </c>
      <c r="E5" s="72">
        <v>0.91</v>
      </c>
      <c r="F5" s="72"/>
      <c r="G5" s="74">
        <v>0.947</v>
      </c>
      <c r="H5" s="75"/>
      <c r="I5" s="76">
        <v>0.89</v>
      </c>
      <c r="J5" s="76">
        <v>0.85</v>
      </c>
      <c r="M5" s="15" t="s">
        <v>292</v>
      </c>
      <c r="N5" s="14" t="s">
        <v>293</v>
      </c>
      <c r="O5" s="77" t="s">
        <v>294</v>
      </c>
      <c r="P5" s="14" t="s">
        <v>295</v>
      </c>
    </row>
    <row r="6">
      <c r="A6" s="70">
        <v>1.0</v>
      </c>
      <c r="B6" s="71">
        <v>10.0</v>
      </c>
      <c r="C6" s="72">
        <v>0.87</v>
      </c>
      <c r="D6" s="73">
        <v>0.87</v>
      </c>
      <c r="E6" s="72">
        <v>0.87</v>
      </c>
      <c r="F6" s="72"/>
      <c r="G6" s="74">
        <v>0.954</v>
      </c>
      <c r="H6" s="75"/>
      <c r="I6" s="76">
        <v>0.87</v>
      </c>
      <c r="J6" s="76">
        <v>0.84</v>
      </c>
      <c r="M6" s="15" t="s">
        <v>292</v>
      </c>
      <c r="N6" s="14" t="s">
        <v>293</v>
      </c>
      <c r="O6" s="77" t="s">
        <v>294</v>
      </c>
      <c r="P6" s="14" t="s">
        <v>295</v>
      </c>
    </row>
    <row r="7">
      <c r="A7" s="70">
        <v>1.0</v>
      </c>
      <c r="B7" s="71">
        <v>6.0</v>
      </c>
      <c r="C7" s="74">
        <v>0.78</v>
      </c>
      <c r="D7" s="78">
        <v>0.9</v>
      </c>
      <c r="E7" s="74">
        <v>0.58</v>
      </c>
      <c r="F7" s="72"/>
      <c r="G7" s="74">
        <v>0.928</v>
      </c>
      <c r="H7" s="72"/>
      <c r="I7" s="74">
        <v>0.79</v>
      </c>
      <c r="J7" s="74">
        <v>0.77</v>
      </c>
      <c r="M7" s="15" t="s">
        <v>296</v>
      </c>
      <c r="N7" s="14" t="s">
        <v>293</v>
      </c>
      <c r="O7" s="77" t="s">
        <v>297</v>
      </c>
      <c r="P7" s="14" t="s">
        <v>298</v>
      </c>
    </row>
    <row r="8">
      <c r="A8" s="70">
        <v>1.0</v>
      </c>
      <c r="B8" s="71">
        <v>7.0</v>
      </c>
      <c r="C8" s="74">
        <v>0.78</v>
      </c>
      <c r="D8" s="78">
        <v>0.95</v>
      </c>
      <c r="E8" s="74">
        <v>0.5</v>
      </c>
      <c r="F8" s="72"/>
      <c r="G8" s="74">
        <v>0.917</v>
      </c>
      <c r="H8" s="72"/>
      <c r="I8" s="74">
        <v>0.76</v>
      </c>
      <c r="J8" s="74">
        <v>0.85</v>
      </c>
      <c r="M8" s="15" t="s">
        <v>296</v>
      </c>
      <c r="N8" s="14" t="s">
        <v>293</v>
      </c>
      <c r="O8" s="77" t="s">
        <v>297</v>
      </c>
      <c r="P8" s="14" t="s">
        <v>298</v>
      </c>
    </row>
    <row r="9">
      <c r="A9" s="70">
        <v>1.0</v>
      </c>
      <c r="B9" s="71">
        <v>8.0</v>
      </c>
      <c r="C9" s="74">
        <v>0.78</v>
      </c>
      <c r="D9" s="78">
        <v>1.0</v>
      </c>
      <c r="E9" s="74">
        <v>0.41</v>
      </c>
      <c r="F9" s="72"/>
      <c r="G9" s="74">
        <v>0.868</v>
      </c>
      <c r="H9" s="72"/>
      <c r="I9" s="74">
        <v>0.75</v>
      </c>
      <c r="J9" s="74">
        <v>1.0</v>
      </c>
      <c r="M9" s="15" t="s">
        <v>296</v>
      </c>
      <c r="N9" s="14" t="s">
        <v>293</v>
      </c>
      <c r="O9" s="77" t="s">
        <v>297</v>
      </c>
      <c r="P9" s="14" t="s">
        <v>298</v>
      </c>
    </row>
    <row r="10">
      <c r="A10" s="70">
        <v>1.0</v>
      </c>
      <c r="B10" s="71">
        <v>9.0</v>
      </c>
      <c r="C10" s="74">
        <v>0.72</v>
      </c>
      <c r="D10" s="78">
        <v>0.9</v>
      </c>
      <c r="E10" s="74">
        <v>0.41</v>
      </c>
      <c r="F10" s="72"/>
      <c r="G10" s="74">
        <v>0.836</v>
      </c>
      <c r="H10" s="72"/>
      <c r="I10" s="74">
        <v>0.73</v>
      </c>
      <c r="J10" s="74">
        <v>0.71</v>
      </c>
      <c r="M10" s="15" t="s">
        <v>296</v>
      </c>
      <c r="N10" s="14" t="s">
        <v>293</v>
      </c>
      <c r="O10" s="77" t="s">
        <v>299</v>
      </c>
      <c r="P10" s="14" t="s">
        <v>298</v>
      </c>
    </row>
    <row r="11">
      <c r="A11" s="70">
        <v>1.0</v>
      </c>
      <c r="B11" s="71">
        <v>10.0</v>
      </c>
      <c r="C11" s="74">
        <v>0.75</v>
      </c>
      <c r="D11" s="78">
        <v>0.95</v>
      </c>
      <c r="E11" s="74">
        <v>0.41</v>
      </c>
      <c r="F11" s="72"/>
      <c r="G11" s="74">
        <v>0.746</v>
      </c>
      <c r="H11" s="72"/>
      <c r="I11" s="74">
        <v>0.74</v>
      </c>
      <c r="J11" s="74">
        <v>0.83</v>
      </c>
      <c r="M11" s="15" t="s">
        <v>296</v>
      </c>
      <c r="N11" s="14" t="s">
        <v>293</v>
      </c>
      <c r="O11" s="77" t="s">
        <v>299</v>
      </c>
      <c r="P11" s="14" t="s">
        <v>298</v>
      </c>
    </row>
    <row r="12">
      <c r="A12" s="70">
        <v>2.0</v>
      </c>
      <c r="B12" s="71">
        <v>11.0</v>
      </c>
      <c r="C12" s="72"/>
      <c r="D12" s="73"/>
      <c r="E12" s="75"/>
      <c r="F12" s="72"/>
      <c r="G12" s="72">
        <v>0.854</v>
      </c>
      <c r="H12" s="72">
        <v>0.692</v>
      </c>
      <c r="I12" s="72"/>
      <c r="J12" s="72"/>
      <c r="M12" s="15" t="s">
        <v>292</v>
      </c>
      <c r="N12" s="14" t="s">
        <v>293</v>
      </c>
      <c r="O12" s="77" t="s">
        <v>300</v>
      </c>
      <c r="P12" s="14" t="s">
        <v>295</v>
      </c>
    </row>
    <row r="13">
      <c r="A13" s="70">
        <v>2.0</v>
      </c>
      <c r="B13" s="71">
        <v>11.0</v>
      </c>
      <c r="C13" s="72"/>
      <c r="D13" s="73"/>
      <c r="E13" s="75"/>
      <c r="F13" s="72"/>
      <c r="G13" s="72">
        <v>0.834</v>
      </c>
      <c r="H13" s="72">
        <v>0.224</v>
      </c>
      <c r="I13" s="72"/>
      <c r="J13" s="72"/>
      <c r="M13" s="15" t="s">
        <v>292</v>
      </c>
      <c r="N13" s="14" t="s">
        <v>293</v>
      </c>
      <c r="O13" s="77" t="s">
        <v>300</v>
      </c>
      <c r="P13" s="14" t="s">
        <v>295</v>
      </c>
    </row>
    <row r="14">
      <c r="A14" s="70">
        <v>3.0</v>
      </c>
      <c r="B14" s="70">
        <v>17.0</v>
      </c>
      <c r="C14" s="72"/>
      <c r="D14" s="73"/>
      <c r="E14" s="72"/>
      <c r="F14" s="72">
        <v>0.77</v>
      </c>
      <c r="G14" s="72"/>
      <c r="H14" s="72"/>
      <c r="I14" s="72"/>
      <c r="J14" s="72"/>
      <c r="M14" s="15" t="s">
        <v>292</v>
      </c>
      <c r="N14" s="14" t="s">
        <v>293</v>
      </c>
      <c r="O14" s="14"/>
      <c r="P14" s="14" t="s">
        <v>295</v>
      </c>
    </row>
    <row r="15">
      <c r="A15" s="70">
        <v>3.0</v>
      </c>
      <c r="B15" s="71">
        <v>6.0</v>
      </c>
      <c r="C15" s="72"/>
      <c r="D15" s="73"/>
      <c r="E15" s="72"/>
      <c r="F15" s="74">
        <v>0.8</v>
      </c>
      <c r="G15" s="72"/>
      <c r="H15" s="72"/>
      <c r="I15" s="72"/>
      <c r="J15" s="72"/>
      <c r="M15" s="15" t="s">
        <v>292</v>
      </c>
      <c r="N15" s="14" t="s">
        <v>293</v>
      </c>
      <c r="O15" s="14"/>
      <c r="P15" s="14" t="s">
        <v>295</v>
      </c>
    </row>
    <row r="16">
      <c r="A16" s="70">
        <v>3.0</v>
      </c>
      <c r="B16" s="71">
        <v>8.0</v>
      </c>
      <c r="C16" s="72"/>
      <c r="D16" s="73"/>
      <c r="E16" s="72"/>
      <c r="F16" s="72">
        <v>0.81</v>
      </c>
      <c r="G16" s="72"/>
      <c r="H16" s="72"/>
      <c r="I16" s="72"/>
      <c r="J16" s="72"/>
      <c r="M16" s="15" t="s">
        <v>292</v>
      </c>
      <c r="N16" s="14" t="s">
        <v>293</v>
      </c>
      <c r="O16" s="14" t="s">
        <v>301</v>
      </c>
      <c r="P16" s="14" t="s">
        <v>295</v>
      </c>
    </row>
    <row r="17">
      <c r="A17" s="70">
        <v>3.0</v>
      </c>
      <c r="B17" s="71">
        <v>14.0</v>
      </c>
      <c r="C17" s="72"/>
      <c r="D17" s="73"/>
      <c r="E17" s="72"/>
      <c r="F17" s="72">
        <v>0.77</v>
      </c>
      <c r="G17" s="72"/>
      <c r="H17" s="72"/>
      <c r="I17" s="72"/>
      <c r="J17" s="72"/>
      <c r="M17" s="15" t="s">
        <v>292</v>
      </c>
      <c r="N17" s="14" t="s">
        <v>293</v>
      </c>
      <c r="O17" s="14"/>
      <c r="P17" s="14" t="s">
        <v>295</v>
      </c>
    </row>
    <row r="18">
      <c r="A18" s="70">
        <v>3.0</v>
      </c>
      <c r="B18" s="70">
        <v>17.0</v>
      </c>
      <c r="C18" s="72"/>
      <c r="D18" s="73"/>
      <c r="E18" s="72"/>
      <c r="F18" s="74">
        <v>0.76</v>
      </c>
      <c r="G18" s="72"/>
      <c r="H18" s="72"/>
      <c r="I18" s="72"/>
      <c r="J18" s="72"/>
      <c r="M18" s="15" t="s">
        <v>296</v>
      </c>
      <c r="N18" s="14" t="s">
        <v>293</v>
      </c>
      <c r="O18" s="14"/>
      <c r="P18" s="14" t="s">
        <v>298</v>
      </c>
    </row>
    <row r="19">
      <c r="A19" s="70">
        <v>3.0</v>
      </c>
      <c r="B19" s="71">
        <v>6.0</v>
      </c>
      <c r="C19" s="72"/>
      <c r="D19" s="73"/>
      <c r="E19" s="72"/>
      <c r="F19" s="74">
        <v>0.85</v>
      </c>
      <c r="G19" s="72"/>
      <c r="H19" s="72"/>
      <c r="I19" s="72"/>
      <c r="J19" s="72"/>
      <c r="M19" s="15" t="s">
        <v>296</v>
      </c>
      <c r="N19" s="14" t="s">
        <v>293</v>
      </c>
      <c r="O19" s="14" t="s">
        <v>302</v>
      </c>
      <c r="P19" s="14" t="s">
        <v>298</v>
      </c>
    </row>
    <row r="20">
      <c r="A20" s="70">
        <v>3.0</v>
      </c>
      <c r="B20" s="71">
        <v>8.0</v>
      </c>
      <c r="C20" s="72"/>
      <c r="D20" s="73"/>
      <c r="E20" s="72"/>
      <c r="F20" s="74">
        <v>0.87</v>
      </c>
      <c r="G20" s="72"/>
      <c r="H20" s="72"/>
      <c r="I20" s="72"/>
      <c r="J20" s="72"/>
      <c r="M20" s="15" t="s">
        <v>296</v>
      </c>
      <c r="N20" s="14" t="s">
        <v>293</v>
      </c>
      <c r="O20" s="14"/>
      <c r="P20" s="14" t="s">
        <v>298</v>
      </c>
    </row>
    <row r="21">
      <c r="A21" s="70">
        <v>3.0</v>
      </c>
      <c r="B21" s="70">
        <v>21.0</v>
      </c>
      <c r="C21" s="72"/>
      <c r="D21" s="73"/>
      <c r="E21" s="72"/>
      <c r="F21" s="74">
        <v>0.87</v>
      </c>
      <c r="G21" s="72"/>
      <c r="H21" s="72"/>
      <c r="I21" s="72"/>
      <c r="J21" s="72"/>
      <c r="M21" s="15" t="s">
        <v>296</v>
      </c>
      <c r="N21" s="14" t="s">
        <v>293</v>
      </c>
      <c r="O21" s="14"/>
      <c r="P21" s="14" t="s">
        <v>298</v>
      </c>
    </row>
    <row r="22">
      <c r="A22" s="70">
        <v>29.0</v>
      </c>
      <c r="B22" s="71">
        <v>15.0</v>
      </c>
      <c r="C22" s="72"/>
      <c r="D22" s="73"/>
      <c r="E22" s="72"/>
      <c r="F22" s="72"/>
      <c r="G22" s="72">
        <v>0.69</v>
      </c>
      <c r="H22" s="72">
        <v>0.48</v>
      </c>
      <c r="I22" s="72"/>
      <c r="J22" s="72"/>
      <c r="M22" s="15" t="s">
        <v>303</v>
      </c>
      <c r="N22" s="14" t="s">
        <v>293</v>
      </c>
      <c r="O22" s="30"/>
      <c r="P22" s="14" t="s">
        <v>304</v>
      </c>
    </row>
    <row r="23">
      <c r="A23" s="70">
        <v>29.0</v>
      </c>
      <c r="B23" s="70">
        <v>16.0</v>
      </c>
      <c r="C23" s="72"/>
      <c r="D23" s="73"/>
      <c r="E23" s="72"/>
      <c r="F23" s="72"/>
      <c r="G23" s="72">
        <v>0.742</v>
      </c>
      <c r="H23" s="72">
        <v>0.537</v>
      </c>
      <c r="I23" s="72"/>
      <c r="J23" s="72"/>
      <c r="M23" s="15" t="s">
        <v>303</v>
      </c>
      <c r="N23" s="14" t="s">
        <v>293</v>
      </c>
      <c r="O23" s="30"/>
      <c r="P23" s="14" t="s">
        <v>304</v>
      </c>
    </row>
    <row r="24">
      <c r="A24" s="70">
        <v>29.0</v>
      </c>
      <c r="B24" s="70">
        <v>8.0</v>
      </c>
      <c r="C24" s="72"/>
      <c r="D24" s="73"/>
      <c r="E24" s="72"/>
      <c r="F24" s="72"/>
      <c r="G24" s="72">
        <v>0.735</v>
      </c>
      <c r="H24" s="72">
        <v>0.53</v>
      </c>
      <c r="I24" s="72"/>
      <c r="J24" s="72"/>
      <c r="M24" s="15" t="s">
        <v>303</v>
      </c>
      <c r="N24" s="14" t="s">
        <v>293</v>
      </c>
      <c r="O24" s="14" t="s">
        <v>305</v>
      </c>
      <c r="P24" s="14" t="s">
        <v>304</v>
      </c>
    </row>
    <row r="25">
      <c r="A25" s="70">
        <v>29.0</v>
      </c>
      <c r="B25" s="70">
        <v>13.0</v>
      </c>
      <c r="C25" s="72"/>
      <c r="D25" s="73"/>
      <c r="E25" s="72"/>
      <c r="F25" s="72"/>
      <c r="G25" s="72">
        <v>0.742</v>
      </c>
      <c r="H25" s="72">
        <v>0.536</v>
      </c>
      <c r="I25" s="72"/>
      <c r="J25" s="72"/>
      <c r="M25" s="15" t="s">
        <v>303</v>
      </c>
      <c r="N25" s="14" t="s">
        <v>293</v>
      </c>
      <c r="O25" s="30"/>
      <c r="P25" s="14" t="s">
        <v>304</v>
      </c>
    </row>
    <row r="26">
      <c r="A26" s="33">
        <v>4.0</v>
      </c>
      <c r="B26" s="15">
        <v>14.0</v>
      </c>
      <c r="C26" s="79">
        <v>0.79</v>
      </c>
      <c r="D26" s="80">
        <v>0.8857</v>
      </c>
      <c r="E26" s="79">
        <v>0.7886</v>
      </c>
      <c r="F26" s="81"/>
      <c r="G26" s="79">
        <v>0.9027</v>
      </c>
      <c r="H26" s="81"/>
      <c r="I26" s="79">
        <v>0.0892</v>
      </c>
      <c r="J26" s="79">
        <v>0.9966</v>
      </c>
      <c r="M26" s="15" t="s">
        <v>306</v>
      </c>
      <c r="N26" s="14" t="s">
        <v>293</v>
      </c>
      <c r="O26" s="30"/>
      <c r="P26" s="14" t="s">
        <v>307</v>
      </c>
    </row>
    <row r="27">
      <c r="A27" s="33">
        <v>4.0</v>
      </c>
      <c r="B27" s="15">
        <v>8.0</v>
      </c>
      <c r="C27" s="79">
        <v>0.807</v>
      </c>
      <c r="D27" s="80">
        <v>0.9731</v>
      </c>
      <c r="E27" s="79">
        <v>0.8066</v>
      </c>
      <c r="F27" s="81"/>
      <c r="G27" s="79">
        <v>0.9347</v>
      </c>
      <c r="H27" s="81"/>
      <c r="I27" s="79">
        <v>0.0159</v>
      </c>
      <c r="J27" s="79">
        <v>0.9999</v>
      </c>
      <c r="M27" s="15" t="s">
        <v>308</v>
      </c>
      <c r="N27" s="14" t="s">
        <v>293</v>
      </c>
      <c r="O27" s="30"/>
      <c r="P27" s="14" t="s">
        <v>307</v>
      </c>
    </row>
    <row r="28">
      <c r="A28" s="33">
        <v>4.0</v>
      </c>
      <c r="B28" s="15">
        <v>8.0</v>
      </c>
      <c r="C28" s="79">
        <v>0.89</v>
      </c>
      <c r="D28" s="80">
        <v>0.9569</v>
      </c>
      <c r="E28" s="79">
        <v>0.8902</v>
      </c>
      <c r="F28" s="81"/>
      <c r="G28" s="79">
        <v>0.9567</v>
      </c>
      <c r="H28" s="81"/>
      <c r="I28" s="79">
        <v>0.0262</v>
      </c>
      <c r="J28" s="79">
        <v>0.9999</v>
      </c>
      <c r="M28" s="15" t="s">
        <v>309</v>
      </c>
      <c r="N28" s="14" t="s">
        <v>293</v>
      </c>
      <c r="O28" s="30"/>
      <c r="P28" s="14" t="s">
        <v>307</v>
      </c>
    </row>
    <row r="29">
      <c r="A29" s="33">
        <v>4.0</v>
      </c>
      <c r="B29" s="15">
        <v>18.0</v>
      </c>
      <c r="C29" s="79">
        <v>0.7</v>
      </c>
      <c r="D29" s="80">
        <v>0.9509</v>
      </c>
      <c r="E29" s="79">
        <v>0.7003</v>
      </c>
      <c r="F29" s="81"/>
      <c r="G29" s="79">
        <v>0.8574</v>
      </c>
      <c r="H29" s="81"/>
      <c r="I29" s="79">
        <v>0.0044</v>
      </c>
      <c r="J29" s="79">
        <v>0.9999</v>
      </c>
      <c r="M29" s="15" t="s">
        <v>310</v>
      </c>
      <c r="N29" s="14" t="s">
        <v>293</v>
      </c>
      <c r="O29" s="30"/>
      <c r="P29" s="14" t="s">
        <v>307</v>
      </c>
    </row>
    <row r="30">
      <c r="A30" s="33">
        <v>4.0</v>
      </c>
      <c r="B30" s="15">
        <v>8.0</v>
      </c>
      <c r="C30" s="79">
        <v>0.815</v>
      </c>
      <c r="D30" s="80">
        <v>0.84</v>
      </c>
      <c r="E30" s="79">
        <v>0.8149</v>
      </c>
      <c r="F30" s="81"/>
      <c r="G30" s="79">
        <v>0.8887</v>
      </c>
      <c r="H30" s="81"/>
      <c r="I30" s="79">
        <v>0.0342</v>
      </c>
      <c r="J30" s="79">
        <v>0.9985</v>
      </c>
      <c r="M30" s="15" t="s">
        <v>311</v>
      </c>
      <c r="N30" s="14" t="s">
        <v>293</v>
      </c>
      <c r="O30" s="30"/>
      <c r="P30" s="14" t="s">
        <v>307</v>
      </c>
    </row>
    <row r="31">
      <c r="A31" s="33">
        <v>4.0</v>
      </c>
      <c r="B31" s="15">
        <v>18.0</v>
      </c>
      <c r="C31" s="79">
        <v>0.78</v>
      </c>
      <c r="D31" s="80">
        <v>0.9085</v>
      </c>
      <c r="E31" s="79">
        <v>0.7791</v>
      </c>
      <c r="F31" s="81"/>
      <c r="G31" s="79">
        <v>0.8828</v>
      </c>
      <c r="H31" s="81"/>
      <c r="I31" s="79">
        <v>0.0326</v>
      </c>
      <c r="J31" s="79">
        <v>0.9999</v>
      </c>
      <c r="M31" s="15" t="s">
        <v>312</v>
      </c>
      <c r="N31" s="14" t="s">
        <v>293</v>
      </c>
      <c r="O31" s="30"/>
      <c r="P31" s="14" t="s">
        <v>307</v>
      </c>
    </row>
    <row r="32">
      <c r="A32" s="33">
        <v>4.0</v>
      </c>
      <c r="B32" s="15">
        <v>8.0</v>
      </c>
      <c r="C32" s="79">
        <v>0.966</v>
      </c>
      <c r="D32" s="80">
        <v>0.9722</v>
      </c>
      <c r="E32" s="79">
        <v>0.9663</v>
      </c>
      <c r="F32" s="81"/>
      <c r="G32" s="79">
        <v>0.9862</v>
      </c>
      <c r="H32" s="81"/>
      <c r="I32" s="79">
        <v>0.0526</v>
      </c>
      <c r="J32" s="79">
        <v>0.9999</v>
      </c>
      <c r="M32" s="15" t="s">
        <v>313</v>
      </c>
      <c r="N32" s="14" t="s">
        <v>314</v>
      </c>
      <c r="O32" s="30"/>
      <c r="P32" s="14" t="s">
        <v>307</v>
      </c>
    </row>
    <row r="33">
      <c r="A33" s="33">
        <v>5.0</v>
      </c>
      <c r="B33" s="15">
        <v>17.0</v>
      </c>
      <c r="C33" s="79">
        <v>0.82</v>
      </c>
      <c r="D33" s="82"/>
      <c r="E33" s="81"/>
      <c r="F33" s="81"/>
      <c r="G33" s="79">
        <v>0.84</v>
      </c>
      <c r="H33" s="81"/>
      <c r="I33" s="79">
        <v>0.955</v>
      </c>
      <c r="J33" s="81"/>
      <c r="M33" s="15" t="s">
        <v>315</v>
      </c>
      <c r="N33" s="14" t="s">
        <v>293</v>
      </c>
      <c r="O33" s="14" t="s">
        <v>316</v>
      </c>
      <c r="P33" s="14" t="s">
        <v>295</v>
      </c>
    </row>
    <row r="34">
      <c r="A34" s="33">
        <v>5.0</v>
      </c>
      <c r="B34" s="15">
        <v>19.0</v>
      </c>
      <c r="C34" s="79">
        <v>0.816</v>
      </c>
      <c r="D34" s="82"/>
      <c r="E34" s="81"/>
      <c r="F34" s="81"/>
      <c r="G34" s="79">
        <v>0.85</v>
      </c>
      <c r="H34" s="81"/>
      <c r="I34" s="79">
        <v>0.94</v>
      </c>
      <c r="J34" s="81"/>
      <c r="M34" s="15" t="s">
        <v>315</v>
      </c>
      <c r="N34" s="14" t="s">
        <v>293</v>
      </c>
      <c r="O34" s="14" t="s">
        <v>317</v>
      </c>
      <c r="P34" s="14" t="s">
        <v>295</v>
      </c>
    </row>
    <row r="35">
      <c r="A35" s="33">
        <v>5.0</v>
      </c>
      <c r="B35" s="15">
        <v>15.0</v>
      </c>
      <c r="C35" s="79">
        <v>0.816</v>
      </c>
      <c r="D35" s="82"/>
      <c r="E35" s="81"/>
      <c r="F35" s="81"/>
      <c r="G35" s="79">
        <v>0.84</v>
      </c>
      <c r="H35" s="81"/>
      <c r="I35" s="79">
        <v>0.952</v>
      </c>
      <c r="J35" s="81"/>
      <c r="M35" s="15" t="s">
        <v>315</v>
      </c>
      <c r="N35" s="14" t="s">
        <v>293</v>
      </c>
      <c r="O35" s="30"/>
      <c r="P35" s="14" t="s">
        <v>295</v>
      </c>
    </row>
    <row r="36">
      <c r="A36" s="33">
        <v>5.0</v>
      </c>
      <c r="B36" s="15">
        <v>9.0</v>
      </c>
      <c r="C36" s="79">
        <v>0.819</v>
      </c>
      <c r="D36" s="82"/>
      <c r="E36" s="81"/>
      <c r="F36" s="81"/>
      <c r="G36" s="79">
        <v>0.82</v>
      </c>
      <c r="H36" s="81"/>
      <c r="I36" s="79">
        <v>0.952</v>
      </c>
      <c r="J36" s="81"/>
      <c r="M36" s="15" t="s">
        <v>315</v>
      </c>
      <c r="N36" s="14" t="s">
        <v>293</v>
      </c>
      <c r="O36" s="14" t="s">
        <v>316</v>
      </c>
      <c r="P36" s="14" t="s">
        <v>295</v>
      </c>
    </row>
    <row r="37">
      <c r="A37" s="33">
        <v>5.0</v>
      </c>
      <c r="B37" s="15">
        <v>8.0</v>
      </c>
      <c r="C37" s="79">
        <v>0.818</v>
      </c>
      <c r="D37" s="82"/>
      <c r="E37" s="81"/>
      <c r="F37" s="81"/>
      <c r="G37" s="79">
        <v>0.79</v>
      </c>
      <c r="H37" s="81"/>
      <c r="I37" s="79">
        <v>0.957</v>
      </c>
      <c r="J37" s="81"/>
      <c r="M37" s="15" t="s">
        <v>315</v>
      </c>
      <c r="N37" s="14" t="s">
        <v>293</v>
      </c>
      <c r="O37" s="14" t="s">
        <v>316</v>
      </c>
      <c r="P37" s="14" t="s">
        <v>295</v>
      </c>
    </row>
    <row r="38">
      <c r="A38" s="33">
        <v>5.0</v>
      </c>
      <c r="B38" s="15">
        <v>6.0</v>
      </c>
      <c r="C38" s="79">
        <v>0.821</v>
      </c>
      <c r="D38" s="82"/>
      <c r="E38" s="81"/>
      <c r="F38" s="81"/>
      <c r="G38" s="79">
        <v>0.86</v>
      </c>
      <c r="H38" s="81"/>
      <c r="I38" s="79">
        <v>0.948</v>
      </c>
      <c r="J38" s="81"/>
      <c r="M38" s="15" t="s">
        <v>315</v>
      </c>
      <c r="N38" s="14" t="s">
        <v>293</v>
      </c>
      <c r="O38" s="14" t="s">
        <v>316</v>
      </c>
      <c r="P38" s="14" t="s">
        <v>295</v>
      </c>
    </row>
    <row r="39">
      <c r="A39" s="33">
        <v>13.0</v>
      </c>
      <c r="B39" s="33">
        <v>20.0</v>
      </c>
      <c r="C39" s="83"/>
      <c r="D39" s="84"/>
      <c r="E39" s="83"/>
      <c r="F39" s="83"/>
      <c r="G39" s="85">
        <v>0.88</v>
      </c>
      <c r="H39" s="83"/>
      <c r="I39" s="83"/>
      <c r="J39" s="83"/>
      <c r="K39" s="34"/>
      <c r="L39" s="34"/>
      <c r="M39" s="33" t="s">
        <v>292</v>
      </c>
      <c r="N39" s="14" t="s">
        <v>293</v>
      </c>
      <c r="O39" s="86"/>
      <c r="P39" s="14" t="s">
        <v>295</v>
      </c>
      <c r="Q39" s="34"/>
      <c r="R39" s="34"/>
      <c r="S39" s="34"/>
      <c r="T39" s="34"/>
      <c r="U39" s="34"/>
      <c r="V39" s="34"/>
      <c r="W39" s="34"/>
      <c r="X39" s="34"/>
      <c r="Y39" s="34"/>
      <c r="Z39" s="34"/>
      <c r="AA39" s="34"/>
    </row>
    <row r="40">
      <c r="A40" s="15">
        <v>30.0</v>
      </c>
      <c r="B40" s="87">
        <v>8.0</v>
      </c>
      <c r="C40" s="79">
        <v>0.8531</v>
      </c>
      <c r="D40" s="80">
        <v>0.9049</v>
      </c>
      <c r="E40" s="79">
        <v>0.7</v>
      </c>
      <c r="F40" s="79">
        <v>0.8201</v>
      </c>
      <c r="G40" s="79">
        <v>0.8859</v>
      </c>
      <c r="H40" s="81"/>
      <c r="I40" s="81"/>
      <c r="J40" s="81"/>
      <c r="M40" s="15" t="s">
        <v>318</v>
      </c>
      <c r="N40" s="14" t="s">
        <v>293</v>
      </c>
      <c r="O40" s="14" t="s">
        <v>319</v>
      </c>
      <c r="P40" s="14" t="s">
        <v>320</v>
      </c>
    </row>
    <row r="41">
      <c r="A41" s="15">
        <v>30.0</v>
      </c>
      <c r="B41" s="15">
        <v>17.0</v>
      </c>
      <c r="C41" s="79">
        <v>0.8494</v>
      </c>
      <c r="D41" s="80">
        <v>0.9001</v>
      </c>
      <c r="E41" s="79">
        <v>0.7</v>
      </c>
      <c r="F41" s="79">
        <v>0.8175</v>
      </c>
      <c r="G41" s="79">
        <v>0.8726</v>
      </c>
      <c r="H41" s="81"/>
      <c r="I41" s="81"/>
      <c r="J41" s="81"/>
      <c r="M41" s="15" t="s">
        <v>318</v>
      </c>
      <c r="N41" s="14" t="s">
        <v>293</v>
      </c>
      <c r="O41" s="14"/>
      <c r="P41" s="14" t="s">
        <v>320</v>
      </c>
    </row>
    <row r="42">
      <c r="A42" s="15">
        <v>31.0</v>
      </c>
      <c r="B42" s="87">
        <v>17.0</v>
      </c>
      <c r="C42" s="79">
        <v>0.832</v>
      </c>
      <c r="D42" s="80">
        <v>0.742</v>
      </c>
      <c r="E42" s="79">
        <v>0.772</v>
      </c>
      <c r="F42" s="81"/>
      <c r="G42" s="79">
        <v>0.822</v>
      </c>
      <c r="H42" s="79"/>
      <c r="I42" s="81"/>
      <c r="J42" s="81"/>
      <c r="M42" s="15" t="s">
        <v>296</v>
      </c>
      <c r="N42" s="14" t="s">
        <v>293</v>
      </c>
      <c r="O42" s="36"/>
      <c r="P42" s="14" t="s">
        <v>298</v>
      </c>
    </row>
    <row r="43">
      <c r="A43" s="15">
        <v>31.0</v>
      </c>
      <c r="B43" s="15">
        <v>15.0</v>
      </c>
      <c r="C43" s="15">
        <v>0.802</v>
      </c>
      <c r="D43" s="15">
        <v>0.712</v>
      </c>
      <c r="E43" s="15">
        <v>0.777</v>
      </c>
      <c r="G43" s="15">
        <v>0.794</v>
      </c>
      <c r="H43" s="79"/>
      <c r="I43" s="81"/>
      <c r="J43" s="81"/>
      <c r="M43" s="15" t="s">
        <v>296</v>
      </c>
      <c r="N43" s="14" t="s">
        <v>293</v>
      </c>
      <c r="O43" s="36"/>
      <c r="P43" s="14" t="s">
        <v>298</v>
      </c>
    </row>
    <row r="44">
      <c r="A44" s="15">
        <v>31.0</v>
      </c>
      <c r="B44" s="87">
        <v>16.0</v>
      </c>
      <c r="C44" s="79">
        <v>0.834</v>
      </c>
      <c r="D44" s="80">
        <v>0.79</v>
      </c>
      <c r="E44" s="79">
        <v>0.754</v>
      </c>
      <c r="F44" s="81"/>
      <c r="G44" s="79">
        <v>0.834</v>
      </c>
      <c r="H44" s="81"/>
      <c r="I44" s="81"/>
      <c r="J44" s="81"/>
      <c r="M44" s="15" t="s">
        <v>296</v>
      </c>
      <c r="N44" s="14" t="s">
        <v>293</v>
      </c>
      <c r="O44" s="36"/>
      <c r="P44" s="14" t="s">
        <v>298</v>
      </c>
    </row>
    <row r="45">
      <c r="A45" s="15">
        <v>31.0</v>
      </c>
      <c r="B45" s="87">
        <v>6.0</v>
      </c>
      <c r="C45" s="79">
        <v>0.837</v>
      </c>
      <c r="D45" s="80">
        <v>0.756</v>
      </c>
      <c r="E45" s="79">
        <v>0.806</v>
      </c>
      <c r="F45" s="79"/>
      <c r="G45" s="79">
        <v>0.849</v>
      </c>
      <c r="H45" s="81"/>
      <c r="I45" s="81"/>
      <c r="J45" s="81"/>
      <c r="M45" s="15" t="s">
        <v>296</v>
      </c>
      <c r="N45" s="14" t="s">
        <v>293</v>
      </c>
      <c r="O45" s="36" t="s">
        <v>321</v>
      </c>
      <c r="P45" s="14" t="s">
        <v>298</v>
      </c>
    </row>
    <row r="46">
      <c r="A46" s="15">
        <v>19.0</v>
      </c>
      <c r="B46" s="15">
        <v>22.0</v>
      </c>
      <c r="C46" s="79">
        <v>0.68</v>
      </c>
      <c r="D46" s="80">
        <v>0.71</v>
      </c>
      <c r="E46" s="81"/>
      <c r="F46" s="81"/>
      <c r="G46" s="79">
        <v>0.76</v>
      </c>
      <c r="H46" s="81"/>
      <c r="I46" s="81"/>
      <c r="J46" s="81"/>
      <c r="M46" s="79" t="s">
        <v>292</v>
      </c>
      <c r="N46" s="14" t="s">
        <v>293</v>
      </c>
      <c r="O46" s="30"/>
      <c r="P46" s="14" t="s">
        <v>295</v>
      </c>
    </row>
    <row r="47">
      <c r="A47" s="15">
        <v>20.0</v>
      </c>
      <c r="B47" s="87">
        <v>23.0</v>
      </c>
      <c r="C47" s="81"/>
      <c r="D47" s="80">
        <v>0.754</v>
      </c>
      <c r="E47" s="81"/>
      <c r="F47" s="79">
        <v>0.79</v>
      </c>
      <c r="G47" s="79">
        <v>0.85</v>
      </c>
      <c r="H47" s="81"/>
      <c r="I47" s="79">
        <v>0.873</v>
      </c>
      <c r="J47" s="81"/>
      <c r="M47" s="88" t="s">
        <v>296</v>
      </c>
      <c r="N47" s="14" t="s">
        <v>322</v>
      </c>
      <c r="O47" s="30"/>
      <c r="P47" s="14" t="s">
        <v>298</v>
      </c>
    </row>
    <row r="48">
      <c r="A48" s="15">
        <v>20.0</v>
      </c>
      <c r="B48" s="15">
        <v>15.0</v>
      </c>
      <c r="C48" s="81"/>
      <c r="D48" s="80">
        <v>0.661</v>
      </c>
      <c r="E48" s="81"/>
      <c r="F48" s="79">
        <v>0.712</v>
      </c>
      <c r="G48" s="79">
        <v>0.855</v>
      </c>
      <c r="H48" s="81"/>
      <c r="I48" s="79">
        <v>0.878</v>
      </c>
      <c r="J48" s="81"/>
      <c r="M48" s="88" t="s">
        <v>296</v>
      </c>
      <c r="N48" s="14" t="s">
        <v>322</v>
      </c>
      <c r="O48" s="30"/>
      <c r="P48" s="14" t="s">
        <v>298</v>
      </c>
    </row>
    <row r="49">
      <c r="A49" s="15">
        <v>20.0</v>
      </c>
      <c r="B49" s="87">
        <v>17.0</v>
      </c>
      <c r="C49" s="81"/>
      <c r="D49" s="80">
        <v>0.76</v>
      </c>
      <c r="E49" s="81"/>
      <c r="F49" s="79">
        <v>0.763</v>
      </c>
      <c r="G49" s="79">
        <v>0.855</v>
      </c>
      <c r="H49" s="81"/>
      <c r="I49" s="79">
        <v>0.874</v>
      </c>
      <c r="J49" s="81"/>
      <c r="M49" s="88" t="s">
        <v>296</v>
      </c>
      <c r="N49" s="14" t="s">
        <v>322</v>
      </c>
      <c r="O49" s="30"/>
      <c r="P49" s="14" t="s">
        <v>298</v>
      </c>
    </row>
    <row r="50">
      <c r="A50" s="15">
        <v>20.0</v>
      </c>
      <c r="B50" s="87">
        <v>24.0</v>
      </c>
      <c r="C50" s="81"/>
      <c r="D50" s="80">
        <v>0.872</v>
      </c>
      <c r="E50" s="81"/>
      <c r="F50" s="79">
        <v>0.859</v>
      </c>
      <c r="G50" s="79">
        <v>0.83</v>
      </c>
      <c r="H50" s="81"/>
      <c r="I50" s="79">
        <v>0.854</v>
      </c>
      <c r="J50" s="81"/>
      <c r="M50" s="88" t="s">
        <v>296</v>
      </c>
      <c r="N50" s="14" t="s">
        <v>323</v>
      </c>
      <c r="O50" s="30"/>
      <c r="P50" s="14" t="s">
        <v>298</v>
      </c>
    </row>
    <row r="51">
      <c r="A51" s="15">
        <v>20.0</v>
      </c>
      <c r="B51" s="87">
        <v>25.0</v>
      </c>
      <c r="C51" s="81"/>
      <c r="D51" s="80">
        <v>0.876</v>
      </c>
      <c r="E51" s="81"/>
      <c r="F51" s="79">
        <v>0.858</v>
      </c>
      <c r="G51" s="79">
        <v>0.831</v>
      </c>
      <c r="H51" s="81"/>
      <c r="I51" s="79">
        <v>0.856</v>
      </c>
      <c r="J51" s="81"/>
      <c r="M51" s="88" t="s">
        <v>296</v>
      </c>
      <c r="N51" s="14" t="s">
        <v>323</v>
      </c>
      <c r="O51" s="30"/>
      <c r="P51" s="14" t="s">
        <v>298</v>
      </c>
    </row>
    <row r="52">
      <c r="A52" s="33">
        <v>14.0</v>
      </c>
      <c r="B52" s="15">
        <v>26.0</v>
      </c>
      <c r="C52" s="81"/>
      <c r="D52" s="82"/>
      <c r="E52" s="81"/>
      <c r="F52" s="81"/>
      <c r="G52" s="81"/>
      <c r="H52" s="81"/>
      <c r="I52" s="81"/>
      <c r="J52" s="81"/>
      <c r="K52" s="15">
        <v>0.724</v>
      </c>
      <c r="L52" s="15">
        <v>0.758</v>
      </c>
      <c r="M52" s="85" t="s">
        <v>324</v>
      </c>
      <c r="N52" s="36" t="s">
        <v>325</v>
      </c>
      <c r="O52" s="14" t="s">
        <v>326</v>
      </c>
      <c r="P52" s="14" t="s">
        <v>327</v>
      </c>
    </row>
    <row r="53">
      <c r="A53" s="33">
        <v>15.0</v>
      </c>
      <c r="B53" s="14">
        <v>17.0</v>
      </c>
      <c r="C53" s="79"/>
      <c r="D53" s="80">
        <v>0.71</v>
      </c>
      <c r="E53" s="79">
        <v>0.86</v>
      </c>
      <c r="F53" s="81"/>
      <c r="G53" s="79">
        <v>0.84</v>
      </c>
      <c r="H53" s="81"/>
      <c r="I53" s="79">
        <v>0.01</v>
      </c>
      <c r="J53" s="79">
        <v>0.99</v>
      </c>
      <c r="M53" s="79" t="s">
        <v>328</v>
      </c>
      <c r="N53" s="14" t="s">
        <v>293</v>
      </c>
      <c r="O53" s="30"/>
      <c r="P53" s="14" t="s">
        <v>320</v>
      </c>
    </row>
    <row r="54">
      <c r="A54" s="33">
        <v>15.0</v>
      </c>
      <c r="B54" s="15">
        <v>8.0</v>
      </c>
      <c r="C54" s="79"/>
      <c r="D54" s="80">
        <v>0.76</v>
      </c>
      <c r="E54" s="79">
        <v>0.84</v>
      </c>
      <c r="F54" s="81"/>
      <c r="G54" s="79">
        <v>0.85</v>
      </c>
      <c r="H54" s="81"/>
      <c r="I54" s="79">
        <v>0.01</v>
      </c>
      <c r="J54" s="79">
        <v>0.99</v>
      </c>
      <c r="M54" s="79" t="s">
        <v>328</v>
      </c>
      <c r="N54" s="14" t="s">
        <v>293</v>
      </c>
      <c r="O54" s="30"/>
      <c r="P54" s="14" t="s">
        <v>320</v>
      </c>
    </row>
    <row r="55">
      <c r="A55" s="33">
        <v>15.0</v>
      </c>
      <c r="B55" s="15">
        <v>16.0</v>
      </c>
      <c r="C55" s="79"/>
      <c r="D55" s="80">
        <v>0.78</v>
      </c>
      <c r="E55" s="79">
        <v>0.77</v>
      </c>
      <c r="F55" s="81"/>
      <c r="G55" s="79">
        <v>0.84</v>
      </c>
      <c r="H55" s="81"/>
      <c r="I55" s="79">
        <v>0.01</v>
      </c>
      <c r="J55" s="79">
        <v>0.99</v>
      </c>
      <c r="M55" s="79" t="s">
        <v>328</v>
      </c>
      <c r="N55" s="14" t="s">
        <v>293</v>
      </c>
      <c r="O55" s="14" t="s">
        <v>329</v>
      </c>
      <c r="P55" s="14" t="s">
        <v>320</v>
      </c>
    </row>
    <row r="56">
      <c r="A56" s="33">
        <v>15.0</v>
      </c>
      <c r="B56" s="15">
        <v>13.0</v>
      </c>
      <c r="C56" s="79"/>
      <c r="D56" s="80">
        <v>0.78</v>
      </c>
      <c r="E56" s="79">
        <v>0.83</v>
      </c>
      <c r="F56" s="81"/>
      <c r="G56" s="79">
        <v>0.85</v>
      </c>
      <c r="H56" s="81"/>
      <c r="I56" s="79">
        <v>0.01</v>
      </c>
      <c r="J56" s="79">
        <v>0.99</v>
      </c>
      <c r="M56" s="79" t="s">
        <v>328</v>
      </c>
      <c r="N56" s="14" t="s">
        <v>293</v>
      </c>
      <c r="O56" s="30"/>
      <c r="P56" s="14" t="s">
        <v>320</v>
      </c>
    </row>
    <row r="57">
      <c r="A57" s="33">
        <v>15.0</v>
      </c>
      <c r="B57" s="14">
        <v>17.0</v>
      </c>
      <c r="C57" s="81"/>
      <c r="D57" s="80">
        <v>0.67</v>
      </c>
      <c r="E57" s="79">
        <v>0.75</v>
      </c>
      <c r="F57" s="81"/>
      <c r="G57" s="79">
        <v>0.78</v>
      </c>
      <c r="H57" s="81"/>
      <c r="I57" s="79">
        <v>0.11</v>
      </c>
      <c r="J57" s="79">
        <v>0.98</v>
      </c>
      <c r="M57" s="79" t="s">
        <v>330</v>
      </c>
      <c r="N57" s="14" t="s">
        <v>293</v>
      </c>
      <c r="O57" s="30"/>
      <c r="P57" s="14" t="s">
        <v>320</v>
      </c>
    </row>
    <row r="58">
      <c r="A58" s="33">
        <v>15.0</v>
      </c>
      <c r="B58" s="15">
        <v>8.0</v>
      </c>
      <c r="C58" s="81"/>
      <c r="D58" s="80">
        <v>0.74</v>
      </c>
      <c r="E58" s="79">
        <v>0.71</v>
      </c>
      <c r="F58" s="81"/>
      <c r="G58" s="79">
        <v>0.8</v>
      </c>
      <c r="H58" s="81"/>
      <c r="I58" s="79">
        <v>0.11</v>
      </c>
      <c r="J58" s="79">
        <v>0.98</v>
      </c>
      <c r="M58" s="79" t="s">
        <v>330</v>
      </c>
      <c r="N58" s="14" t="s">
        <v>293</v>
      </c>
      <c r="O58" s="30"/>
      <c r="P58" s="14" t="s">
        <v>320</v>
      </c>
    </row>
    <row r="59">
      <c r="A59" s="33">
        <v>15.0</v>
      </c>
      <c r="B59" s="15">
        <v>16.0</v>
      </c>
      <c r="C59" s="81"/>
      <c r="D59" s="80">
        <v>0.74</v>
      </c>
      <c r="E59" s="79">
        <v>0.71</v>
      </c>
      <c r="F59" s="81"/>
      <c r="G59" s="79">
        <v>0.8</v>
      </c>
      <c r="H59" s="81"/>
      <c r="I59" s="79">
        <v>0.11</v>
      </c>
      <c r="J59" s="79">
        <v>0.98</v>
      </c>
      <c r="M59" s="79" t="s">
        <v>330</v>
      </c>
      <c r="N59" s="14" t="s">
        <v>293</v>
      </c>
      <c r="O59" s="14" t="s">
        <v>331</v>
      </c>
      <c r="P59" s="14" t="s">
        <v>320</v>
      </c>
    </row>
    <row r="60">
      <c r="A60" s="33">
        <v>15.0</v>
      </c>
      <c r="B60" s="15">
        <v>13.0</v>
      </c>
      <c r="C60" s="81"/>
      <c r="D60" s="80">
        <v>0.74</v>
      </c>
      <c r="E60" s="79">
        <v>0.71</v>
      </c>
      <c r="F60" s="81"/>
      <c r="G60" s="79">
        <v>0.8</v>
      </c>
      <c r="H60" s="81"/>
      <c r="I60" s="79">
        <v>0.11</v>
      </c>
      <c r="J60" s="79">
        <v>0.98</v>
      </c>
      <c r="M60" s="79" t="s">
        <v>330</v>
      </c>
      <c r="N60" s="14" t="s">
        <v>293</v>
      </c>
      <c r="O60" s="30"/>
      <c r="P60" s="14" t="s">
        <v>320</v>
      </c>
    </row>
    <row r="61">
      <c r="A61" s="33">
        <v>16.0</v>
      </c>
      <c r="B61" s="11">
        <v>17.0</v>
      </c>
      <c r="C61" s="81"/>
      <c r="D61" s="79">
        <v>0.68</v>
      </c>
      <c r="E61" s="79">
        <v>0.67</v>
      </c>
      <c r="F61" s="81"/>
      <c r="G61" s="79">
        <v>0.77</v>
      </c>
      <c r="H61" s="81"/>
      <c r="I61" s="79">
        <v>0.64</v>
      </c>
      <c r="J61" s="79">
        <v>0.7</v>
      </c>
      <c r="M61" s="79" t="s">
        <v>332</v>
      </c>
      <c r="N61" s="36" t="s">
        <v>333</v>
      </c>
      <c r="O61" s="14" t="s">
        <v>334</v>
      </c>
      <c r="P61" s="14" t="s">
        <v>307</v>
      </c>
    </row>
    <row r="62">
      <c r="A62" s="33">
        <v>17.0</v>
      </c>
      <c r="B62" s="15">
        <v>17.0</v>
      </c>
      <c r="C62" s="81"/>
      <c r="D62" s="82"/>
      <c r="E62" s="81"/>
      <c r="F62" s="81"/>
      <c r="G62" s="79">
        <v>0.79</v>
      </c>
      <c r="H62" s="81"/>
      <c r="I62" s="81"/>
      <c r="J62" s="81"/>
      <c r="M62" s="15" t="s">
        <v>335</v>
      </c>
      <c r="N62" s="14" t="s">
        <v>314</v>
      </c>
      <c r="O62" s="14"/>
      <c r="P62" s="14" t="s">
        <v>336</v>
      </c>
    </row>
    <row r="63">
      <c r="A63" s="33">
        <v>17.0</v>
      </c>
      <c r="B63" s="15">
        <v>27.0</v>
      </c>
      <c r="C63" s="81"/>
      <c r="D63" s="82"/>
      <c r="E63" s="81"/>
      <c r="F63" s="81"/>
      <c r="G63" s="79">
        <v>0.79</v>
      </c>
      <c r="H63" s="81"/>
      <c r="I63" s="81"/>
      <c r="J63" s="81"/>
      <c r="M63" s="15" t="s">
        <v>335</v>
      </c>
      <c r="N63" s="14" t="s">
        <v>314</v>
      </c>
      <c r="O63" s="14"/>
      <c r="P63" s="14" t="s">
        <v>336</v>
      </c>
    </row>
    <row r="64">
      <c r="A64" s="33">
        <v>17.0</v>
      </c>
      <c r="B64" s="15">
        <v>8.0</v>
      </c>
      <c r="C64" s="81"/>
      <c r="D64" s="82"/>
      <c r="E64" s="81"/>
      <c r="F64" s="81"/>
      <c r="G64" s="79">
        <v>0.82</v>
      </c>
      <c r="H64" s="81"/>
      <c r="I64" s="81"/>
      <c r="J64" s="81"/>
      <c r="M64" s="15" t="s">
        <v>335</v>
      </c>
      <c r="N64" s="14" t="s">
        <v>314</v>
      </c>
      <c r="O64" s="30"/>
      <c r="P64" s="14" t="s">
        <v>336</v>
      </c>
    </row>
    <row r="65">
      <c r="A65" s="33">
        <v>17.0</v>
      </c>
      <c r="B65" s="15">
        <v>16.0</v>
      </c>
      <c r="C65" s="81"/>
      <c r="D65" s="82"/>
      <c r="E65" s="81"/>
      <c r="F65" s="81"/>
      <c r="G65" s="79">
        <v>0.83</v>
      </c>
      <c r="H65" s="81"/>
      <c r="I65" s="81"/>
      <c r="J65" s="81"/>
      <c r="M65" s="15" t="s">
        <v>335</v>
      </c>
      <c r="N65" s="14" t="s">
        <v>314</v>
      </c>
      <c r="O65" s="30"/>
      <c r="P65" s="14" t="s">
        <v>336</v>
      </c>
    </row>
    <row r="66">
      <c r="A66" s="33">
        <v>17.0</v>
      </c>
      <c r="B66" s="15">
        <v>17.0</v>
      </c>
      <c r="C66" s="81"/>
      <c r="D66" s="82"/>
      <c r="E66" s="81"/>
      <c r="F66" s="81"/>
      <c r="G66" s="79">
        <v>0.86</v>
      </c>
      <c r="H66" s="81"/>
      <c r="I66" s="81"/>
      <c r="J66" s="81"/>
      <c r="M66" s="15" t="s">
        <v>335</v>
      </c>
      <c r="N66" s="14" t="s">
        <v>337</v>
      </c>
      <c r="O66" s="14"/>
      <c r="P66" s="14" t="s">
        <v>336</v>
      </c>
    </row>
    <row r="67">
      <c r="A67" s="33">
        <v>17.0</v>
      </c>
      <c r="B67" s="15">
        <v>27.0</v>
      </c>
      <c r="C67" s="81"/>
      <c r="D67" s="82"/>
      <c r="E67" s="81"/>
      <c r="F67" s="81"/>
      <c r="G67" s="79">
        <v>0.88</v>
      </c>
      <c r="H67" s="81"/>
      <c r="I67" s="81"/>
      <c r="J67" s="81"/>
      <c r="M67" s="15" t="s">
        <v>335</v>
      </c>
      <c r="N67" s="14" t="s">
        <v>337</v>
      </c>
      <c r="O67" s="30"/>
      <c r="P67" s="14" t="s">
        <v>336</v>
      </c>
    </row>
    <row r="68">
      <c r="A68" s="33">
        <v>17.0</v>
      </c>
      <c r="B68" s="15">
        <v>8.0</v>
      </c>
      <c r="C68" s="81"/>
      <c r="D68" s="82"/>
      <c r="E68" s="81"/>
      <c r="F68" s="81"/>
      <c r="G68" s="79">
        <v>0.88</v>
      </c>
      <c r="H68" s="81"/>
      <c r="I68" s="81"/>
      <c r="J68" s="81"/>
      <c r="M68" s="15" t="s">
        <v>335</v>
      </c>
      <c r="N68" s="14" t="s">
        <v>337</v>
      </c>
      <c r="O68" s="30"/>
      <c r="P68" s="14" t="s">
        <v>336</v>
      </c>
    </row>
    <row r="69">
      <c r="A69" s="33">
        <v>17.0</v>
      </c>
      <c r="B69" s="15">
        <v>16.0</v>
      </c>
      <c r="C69" s="81"/>
      <c r="D69" s="82"/>
      <c r="E69" s="81"/>
      <c r="F69" s="81"/>
      <c r="G69" s="79">
        <v>0.89</v>
      </c>
      <c r="H69" s="81"/>
      <c r="I69" s="81"/>
      <c r="J69" s="81"/>
      <c r="M69" s="15" t="s">
        <v>335</v>
      </c>
      <c r="N69" s="14" t="s">
        <v>337</v>
      </c>
      <c r="O69" s="30"/>
      <c r="P69" s="14" t="s">
        <v>336</v>
      </c>
    </row>
    <row r="70">
      <c r="A70" s="33">
        <v>33.0</v>
      </c>
      <c r="B70" s="15">
        <v>19.0</v>
      </c>
      <c r="C70" s="79">
        <v>0.94</v>
      </c>
      <c r="D70" s="80">
        <v>0.844</v>
      </c>
      <c r="E70" s="81"/>
      <c r="F70" s="79">
        <v>0.714</v>
      </c>
      <c r="G70" s="81"/>
      <c r="H70" s="81"/>
      <c r="I70" s="79">
        <v>0.672</v>
      </c>
      <c r="J70" s="81"/>
      <c r="M70" s="85" t="s">
        <v>324</v>
      </c>
      <c r="N70" s="14" t="s">
        <v>293</v>
      </c>
      <c r="O70" s="14" t="s">
        <v>338</v>
      </c>
      <c r="P70" s="14" t="s">
        <v>327</v>
      </c>
    </row>
    <row r="71">
      <c r="A71" s="33">
        <v>18.0</v>
      </c>
      <c r="B71" s="15">
        <v>24.0</v>
      </c>
      <c r="C71" s="81"/>
      <c r="D71" s="80">
        <v>0.619</v>
      </c>
      <c r="E71" s="79">
        <v>0.89</v>
      </c>
      <c r="F71" s="79">
        <v>0.295</v>
      </c>
      <c r="G71" s="79">
        <v>0.866</v>
      </c>
      <c r="H71" s="79">
        <v>0.352</v>
      </c>
      <c r="I71" s="79">
        <v>0.193</v>
      </c>
      <c r="J71" s="81"/>
      <c r="M71" s="79" t="s">
        <v>339</v>
      </c>
      <c r="N71" s="14" t="s">
        <v>340</v>
      </c>
      <c r="O71" s="30"/>
      <c r="P71" s="14" t="s">
        <v>307</v>
      </c>
    </row>
    <row r="72">
      <c r="A72" s="33">
        <v>18.0</v>
      </c>
      <c r="B72" s="15">
        <v>24.0</v>
      </c>
      <c r="C72" s="81"/>
      <c r="D72" s="80">
        <v>0.59</v>
      </c>
      <c r="E72" s="79">
        <v>0.9</v>
      </c>
      <c r="F72" s="79">
        <v>0.291</v>
      </c>
      <c r="G72" s="79">
        <v>0.856</v>
      </c>
      <c r="H72" s="79">
        <v>0.316</v>
      </c>
      <c r="I72" s="79">
        <v>0.193</v>
      </c>
      <c r="J72" s="81"/>
      <c r="M72" s="79" t="s">
        <v>341</v>
      </c>
      <c r="N72" s="14" t="s">
        <v>340</v>
      </c>
      <c r="O72" s="30"/>
      <c r="P72" s="14" t="s">
        <v>307</v>
      </c>
    </row>
    <row r="73">
      <c r="A73" s="33">
        <v>18.0</v>
      </c>
      <c r="B73" s="15">
        <v>24.0</v>
      </c>
      <c r="C73" s="81"/>
      <c r="D73" s="80">
        <v>0.469</v>
      </c>
      <c r="E73" s="79">
        <v>0.927</v>
      </c>
      <c r="F73" s="79">
        <v>0.275</v>
      </c>
      <c r="G73" s="79">
        <v>0.816</v>
      </c>
      <c r="H73" s="79">
        <v>0.249</v>
      </c>
      <c r="I73" s="79">
        <v>0.195</v>
      </c>
      <c r="J73" s="81"/>
      <c r="M73" s="79" t="s">
        <v>342</v>
      </c>
      <c r="N73" s="14" t="s">
        <v>340</v>
      </c>
      <c r="O73" s="30"/>
      <c r="P73" s="14" t="s">
        <v>307</v>
      </c>
    </row>
    <row r="74">
      <c r="A74" s="33">
        <v>37.0</v>
      </c>
      <c r="B74" s="15">
        <v>15.0</v>
      </c>
      <c r="C74" s="81"/>
      <c r="D74" s="80">
        <v>0.8</v>
      </c>
      <c r="E74" s="81"/>
      <c r="F74" s="79">
        <v>0.89</v>
      </c>
      <c r="G74" s="79">
        <v>0.81</v>
      </c>
      <c r="H74" s="81"/>
      <c r="I74" s="81"/>
      <c r="J74" s="81"/>
      <c r="M74" s="79" t="s">
        <v>343</v>
      </c>
      <c r="N74" s="14" t="s">
        <v>344</v>
      </c>
      <c r="O74" s="14" t="s">
        <v>345</v>
      </c>
      <c r="P74" s="14" t="s">
        <v>298</v>
      </c>
    </row>
    <row r="75">
      <c r="A75" s="33">
        <v>38.0</v>
      </c>
      <c r="B75" s="15">
        <v>8.0</v>
      </c>
      <c r="C75" s="80">
        <v>0.979</v>
      </c>
      <c r="D75" s="80">
        <v>0.979</v>
      </c>
      <c r="E75" s="81"/>
      <c r="F75" s="79">
        <v>0.86</v>
      </c>
      <c r="G75" s="79">
        <v>0.997</v>
      </c>
      <c r="H75" s="81"/>
      <c r="I75" s="79">
        <v>0.767</v>
      </c>
      <c r="J75" s="81"/>
      <c r="M75" s="79" t="s">
        <v>346</v>
      </c>
      <c r="N75" s="14" t="s">
        <v>293</v>
      </c>
      <c r="O75" s="14" t="s">
        <v>347</v>
      </c>
      <c r="P75" s="14" t="s">
        <v>307</v>
      </c>
    </row>
    <row r="76">
      <c r="A76" s="33">
        <v>38.0</v>
      </c>
      <c r="B76" s="15">
        <v>17.0</v>
      </c>
      <c r="C76" s="79">
        <v>0.508</v>
      </c>
      <c r="D76" s="80">
        <v>0.787</v>
      </c>
      <c r="E76" s="81"/>
      <c r="F76" s="79">
        <v>0.18</v>
      </c>
      <c r="G76" s="79">
        <v>0.772</v>
      </c>
      <c r="H76" s="81"/>
      <c r="I76" s="79">
        <v>0.103</v>
      </c>
      <c r="J76" s="81"/>
      <c r="M76" s="79" t="s">
        <v>346</v>
      </c>
      <c r="N76" s="14" t="s">
        <v>293</v>
      </c>
      <c r="O76" s="14" t="s">
        <v>348</v>
      </c>
      <c r="P76" s="14" t="s">
        <v>307</v>
      </c>
    </row>
    <row r="77">
      <c r="A77" s="33">
        <v>42.0</v>
      </c>
      <c r="B77" s="14">
        <v>42.0</v>
      </c>
      <c r="C77" s="79"/>
      <c r="D77" s="82"/>
      <c r="E77" s="79">
        <v>0.9843</v>
      </c>
      <c r="G77" s="79">
        <v>0.85</v>
      </c>
      <c r="H77" s="81"/>
      <c r="I77" s="81"/>
      <c r="J77" s="81"/>
      <c r="M77" s="79" t="s">
        <v>349</v>
      </c>
      <c r="N77" s="14" t="s">
        <v>293</v>
      </c>
      <c r="O77" s="30"/>
      <c r="P77" s="14" t="s">
        <v>298</v>
      </c>
    </row>
    <row r="78">
      <c r="A78" s="33">
        <v>43.0</v>
      </c>
      <c r="B78" s="11">
        <v>14.0</v>
      </c>
      <c r="C78" s="81"/>
      <c r="D78" s="82"/>
      <c r="E78" s="81"/>
      <c r="F78" s="81"/>
      <c r="G78" s="79">
        <v>0.935</v>
      </c>
      <c r="H78" s="79">
        <v>0.264</v>
      </c>
      <c r="I78" s="81"/>
      <c r="J78" s="81"/>
      <c r="M78" s="79" t="s">
        <v>350</v>
      </c>
      <c r="N78" s="14" t="s">
        <v>293</v>
      </c>
      <c r="O78" s="30"/>
      <c r="P78" s="14" t="s">
        <v>298</v>
      </c>
    </row>
    <row r="79">
      <c r="A79" s="33">
        <v>43.0</v>
      </c>
      <c r="B79" s="11">
        <v>14.0</v>
      </c>
      <c r="C79" s="81"/>
      <c r="D79" s="82"/>
      <c r="E79" s="81"/>
      <c r="F79" s="81"/>
      <c r="G79" s="79">
        <v>0.894</v>
      </c>
      <c r="H79" s="79">
        <v>0.46</v>
      </c>
      <c r="I79" s="81"/>
      <c r="J79" s="81"/>
      <c r="M79" s="79" t="s">
        <v>328</v>
      </c>
      <c r="N79" s="14" t="s">
        <v>293</v>
      </c>
      <c r="O79" s="30"/>
      <c r="P79" s="14" t="s">
        <v>327</v>
      </c>
    </row>
    <row r="80">
      <c r="A80" s="33">
        <v>43.0</v>
      </c>
      <c r="B80" s="11">
        <v>14.0</v>
      </c>
      <c r="C80" s="81"/>
      <c r="D80" s="82"/>
      <c r="E80" s="81"/>
      <c r="F80" s="81"/>
      <c r="G80" s="79">
        <v>0.804</v>
      </c>
      <c r="H80" s="79">
        <v>0.654</v>
      </c>
      <c r="I80" s="81"/>
      <c r="J80" s="81"/>
      <c r="M80" s="79" t="s">
        <v>351</v>
      </c>
      <c r="N80" s="14" t="s">
        <v>293</v>
      </c>
      <c r="O80" s="30"/>
      <c r="P80" s="14" t="s">
        <v>295</v>
      </c>
    </row>
    <row r="81">
      <c r="A81" s="33">
        <v>44.0</v>
      </c>
      <c r="B81" s="15">
        <v>8.0</v>
      </c>
      <c r="C81" s="79">
        <v>0.6118</v>
      </c>
      <c r="D81" s="15">
        <v>0.6118</v>
      </c>
      <c r="E81" s="81"/>
      <c r="F81" s="15">
        <v>0.6043</v>
      </c>
      <c r="G81" s="79">
        <v>0.7806</v>
      </c>
      <c r="H81" s="81"/>
      <c r="I81" s="81"/>
      <c r="J81" s="81"/>
      <c r="M81" s="79" t="s">
        <v>352</v>
      </c>
      <c r="N81" s="14" t="s">
        <v>293</v>
      </c>
      <c r="O81" s="30"/>
      <c r="P81" s="14" t="s">
        <v>327</v>
      </c>
    </row>
    <row r="82">
      <c r="A82" s="33">
        <v>44.0</v>
      </c>
      <c r="B82" s="15">
        <v>11.0</v>
      </c>
      <c r="C82" s="79">
        <v>0.6085</v>
      </c>
      <c r="D82" s="79">
        <v>0.6085</v>
      </c>
      <c r="E82" s="81"/>
      <c r="F82" s="79">
        <v>0.6042</v>
      </c>
      <c r="G82" s="15">
        <v>0.7624</v>
      </c>
      <c r="H82" s="81"/>
      <c r="I82" s="81"/>
      <c r="J82" s="81"/>
      <c r="M82" s="79" t="s">
        <v>352</v>
      </c>
      <c r="N82" s="14" t="s">
        <v>293</v>
      </c>
      <c r="O82" s="30"/>
      <c r="P82" s="14" t="s">
        <v>327</v>
      </c>
    </row>
    <row r="83">
      <c r="A83" s="33">
        <v>44.0</v>
      </c>
      <c r="B83" s="15">
        <v>21.0</v>
      </c>
      <c r="C83" s="80">
        <v>0.6129</v>
      </c>
      <c r="D83" s="80">
        <v>0.6129</v>
      </c>
      <c r="E83" s="81"/>
      <c r="F83" s="79">
        <v>0.6089</v>
      </c>
      <c r="G83" s="15">
        <v>0.7773</v>
      </c>
      <c r="H83" s="81"/>
      <c r="I83" s="81"/>
      <c r="J83" s="81"/>
      <c r="M83" s="79" t="s">
        <v>352</v>
      </c>
      <c r="N83" s="14" t="s">
        <v>293</v>
      </c>
      <c r="O83" s="30"/>
      <c r="P83" s="14" t="s">
        <v>327</v>
      </c>
    </row>
    <row r="84">
      <c r="A84" s="33">
        <v>45.0</v>
      </c>
      <c r="B84" s="15">
        <v>16.0</v>
      </c>
      <c r="C84" s="79">
        <v>0.8</v>
      </c>
      <c r="D84" s="82"/>
      <c r="E84" s="81"/>
      <c r="F84" s="81"/>
      <c r="G84" s="79">
        <v>0.714</v>
      </c>
      <c r="H84" s="81"/>
      <c r="I84" s="81"/>
      <c r="J84" s="81"/>
      <c r="M84" s="79" t="s">
        <v>330</v>
      </c>
      <c r="N84" s="14" t="s">
        <v>293</v>
      </c>
      <c r="O84" s="30"/>
      <c r="P84" s="14" t="s">
        <v>320</v>
      </c>
    </row>
    <row r="85">
      <c r="A85" s="33">
        <v>45.0</v>
      </c>
      <c r="B85" s="15">
        <v>8.0</v>
      </c>
      <c r="C85" s="79">
        <v>0.794</v>
      </c>
      <c r="D85" s="82"/>
      <c r="E85" s="81"/>
      <c r="F85" s="81"/>
      <c r="G85" s="79">
        <v>0.714</v>
      </c>
      <c r="H85" s="81"/>
      <c r="I85" s="81"/>
      <c r="J85" s="81"/>
      <c r="M85" s="79" t="s">
        <v>330</v>
      </c>
      <c r="N85" s="14" t="s">
        <v>293</v>
      </c>
      <c r="O85" s="30"/>
      <c r="P85" s="14" t="s">
        <v>320</v>
      </c>
    </row>
    <row r="86">
      <c r="A86" s="33">
        <v>45.0</v>
      </c>
      <c r="B86" s="15">
        <v>22.0</v>
      </c>
      <c r="C86" s="79">
        <v>0.762</v>
      </c>
      <c r="D86" s="82"/>
      <c r="E86" s="81"/>
      <c r="F86" s="81"/>
      <c r="G86" s="79">
        <v>0.715</v>
      </c>
      <c r="H86" s="81"/>
      <c r="I86" s="81"/>
      <c r="J86" s="81"/>
      <c r="M86" s="79" t="s">
        <v>330</v>
      </c>
      <c r="N86" s="14" t="s">
        <v>293</v>
      </c>
      <c r="O86" s="30"/>
      <c r="P86" s="14" t="s">
        <v>320</v>
      </c>
    </row>
    <row r="87">
      <c r="A87" s="33">
        <v>46.0</v>
      </c>
      <c r="B87" s="15">
        <v>6.0</v>
      </c>
      <c r="C87" s="79">
        <v>0.748</v>
      </c>
      <c r="D87" s="80">
        <v>0.816</v>
      </c>
      <c r="E87" s="79">
        <v>0.742</v>
      </c>
      <c r="F87" s="79">
        <v>0.425</v>
      </c>
      <c r="G87" s="79">
        <v>0.866</v>
      </c>
      <c r="H87" s="79">
        <v>0.521</v>
      </c>
      <c r="I87" s="79">
        <v>0.287</v>
      </c>
      <c r="J87" s="81"/>
      <c r="M87" s="79" t="s">
        <v>353</v>
      </c>
      <c r="N87" s="14" t="s">
        <v>293</v>
      </c>
      <c r="O87" s="30"/>
      <c r="P87" s="14" t="s">
        <v>298</v>
      </c>
    </row>
    <row r="88">
      <c r="A88" s="33">
        <v>46.0</v>
      </c>
      <c r="B88" s="15">
        <v>6.0</v>
      </c>
      <c r="C88" s="79">
        <v>0.733</v>
      </c>
      <c r="D88" s="80">
        <v>0.847</v>
      </c>
      <c r="E88" s="79">
        <v>0.718</v>
      </c>
      <c r="F88" s="79">
        <v>0.444</v>
      </c>
      <c r="G88" s="79">
        <v>0.856</v>
      </c>
      <c r="H88" s="79">
        <v>0.498</v>
      </c>
      <c r="I88" s="79">
        <v>0.301</v>
      </c>
      <c r="J88" s="81"/>
      <c r="M88" s="79" t="s">
        <v>354</v>
      </c>
      <c r="N88" s="14" t="s">
        <v>293</v>
      </c>
      <c r="O88" s="30"/>
      <c r="P88" s="14" t="s">
        <v>298</v>
      </c>
    </row>
    <row r="89">
      <c r="A89" s="33">
        <v>46.0</v>
      </c>
      <c r="B89" s="15">
        <v>6.0</v>
      </c>
      <c r="C89" s="79">
        <v>0.713</v>
      </c>
      <c r="D89" s="80">
        <v>0.821</v>
      </c>
      <c r="E89" s="79">
        <v>0.702</v>
      </c>
      <c r="F89" s="79">
        <v>0.375</v>
      </c>
      <c r="G89" s="79">
        <v>0.845</v>
      </c>
      <c r="H89" s="79">
        <v>0.416</v>
      </c>
      <c r="I89" s="79">
        <v>0.243</v>
      </c>
      <c r="J89" s="81"/>
      <c r="M89" s="79" t="s">
        <v>355</v>
      </c>
      <c r="N89" s="14" t="s">
        <v>293</v>
      </c>
      <c r="O89" s="30"/>
      <c r="P89" s="14" t="s">
        <v>298</v>
      </c>
    </row>
    <row r="90">
      <c r="A90" s="33">
        <v>46.0</v>
      </c>
      <c r="B90" s="15">
        <v>6.0</v>
      </c>
      <c r="C90" s="79">
        <v>0.701</v>
      </c>
      <c r="D90" s="80">
        <v>0.807</v>
      </c>
      <c r="E90" s="79">
        <v>0.682</v>
      </c>
      <c r="F90" s="79">
        <v>0.456</v>
      </c>
      <c r="G90" s="79">
        <v>0.821</v>
      </c>
      <c r="H90" s="79">
        <v>0.478</v>
      </c>
      <c r="I90" s="79">
        <v>0.317</v>
      </c>
      <c r="J90" s="81"/>
      <c r="M90" s="79" t="s">
        <v>356</v>
      </c>
      <c r="N90" s="14" t="s">
        <v>293</v>
      </c>
      <c r="O90" s="30"/>
      <c r="P90" s="14" t="s">
        <v>298</v>
      </c>
    </row>
    <row r="91">
      <c r="A91" s="33">
        <v>46.0</v>
      </c>
      <c r="B91" s="15">
        <v>6.0</v>
      </c>
      <c r="C91" s="79">
        <v>0.771</v>
      </c>
      <c r="D91" s="80">
        <v>0.815</v>
      </c>
      <c r="E91" s="79">
        <v>0.762</v>
      </c>
      <c r="F91" s="79">
        <v>0.604</v>
      </c>
      <c r="G91" s="79">
        <v>0.853</v>
      </c>
      <c r="H91" s="79">
        <v>0.595</v>
      </c>
      <c r="I91" s="79">
        <v>0.48</v>
      </c>
      <c r="J91" s="81"/>
      <c r="M91" s="79" t="s">
        <v>357</v>
      </c>
      <c r="N91" s="14" t="s">
        <v>293</v>
      </c>
      <c r="O91" s="30"/>
      <c r="P91" s="14" t="s">
        <v>298</v>
      </c>
    </row>
    <row r="92">
      <c r="A92" s="33">
        <v>46.0</v>
      </c>
      <c r="B92" s="15">
        <v>6.0</v>
      </c>
      <c r="C92" s="79">
        <v>0.685</v>
      </c>
      <c r="D92" s="80">
        <v>0.738</v>
      </c>
      <c r="E92" s="79">
        <v>0.675</v>
      </c>
      <c r="F92" s="79">
        <v>0.431</v>
      </c>
      <c r="G92" s="79">
        <v>0.776</v>
      </c>
      <c r="H92" s="79">
        <v>0.412</v>
      </c>
      <c r="I92" s="79">
        <v>0.304</v>
      </c>
      <c r="J92" s="81"/>
      <c r="M92" s="79" t="s">
        <v>358</v>
      </c>
      <c r="N92" s="14" t="s">
        <v>293</v>
      </c>
      <c r="O92" s="30"/>
      <c r="P92" s="14" t="s">
        <v>298</v>
      </c>
    </row>
    <row r="93">
      <c r="A93" s="33">
        <v>47.0</v>
      </c>
      <c r="B93" s="15">
        <v>19.0</v>
      </c>
      <c r="C93" s="79">
        <v>0.79</v>
      </c>
      <c r="D93" s="80">
        <v>0.71</v>
      </c>
      <c r="E93" s="81"/>
      <c r="F93" s="79">
        <v>0.71</v>
      </c>
      <c r="G93" s="79">
        <v>0.87</v>
      </c>
      <c r="H93" s="81"/>
      <c r="I93" s="79">
        <v>0.71</v>
      </c>
      <c r="J93" s="81"/>
      <c r="M93" s="15" t="s">
        <v>359</v>
      </c>
      <c r="N93" s="14" t="s">
        <v>293</v>
      </c>
      <c r="O93" s="30"/>
      <c r="P93" s="14" t="s">
        <v>295</v>
      </c>
    </row>
    <row r="94">
      <c r="A94" s="33">
        <v>47.0</v>
      </c>
      <c r="B94" s="15">
        <v>29.0</v>
      </c>
      <c r="C94" s="79">
        <v>0.8</v>
      </c>
      <c r="D94" s="80">
        <v>0.72</v>
      </c>
      <c r="E94" s="81"/>
      <c r="F94" s="79">
        <v>0.72</v>
      </c>
      <c r="G94" s="79">
        <v>0.87</v>
      </c>
      <c r="H94" s="81"/>
      <c r="I94" s="79">
        <v>0.72</v>
      </c>
      <c r="J94" s="81"/>
      <c r="M94" s="15" t="s">
        <v>359</v>
      </c>
      <c r="N94" s="14" t="s">
        <v>293</v>
      </c>
      <c r="O94" s="30"/>
      <c r="P94" s="14" t="s">
        <v>295</v>
      </c>
    </row>
    <row r="95">
      <c r="A95" s="33">
        <v>47.0</v>
      </c>
      <c r="B95" s="15">
        <v>19.0</v>
      </c>
      <c r="C95" s="79">
        <v>0.81</v>
      </c>
      <c r="D95" s="80">
        <v>0.71</v>
      </c>
      <c r="E95" s="81"/>
      <c r="F95" s="79">
        <v>0.73</v>
      </c>
      <c r="G95" s="79">
        <v>0.89</v>
      </c>
      <c r="H95" s="81"/>
      <c r="I95" s="79">
        <v>0.76</v>
      </c>
      <c r="J95" s="81"/>
      <c r="M95" s="15" t="s">
        <v>360</v>
      </c>
      <c r="N95" s="14" t="s">
        <v>293</v>
      </c>
      <c r="O95" s="30"/>
      <c r="P95" s="14" t="s">
        <v>295</v>
      </c>
    </row>
    <row r="96">
      <c r="A96" s="33">
        <v>47.0</v>
      </c>
      <c r="B96" s="15">
        <v>29.0</v>
      </c>
      <c r="C96" s="79">
        <v>0.81</v>
      </c>
      <c r="D96" s="80">
        <v>0.74</v>
      </c>
      <c r="E96" s="81"/>
      <c r="F96" s="79">
        <v>0.74</v>
      </c>
      <c r="G96" s="79">
        <v>0.89</v>
      </c>
      <c r="H96" s="81"/>
      <c r="I96" s="79">
        <v>0.74</v>
      </c>
      <c r="J96" s="81"/>
      <c r="M96" s="15" t="s">
        <v>360</v>
      </c>
      <c r="N96" s="14" t="s">
        <v>293</v>
      </c>
      <c r="O96" s="30"/>
      <c r="P96" s="14" t="s">
        <v>295</v>
      </c>
    </row>
    <row r="97">
      <c r="A97" s="15">
        <v>21.0</v>
      </c>
      <c r="B97" s="15">
        <v>13.0</v>
      </c>
      <c r="C97" s="81"/>
      <c r="D97" s="82"/>
      <c r="E97" s="81"/>
      <c r="F97" s="81"/>
      <c r="G97" s="79">
        <v>0.874</v>
      </c>
      <c r="H97" s="79">
        <v>0.207</v>
      </c>
      <c r="I97" s="81"/>
      <c r="J97" s="81"/>
      <c r="M97" s="15" t="s">
        <v>360</v>
      </c>
      <c r="N97" s="36" t="s">
        <v>325</v>
      </c>
      <c r="O97" s="30"/>
      <c r="P97" s="14" t="s">
        <v>295</v>
      </c>
    </row>
    <row r="98">
      <c r="A98" s="15">
        <v>22.0</v>
      </c>
      <c r="B98" s="15">
        <v>6.0</v>
      </c>
      <c r="C98" s="81"/>
      <c r="D98" s="82"/>
      <c r="E98" s="81"/>
      <c r="F98" s="81"/>
      <c r="G98" s="79">
        <v>0.92</v>
      </c>
      <c r="H98" s="81"/>
      <c r="I98" s="81"/>
      <c r="J98" s="81"/>
      <c r="M98" s="15" t="s">
        <v>292</v>
      </c>
      <c r="N98" s="36" t="s">
        <v>325</v>
      </c>
      <c r="O98" s="30"/>
      <c r="P98" s="14" t="s">
        <v>295</v>
      </c>
    </row>
    <row r="99">
      <c r="A99" s="48">
        <v>23.0</v>
      </c>
      <c r="B99" s="15">
        <v>17.0</v>
      </c>
      <c r="C99" s="89"/>
      <c r="D99" s="80">
        <v>0.82</v>
      </c>
      <c r="E99" s="79">
        <v>0.86</v>
      </c>
      <c r="F99" s="89"/>
      <c r="G99" s="90">
        <v>0.91</v>
      </c>
      <c r="H99" s="79">
        <v>0.3</v>
      </c>
      <c r="I99" s="89"/>
      <c r="J99" s="89"/>
      <c r="K99" s="91"/>
      <c r="L99" s="91"/>
      <c r="M99" s="33" t="s">
        <v>292</v>
      </c>
      <c r="N99" s="36" t="s">
        <v>325</v>
      </c>
      <c r="O99" s="15" t="s">
        <v>361</v>
      </c>
      <c r="P99" s="14" t="s">
        <v>295</v>
      </c>
    </row>
    <row r="100">
      <c r="A100" s="33">
        <v>28.0</v>
      </c>
      <c r="B100" s="92">
        <v>17.0</v>
      </c>
      <c r="C100" s="83"/>
      <c r="D100" s="84"/>
      <c r="E100" s="83"/>
      <c r="F100" s="83"/>
      <c r="G100" s="85">
        <v>0.931</v>
      </c>
      <c r="H100" s="83"/>
      <c r="I100" s="83"/>
      <c r="J100" s="83"/>
      <c r="K100" s="34"/>
      <c r="L100" s="33"/>
      <c r="M100" s="85" t="s">
        <v>362</v>
      </c>
      <c r="N100" s="36" t="s">
        <v>293</v>
      </c>
      <c r="O100" s="86"/>
      <c r="P100" s="26" t="s">
        <v>298</v>
      </c>
    </row>
    <row r="101">
      <c r="A101" s="33">
        <v>28.0</v>
      </c>
      <c r="B101" s="42">
        <v>40.0</v>
      </c>
      <c r="C101" s="83"/>
      <c r="D101" s="84"/>
      <c r="E101" s="83"/>
      <c r="F101" s="83"/>
      <c r="G101" s="85">
        <v>0.931</v>
      </c>
      <c r="H101" s="83"/>
      <c r="I101" s="83"/>
      <c r="J101" s="83"/>
      <c r="K101" s="34"/>
      <c r="L101" s="33"/>
      <c r="M101" s="85" t="s">
        <v>362</v>
      </c>
      <c r="N101" s="36" t="s">
        <v>293</v>
      </c>
      <c r="O101" s="26" t="s">
        <v>363</v>
      </c>
      <c r="P101" s="26" t="s">
        <v>298</v>
      </c>
    </row>
    <row r="102">
      <c r="A102" s="33">
        <v>28.0</v>
      </c>
      <c r="B102" s="42">
        <v>17.0</v>
      </c>
      <c r="C102" s="83"/>
      <c r="D102" s="84"/>
      <c r="E102" s="83"/>
      <c r="F102" s="83"/>
      <c r="G102" s="85">
        <v>0.876</v>
      </c>
      <c r="H102" s="83"/>
      <c r="I102" s="83"/>
      <c r="J102" s="83"/>
      <c r="K102" s="34"/>
      <c r="L102" s="33"/>
      <c r="M102" s="85" t="s">
        <v>364</v>
      </c>
      <c r="N102" s="36" t="s">
        <v>293</v>
      </c>
      <c r="O102" s="86"/>
      <c r="P102" s="26" t="s">
        <v>295</v>
      </c>
    </row>
    <row r="103">
      <c r="A103" s="33">
        <v>28.0</v>
      </c>
      <c r="B103" s="42">
        <v>40.0</v>
      </c>
      <c r="C103" s="83"/>
      <c r="D103" s="84"/>
      <c r="E103" s="83"/>
      <c r="F103" s="83"/>
      <c r="G103" s="85">
        <v>0.873</v>
      </c>
      <c r="H103" s="83"/>
      <c r="I103" s="83"/>
      <c r="J103" s="83"/>
      <c r="K103" s="34"/>
      <c r="L103" s="33"/>
      <c r="M103" s="85" t="s">
        <v>364</v>
      </c>
      <c r="N103" s="36" t="s">
        <v>293</v>
      </c>
      <c r="O103" s="26" t="s">
        <v>365</v>
      </c>
      <c r="P103" s="26" t="s">
        <v>295</v>
      </c>
    </row>
    <row r="104">
      <c r="A104" s="33">
        <v>32.0</v>
      </c>
      <c r="B104" s="33">
        <v>16.0</v>
      </c>
      <c r="C104" s="83"/>
      <c r="D104" s="84"/>
      <c r="E104" s="83"/>
      <c r="F104" s="83"/>
      <c r="G104" s="85">
        <v>0.86</v>
      </c>
      <c r="H104" s="83"/>
      <c r="I104" s="83"/>
      <c r="J104" s="83"/>
      <c r="K104" s="34"/>
      <c r="L104" s="34"/>
      <c r="M104" s="85" t="s">
        <v>366</v>
      </c>
      <c r="N104" s="14" t="s">
        <v>293</v>
      </c>
      <c r="O104" s="86"/>
      <c r="P104" s="14" t="s">
        <v>295</v>
      </c>
      <c r="Q104" s="34"/>
      <c r="R104" s="34"/>
      <c r="S104" s="34"/>
      <c r="T104" s="34"/>
      <c r="U104" s="34"/>
      <c r="V104" s="34"/>
      <c r="W104" s="34"/>
      <c r="X104" s="34"/>
      <c r="Y104" s="34"/>
      <c r="Z104" s="34"/>
      <c r="AA104" s="34"/>
    </row>
    <row r="105">
      <c r="A105" s="15">
        <v>35.0</v>
      </c>
      <c r="B105" s="15">
        <v>13.0</v>
      </c>
      <c r="C105" s="81"/>
      <c r="D105" s="82"/>
      <c r="E105" s="81"/>
      <c r="F105" s="81"/>
      <c r="G105" s="79">
        <v>0.87</v>
      </c>
      <c r="H105" s="81"/>
      <c r="I105" s="81"/>
      <c r="J105" s="81"/>
      <c r="M105" s="15" t="s">
        <v>360</v>
      </c>
      <c r="N105" s="36" t="s">
        <v>325</v>
      </c>
      <c r="O105" s="30"/>
      <c r="P105" s="14" t="s">
        <v>295</v>
      </c>
    </row>
    <row r="106">
      <c r="A106" s="15">
        <v>36.0</v>
      </c>
      <c r="B106" s="15">
        <v>13.0</v>
      </c>
      <c r="C106" s="81"/>
      <c r="D106" s="82"/>
      <c r="E106" s="81"/>
      <c r="F106" s="81"/>
      <c r="G106" s="79">
        <v>0.743</v>
      </c>
      <c r="H106" s="79">
        <v>0.112</v>
      </c>
      <c r="I106" s="81"/>
      <c r="J106" s="81"/>
      <c r="M106" s="15" t="s">
        <v>292</v>
      </c>
      <c r="N106" s="36" t="s">
        <v>325</v>
      </c>
      <c r="O106" s="30"/>
      <c r="P106" s="14" t="s">
        <v>295</v>
      </c>
    </row>
    <row r="107">
      <c r="A107" s="15">
        <v>1001.0</v>
      </c>
      <c r="B107" s="15">
        <v>11.0</v>
      </c>
      <c r="C107" s="79">
        <v>0.923</v>
      </c>
      <c r="D107" s="80">
        <v>0.382</v>
      </c>
      <c r="E107" s="81"/>
      <c r="F107" s="79">
        <v>0.427</v>
      </c>
      <c r="G107" s="79">
        <v>0.844</v>
      </c>
      <c r="H107" s="81"/>
      <c r="I107" s="81"/>
      <c r="J107" s="81"/>
      <c r="M107" s="79" t="s">
        <v>367</v>
      </c>
      <c r="N107" s="36" t="s">
        <v>344</v>
      </c>
      <c r="O107" s="14" t="s">
        <v>368</v>
      </c>
      <c r="P107" s="14" t="s">
        <v>369</v>
      </c>
    </row>
    <row r="108">
      <c r="A108" s="15">
        <v>1001.0</v>
      </c>
      <c r="B108" s="15">
        <v>11.0</v>
      </c>
      <c r="C108" s="79">
        <v>0.913</v>
      </c>
      <c r="D108" s="80">
        <v>0.486</v>
      </c>
      <c r="E108" s="81"/>
      <c r="F108" s="79">
        <v>0.562</v>
      </c>
      <c r="G108" s="79">
        <v>0.824</v>
      </c>
      <c r="H108" s="81"/>
      <c r="I108" s="81"/>
      <c r="J108" s="81"/>
      <c r="M108" s="79" t="s">
        <v>370</v>
      </c>
      <c r="N108" s="36" t="s">
        <v>344</v>
      </c>
      <c r="O108" s="14" t="s">
        <v>368</v>
      </c>
      <c r="P108" s="14" t="s">
        <v>369</v>
      </c>
    </row>
    <row r="109">
      <c r="A109" s="15">
        <v>1001.0</v>
      </c>
      <c r="B109" s="15">
        <v>31.0</v>
      </c>
      <c r="C109" s="79">
        <v>0.85</v>
      </c>
      <c r="D109" s="80">
        <v>0.617</v>
      </c>
      <c r="E109" s="81"/>
      <c r="F109" s="79">
        <v>0.381</v>
      </c>
      <c r="G109" s="79">
        <v>0.828</v>
      </c>
      <c r="H109" s="81"/>
      <c r="I109" s="81"/>
      <c r="J109" s="81"/>
      <c r="M109" s="79" t="s">
        <v>367</v>
      </c>
      <c r="N109" s="36" t="s">
        <v>344</v>
      </c>
      <c r="O109" s="14"/>
      <c r="P109" s="14" t="s">
        <v>369</v>
      </c>
    </row>
    <row r="110">
      <c r="A110" s="15">
        <v>1001.0</v>
      </c>
      <c r="B110" s="15">
        <v>31.0</v>
      </c>
      <c r="C110" s="79">
        <v>0.847</v>
      </c>
      <c r="D110" s="80">
        <v>0.632</v>
      </c>
      <c r="E110" s="81"/>
      <c r="F110" s="79">
        <v>0.486</v>
      </c>
      <c r="G110" s="79">
        <v>0.817</v>
      </c>
      <c r="H110" s="81"/>
      <c r="I110" s="81"/>
      <c r="J110" s="81"/>
      <c r="M110" s="79" t="s">
        <v>370</v>
      </c>
      <c r="N110" s="36" t="s">
        <v>344</v>
      </c>
      <c r="O110" s="14"/>
      <c r="P110" s="14" t="s">
        <v>369</v>
      </c>
    </row>
    <row r="111">
      <c r="A111" s="15">
        <v>1001.0</v>
      </c>
      <c r="B111" s="15">
        <v>32.0</v>
      </c>
      <c r="C111" s="79">
        <v>0.872</v>
      </c>
      <c r="D111" s="80">
        <v>0.573</v>
      </c>
      <c r="E111" s="81"/>
      <c r="F111" s="79">
        <v>0.402</v>
      </c>
      <c r="G111" s="79">
        <v>0.812</v>
      </c>
      <c r="H111" s="81"/>
      <c r="I111" s="81"/>
      <c r="J111" s="81"/>
      <c r="M111" s="79" t="s">
        <v>367</v>
      </c>
      <c r="N111" s="36" t="s">
        <v>344</v>
      </c>
      <c r="O111" s="14"/>
      <c r="P111" s="14" t="s">
        <v>369</v>
      </c>
    </row>
    <row r="112">
      <c r="A112" s="15">
        <v>1001.0</v>
      </c>
      <c r="B112" s="15">
        <v>32.0</v>
      </c>
      <c r="C112" s="79">
        <v>0.779</v>
      </c>
      <c r="D112" s="80">
        <v>0.691</v>
      </c>
      <c r="E112" s="81"/>
      <c r="F112" s="79">
        <v>0.418</v>
      </c>
      <c r="G112" s="79">
        <v>0.798</v>
      </c>
      <c r="H112" s="81"/>
      <c r="I112" s="81"/>
      <c r="J112" s="81"/>
      <c r="M112" s="79" t="s">
        <v>370</v>
      </c>
      <c r="N112" s="36" t="s">
        <v>344</v>
      </c>
      <c r="O112" s="14"/>
      <c r="P112" s="14" t="s">
        <v>369</v>
      </c>
    </row>
    <row r="113">
      <c r="A113" s="15">
        <v>1001.0</v>
      </c>
      <c r="B113" s="15">
        <v>33.0</v>
      </c>
      <c r="C113" s="79">
        <v>0.925</v>
      </c>
      <c r="D113" s="80">
        <v>0.269</v>
      </c>
      <c r="E113" s="81"/>
      <c r="F113" s="79">
        <v>0.352</v>
      </c>
      <c r="G113" s="79">
        <v>0.78</v>
      </c>
      <c r="H113" s="81"/>
      <c r="I113" s="81"/>
      <c r="J113" s="81"/>
      <c r="M113" s="79" t="s">
        <v>367</v>
      </c>
      <c r="N113" s="36" t="s">
        <v>344</v>
      </c>
      <c r="O113" s="14"/>
      <c r="P113" s="14" t="s">
        <v>369</v>
      </c>
    </row>
    <row r="114">
      <c r="A114" s="15">
        <v>1001.0</v>
      </c>
      <c r="B114" s="15">
        <v>33.0</v>
      </c>
      <c r="C114" s="79">
        <v>0.902</v>
      </c>
      <c r="D114" s="80">
        <v>0.324</v>
      </c>
      <c r="E114" s="81"/>
      <c r="F114" s="79">
        <v>0.431</v>
      </c>
      <c r="G114" s="79">
        <v>0.782</v>
      </c>
      <c r="H114" s="81"/>
      <c r="I114" s="81"/>
      <c r="J114" s="81"/>
      <c r="M114" s="79" t="s">
        <v>370</v>
      </c>
      <c r="N114" s="36" t="s">
        <v>344</v>
      </c>
      <c r="P114" s="14" t="s">
        <v>369</v>
      </c>
    </row>
    <row r="115">
      <c r="A115" s="15">
        <v>1002.0</v>
      </c>
      <c r="B115" s="15">
        <v>19.0</v>
      </c>
      <c r="C115" s="81"/>
      <c r="D115" s="80">
        <v>0.86</v>
      </c>
      <c r="E115" s="79">
        <v>0.58</v>
      </c>
      <c r="F115" s="81"/>
      <c r="G115" s="79">
        <v>0.73</v>
      </c>
      <c r="H115" s="81"/>
      <c r="I115" s="79">
        <v>0.16</v>
      </c>
      <c r="J115" s="79">
        <v>0.96</v>
      </c>
      <c r="M115" s="79" t="s">
        <v>371</v>
      </c>
      <c r="N115" s="36" t="s">
        <v>344</v>
      </c>
      <c r="O115" s="14" t="s">
        <v>372</v>
      </c>
      <c r="P115" s="14" t="s">
        <v>307</v>
      </c>
    </row>
    <row r="116">
      <c r="A116" s="15">
        <v>1002.0</v>
      </c>
      <c r="B116" s="15">
        <v>15.0</v>
      </c>
      <c r="C116" s="81"/>
      <c r="D116" s="80">
        <v>0.72</v>
      </c>
      <c r="E116" s="79">
        <v>0.97</v>
      </c>
      <c r="F116" s="81"/>
      <c r="G116" s="79">
        <v>0.72</v>
      </c>
      <c r="H116" s="81"/>
      <c r="I116" s="79">
        <v>0.22</v>
      </c>
      <c r="J116" s="79">
        <v>0.95</v>
      </c>
      <c r="M116" s="79" t="s">
        <v>371</v>
      </c>
      <c r="N116" s="36" t="s">
        <v>344</v>
      </c>
      <c r="O116" s="14" t="s">
        <v>372</v>
      </c>
      <c r="P116" s="14" t="s">
        <v>307</v>
      </c>
    </row>
    <row r="117">
      <c r="A117" s="15">
        <v>1002.0</v>
      </c>
      <c r="B117" s="15">
        <v>9.0</v>
      </c>
      <c r="C117" s="81"/>
      <c r="D117" s="80">
        <v>1.0</v>
      </c>
      <c r="E117" s="79">
        <v>0.88</v>
      </c>
      <c r="F117" s="81"/>
      <c r="G117" s="79">
        <v>0.74</v>
      </c>
      <c r="H117" s="81"/>
      <c r="I117" s="79">
        <v>0.23</v>
      </c>
      <c r="J117" s="79">
        <v>0.98</v>
      </c>
      <c r="M117" s="79" t="s">
        <v>371</v>
      </c>
      <c r="N117" s="36" t="s">
        <v>344</v>
      </c>
      <c r="O117" s="14" t="s">
        <v>372</v>
      </c>
      <c r="P117" s="14" t="s">
        <v>307</v>
      </c>
    </row>
    <row r="118">
      <c r="A118" s="15">
        <v>1002.0</v>
      </c>
      <c r="B118" s="15">
        <v>8.0</v>
      </c>
      <c r="C118" s="81"/>
      <c r="D118" s="80">
        <v>0.92</v>
      </c>
      <c r="E118" s="79">
        <v>1.0</v>
      </c>
      <c r="F118" s="81"/>
      <c r="G118" s="79">
        <v>0.75</v>
      </c>
      <c r="H118" s="81"/>
      <c r="I118" s="79">
        <v>0.26</v>
      </c>
      <c r="J118" s="79">
        <v>0.98</v>
      </c>
      <c r="M118" s="79" t="s">
        <v>371</v>
      </c>
      <c r="N118" s="36" t="s">
        <v>344</v>
      </c>
      <c r="O118" s="14" t="s">
        <v>372</v>
      </c>
      <c r="P118" s="14" t="s">
        <v>307</v>
      </c>
    </row>
    <row r="119">
      <c r="A119" s="15">
        <v>49.0</v>
      </c>
      <c r="B119" s="15">
        <v>19.0</v>
      </c>
      <c r="C119" s="81"/>
      <c r="D119" s="82"/>
      <c r="E119" s="81"/>
      <c r="F119" s="81"/>
      <c r="G119" s="79">
        <v>0.84</v>
      </c>
      <c r="H119" s="79">
        <v>0.61</v>
      </c>
      <c r="I119" s="81"/>
      <c r="J119" s="81"/>
      <c r="M119" s="79" t="s">
        <v>373</v>
      </c>
      <c r="N119" s="14" t="s">
        <v>293</v>
      </c>
      <c r="O119" s="30"/>
      <c r="P119" s="14" t="s">
        <v>374</v>
      </c>
    </row>
    <row r="120">
      <c r="A120" s="15">
        <v>49.0</v>
      </c>
      <c r="B120" s="15">
        <v>6.0</v>
      </c>
      <c r="C120" s="81"/>
      <c r="D120" s="82"/>
      <c r="E120" s="81"/>
      <c r="F120" s="81"/>
      <c r="G120" s="79">
        <v>0.81</v>
      </c>
      <c r="H120" s="79">
        <v>0.55</v>
      </c>
      <c r="I120" s="81"/>
      <c r="J120" s="81"/>
      <c r="M120" s="79" t="s">
        <v>373</v>
      </c>
      <c r="N120" s="14" t="s">
        <v>293</v>
      </c>
      <c r="O120" s="30"/>
      <c r="P120" s="14" t="s">
        <v>374</v>
      </c>
    </row>
    <row r="121">
      <c r="A121" s="15">
        <v>49.0</v>
      </c>
      <c r="B121" s="15">
        <v>17.0</v>
      </c>
      <c r="C121" s="81"/>
      <c r="D121" s="82"/>
      <c r="E121" s="81"/>
      <c r="F121" s="81"/>
      <c r="G121" s="79">
        <v>0.83</v>
      </c>
      <c r="H121" s="79">
        <v>0.53</v>
      </c>
      <c r="I121" s="81"/>
      <c r="J121" s="81"/>
      <c r="M121" s="79" t="s">
        <v>373</v>
      </c>
      <c r="N121" s="14" t="s">
        <v>293</v>
      </c>
      <c r="O121" s="30"/>
      <c r="P121" s="14" t="s">
        <v>374</v>
      </c>
    </row>
    <row r="122">
      <c r="A122" s="15">
        <v>50.0</v>
      </c>
      <c r="B122" s="15">
        <v>7.0</v>
      </c>
      <c r="C122" s="79">
        <v>0.878</v>
      </c>
      <c r="D122" s="79">
        <v>0.878</v>
      </c>
      <c r="E122" s="79"/>
      <c r="F122" s="81"/>
      <c r="G122" s="81"/>
      <c r="H122" s="81"/>
      <c r="I122" s="79">
        <v>0.878</v>
      </c>
      <c r="J122" s="81"/>
      <c r="M122" s="79" t="s">
        <v>375</v>
      </c>
      <c r="N122" s="14" t="s">
        <v>293</v>
      </c>
      <c r="O122" s="14" t="s">
        <v>376</v>
      </c>
      <c r="P122" s="14" t="s">
        <v>295</v>
      </c>
    </row>
    <row r="123">
      <c r="A123" s="15">
        <v>50.0</v>
      </c>
      <c r="B123" s="15">
        <v>8.0</v>
      </c>
      <c r="C123" s="79">
        <v>0.889</v>
      </c>
      <c r="D123" s="79">
        <v>0.889</v>
      </c>
      <c r="E123" s="79"/>
      <c r="F123" s="81"/>
      <c r="G123" s="81"/>
      <c r="H123" s="81"/>
      <c r="I123" s="79">
        <v>0.889</v>
      </c>
      <c r="J123" s="81"/>
      <c r="M123" s="79" t="s">
        <v>375</v>
      </c>
      <c r="N123" s="14" t="s">
        <v>293</v>
      </c>
      <c r="O123" s="30"/>
      <c r="P123" s="14" t="s">
        <v>295</v>
      </c>
    </row>
    <row r="124">
      <c r="A124" s="15">
        <v>39.0</v>
      </c>
      <c r="B124" s="15">
        <v>6.0</v>
      </c>
      <c r="C124" s="79">
        <v>0.76</v>
      </c>
      <c r="D124" s="80">
        <v>0.695</v>
      </c>
      <c r="E124" s="81"/>
      <c r="F124" s="79">
        <v>0.738</v>
      </c>
      <c r="G124" s="79">
        <v>0.849</v>
      </c>
      <c r="H124" s="81"/>
      <c r="I124" s="79">
        <v>0.809</v>
      </c>
      <c r="J124" s="81"/>
      <c r="M124" s="79" t="s">
        <v>352</v>
      </c>
      <c r="N124" s="14" t="s">
        <v>333</v>
      </c>
      <c r="O124" s="30"/>
      <c r="P124" s="14" t="s">
        <v>327</v>
      </c>
    </row>
    <row r="125">
      <c r="A125" s="15">
        <v>40.0</v>
      </c>
      <c r="B125" s="15">
        <v>17.0</v>
      </c>
      <c r="C125" s="81"/>
      <c r="D125" s="82"/>
      <c r="E125" s="81"/>
      <c r="F125" s="81"/>
      <c r="G125" s="79">
        <v>0.73</v>
      </c>
      <c r="H125" s="81"/>
      <c r="I125" s="81"/>
      <c r="J125" s="81"/>
      <c r="M125" s="79" t="s">
        <v>377</v>
      </c>
      <c r="N125" s="14" t="s">
        <v>293</v>
      </c>
      <c r="O125" s="30"/>
      <c r="P125" s="14" t="s">
        <v>369</v>
      </c>
    </row>
    <row r="126">
      <c r="A126" s="15">
        <v>40.0</v>
      </c>
      <c r="B126" s="15">
        <v>17.0</v>
      </c>
      <c r="C126" s="81"/>
      <c r="D126" s="82"/>
      <c r="E126" s="81"/>
      <c r="F126" s="81"/>
      <c r="G126" s="79">
        <v>0.75</v>
      </c>
      <c r="H126" s="81"/>
      <c r="I126" s="81"/>
      <c r="J126" s="81"/>
      <c r="M126" s="79" t="s">
        <v>378</v>
      </c>
      <c r="N126" s="14" t="s">
        <v>293</v>
      </c>
      <c r="O126" s="30"/>
      <c r="P126" s="14" t="s">
        <v>369</v>
      </c>
    </row>
    <row r="127">
      <c r="A127" s="15">
        <v>41.0</v>
      </c>
      <c r="B127" s="15">
        <v>34.0</v>
      </c>
      <c r="C127" s="81"/>
      <c r="D127" s="80">
        <v>0.75</v>
      </c>
      <c r="E127" s="79">
        <v>0.77</v>
      </c>
      <c r="F127" s="81"/>
      <c r="G127" s="80">
        <v>0.84</v>
      </c>
      <c r="H127" s="81"/>
      <c r="I127" s="79">
        <v>0.06</v>
      </c>
      <c r="J127" s="79">
        <v>0.993</v>
      </c>
      <c r="M127" s="79" t="s">
        <v>328</v>
      </c>
      <c r="N127" s="14" t="s">
        <v>293</v>
      </c>
      <c r="O127" s="30"/>
      <c r="P127" s="14" t="s">
        <v>320</v>
      </c>
    </row>
    <row r="128">
      <c r="A128" s="15">
        <v>41.0</v>
      </c>
      <c r="B128" s="15">
        <v>8.0</v>
      </c>
      <c r="C128" s="81"/>
      <c r="D128" s="80">
        <v>0.86</v>
      </c>
      <c r="E128" s="79">
        <v>0.68</v>
      </c>
      <c r="F128" s="81"/>
      <c r="G128" s="80">
        <v>0.85</v>
      </c>
      <c r="H128" s="81"/>
      <c r="I128" s="79">
        <v>0.05</v>
      </c>
      <c r="J128" s="79">
        <v>0.996</v>
      </c>
      <c r="M128" s="79" t="s">
        <v>328</v>
      </c>
      <c r="N128" s="14" t="s">
        <v>293</v>
      </c>
      <c r="O128" s="14" t="s">
        <v>379</v>
      </c>
      <c r="P128" s="14" t="s">
        <v>320</v>
      </c>
    </row>
    <row r="129">
      <c r="A129" s="15">
        <v>41.0</v>
      </c>
      <c r="B129" s="15">
        <v>6.0</v>
      </c>
      <c r="C129" s="81"/>
      <c r="D129" s="80">
        <v>0.75</v>
      </c>
      <c r="E129" s="79">
        <v>0.77</v>
      </c>
      <c r="F129" s="81"/>
      <c r="G129" s="80">
        <v>0.85</v>
      </c>
      <c r="H129" s="81"/>
      <c r="I129" s="79">
        <v>0.06</v>
      </c>
      <c r="J129" s="79">
        <v>0.993</v>
      </c>
      <c r="M129" s="79" t="s">
        <v>328</v>
      </c>
      <c r="N129" s="14" t="s">
        <v>293</v>
      </c>
      <c r="O129" s="14" t="s">
        <v>380</v>
      </c>
      <c r="P129" s="14" t="s">
        <v>320</v>
      </c>
    </row>
    <row r="130">
      <c r="A130" s="15">
        <v>41.0</v>
      </c>
      <c r="B130" s="15">
        <v>13.0</v>
      </c>
      <c r="C130" s="79">
        <v>0.8206</v>
      </c>
      <c r="D130" s="80">
        <v>0.8</v>
      </c>
      <c r="E130" s="79">
        <v>0.76</v>
      </c>
      <c r="F130" s="81"/>
      <c r="G130" s="80">
        <v>0.86</v>
      </c>
      <c r="H130" s="81"/>
      <c r="I130" s="79">
        <v>0.06</v>
      </c>
      <c r="J130" s="79">
        <v>0.995</v>
      </c>
      <c r="M130" s="79" t="s">
        <v>328</v>
      </c>
      <c r="N130" s="14" t="s">
        <v>293</v>
      </c>
      <c r="O130" s="30"/>
      <c r="P130" s="14" t="s">
        <v>320</v>
      </c>
    </row>
    <row r="131">
      <c r="A131" s="15">
        <v>41.0</v>
      </c>
      <c r="B131" s="15">
        <v>34.0</v>
      </c>
      <c r="C131" s="81"/>
      <c r="D131" s="80">
        <v>0.71</v>
      </c>
      <c r="E131" s="79">
        <v>0.76</v>
      </c>
      <c r="F131" s="81"/>
      <c r="G131" s="80">
        <v>0.81</v>
      </c>
      <c r="H131" s="81"/>
      <c r="I131" s="79">
        <v>0.36</v>
      </c>
      <c r="J131" s="79">
        <v>0.93</v>
      </c>
      <c r="M131" s="79" t="s">
        <v>330</v>
      </c>
      <c r="N131" s="14" t="s">
        <v>293</v>
      </c>
      <c r="O131" s="30"/>
      <c r="P131" s="14" t="s">
        <v>320</v>
      </c>
    </row>
    <row r="132">
      <c r="A132" s="15">
        <v>41.0</v>
      </c>
      <c r="B132" s="15">
        <v>8.0</v>
      </c>
      <c r="C132" s="81"/>
      <c r="D132" s="80">
        <v>0.77</v>
      </c>
      <c r="E132" s="79">
        <v>0.71</v>
      </c>
      <c r="F132" s="81"/>
      <c r="G132" s="80">
        <v>0.81</v>
      </c>
      <c r="H132" s="81"/>
      <c r="I132" s="79">
        <v>0.34</v>
      </c>
      <c r="J132" s="79">
        <v>0.94</v>
      </c>
      <c r="M132" s="79" t="s">
        <v>330</v>
      </c>
      <c r="N132" s="14" t="s">
        <v>293</v>
      </c>
      <c r="O132" s="14" t="s">
        <v>381</v>
      </c>
      <c r="P132" s="14" t="s">
        <v>320</v>
      </c>
    </row>
    <row r="133">
      <c r="A133" s="15">
        <v>41.0</v>
      </c>
      <c r="B133" s="15">
        <v>6.0</v>
      </c>
      <c r="C133" s="81"/>
      <c r="D133" s="80">
        <v>0.75</v>
      </c>
      <c r="E133" s="79">
        <v>0.75</v>
      </c>
      <c r="F133" s="81"/>
      <c r="G133" s="80">
        <v>0.82</v>
      </c>
      <c r="H133" s="81"/>
      <c r="I133" s="79">
        <v>0.37</v>
      </c>
      <c r="J133" s="79">
        <v>0.94</v>
      </c>
      <c r="M133" s="79" t="s">
        <v>330</v>
      </c>
      <c r="N133" s="14" t="s">
        <v>293</v>
      </c>
      <c r="O133" s="14" t="s">
        <v>382</v>
      </c>
      <c r="P133" s="14" t="s">
        <v>320</v>
      </c>
    </row>
    <row r="134">
      <c r="A134" s="15">
        <v>41.0</v>
      </c>
      <c r="B134" s="15">
        <v>13.0</v>
      </c>
      <c r="C134" s="81"/>
      <c r="D134" s="80">
        <v>0.79</v>
      </c>
      <c r="E134" s="79">
        <v>0.71</v>
      </c>
      <c r="F134" s="81"/>
      <c r="G134" s="80">
        <v>0.82</v>
      </c>
      <c r="H134" s="81"/>
      <c r="I134" s="79">
        <v>0.35</v>
      </c>
      <c r="J134" s="79">
        <v>0.95</v>
      </c>
      <c r="M134" s="79" t="s">
        <v>330</v>
      </c>
      <c r="N134" s="14" t="s">
        <v>293</v>
      </c>
      <c r="O134" s="30"/>
      <c r="P134" s="14" t="s">
        <v>320</v>
      </c>
    </row>
    <row r="135">
      <c r="A135" s="33">
        <v>48.0</v>
      </c>
      <c r="B135" s="33">
        <v>35.0</v>
      </c>
      <c r="C135" s="83"/>
      <c r="D135" s="93">
        <v>0.9117</v>
      </c>
      <c r="E135" s="85">
        <v>0.6067</v>
      </c>
      <c r="F135" s="85">
        <v>0.7911</v>
      </c>
      <c r="G135" s="83"/>
      <c r="H135" s="83"/>
      <c r="I135" s="85">
        <v>0.6986</v>
      </c>
      <c r="J135" s="83"/>
      <c r="K135" s="34"/>
      <c r="L135" s="34"/>
      <c r="M135" s="33" t="s">
        <v>292</v>
      </c>
      <c r="N135" s="36" t="s">
        <v>344</v>
      </c>
      <c r="O135" s="86"/>
      <c r="P135" s="14" t="s">
        <v>295</v>
      </c>
      <c r="Q135" s="34"/>
      <c r="R135" s="34"/>
      <c r="S135" s="34"/>
      <c r="T135" s="34"/>
      <c r="U135" s="34"/>
      <c r="V135" s="34"/>
      <c r="W135" s="34"/>
      <c r="X135" s="34"/>
      <c r="Y135" s="34"/>
      <c r="Z135" s="34"/>
      <c r="AA135" s="34"/>
    </row>
    <row r="136">
      <c r="A136" s="33">
        <v>48.0</v>
      </c>
      <c r="B136" s="33">
        <v>36.0</v>
      </c>
      <c r="C136" s="83"/>
      <c r="D136" s="93">
        <v>0.4334</v>
      </c>
      <c r="E136" s="85">
        <v>0.9069</v>
      </c>
      <c r="F136" s="85">
        <v>0.5678</v>
      </c>
      <c r="G136" s="83"/>
      <c r="H136" s="83"/>
      <c r="I136" s="85">
        <v>0.8232</v>
      </c>
      <c r="J136" s="83"/>
      <c r="K136" s="34"/>
      <c r="L136" s="34"/>
      <c r="M136" s="33" t="s">
        <v>292</v>
      </c>
      <c r="N136" s="36" t="s">
        <v>344</v>
      </c>
      <c r="O136" s="86"/>
      <c r="P136" s="14" t="s">
        <v>295</v>
      </c>
      <c r="Q136" s="34"/>
      <c r="R136" s="34"/>
      <c r="S136" s="34"/>
      <c r="T136" s="34"/>
      <c r="U136" s="34"/>
      <c r="V136" s="34"/>
      <c r="W136" s="34"/>
      <c r="X136" s="34"/>
      <c r="Y136" s="34"/>
      <c r="Z136" s="34"/>
      <c r="AA136" s="34"/>
    </row>
    <row r="137">
      <c r="A137" s="33">
        <v>48.0</v>
      </c>
      <c r="B137" s="33">
        <v>38.0</v>
      </c>
      <c r="C137" s="83"/>
      <c r="D137" s="93">
        <v>0.7207</v>
      </c>
      <c r="E137" s="85">
        <v>0.7047</v>
      </c>
      <c r="F137" s="85">
        <v>0.715</v>
      </c>
      <c r="G137" s="83"/>
      <c r="H137" s="83"/>
      <c r="I137" s="85">
        <v>0.7093</v>
      </c>
      <c r="J137" s="83"/>
      <c r="K137" s="34"/>
      <c r="L137" s="34"/>
      <c r="M137" s="33" t="s">
        <v>292</v>
      </c>
      <c r="N137" s="36" t="s">
        <v>344</v>
      </c>
      <c r="O137" s="86"/>
      <c r="P137" s="14" t="s">
        <v>295</v>
      </c>
      <c r="Q137" s="34"/>
      <c r="R137" s="34"/>
      <c r="S137" s="34"/>
      <c r="T137" s="34"/>
      <c r="U137" s="34"/>
      <c r="V137" s="34"/>
      <c r="W137" s="34"/>
      <c r="X137" s="34"/>
      <c r="Y137" s="34"/>
      <c r="Z137" s="34"/>
      <c r="AA137" s="34"/>
    </row>
    <row r="138">
      <c r="A138" s="33">
        <v>48.0</v>
      </c>
      <c r="B138" s="33">
        <v>37.0</v>
      </c>
      <c r="C138" s="83"/>
      <c r="D138" s="93">
        <v>0.6533</v>
      </c>
      <c r="E138" s="85">
        <v>0.8042</v>
      </c>
      <c r="F138" s="85">
        <v>0.7066</v>
      </c>
      <c r="G138" s="83"/>
      <c r="H138" s="83"/>
      <c r="I138" s="85">
        <v>0.7694</v>
      </c>
      <c r="J138" s="83"/>
      <c r="K138" s="34"/>
      <c r="L138" s="34"/>
      <c r="M138" s="33" t="s">
        <v>292</v>
      </c>
      <c r="N138" s="36" t="s">
        <v>344</v>
      </c>
      <c r="O138" s="86"/>
      <c r="P138" s="14" t="s">
        <v>295</v>
      </c>
      <c r="Q138" s="34"/>
      <c r="R138" s="34"/>
      <c r="S138" s="34"/>
      <c r="T138" s="34"/>
      <c r="U138" s="34"/>
      <c r="V138" s="34"/>
      <c r="W138" s="34"/>
      <c r="X138" s="34"/>
      <c r="Y138" s="34"/>
      <c r="Z138" s="34"/>
      <c r="AA138" s="34"/>
    </row>
    <row r="139">
      <c r="A139" s="33">
        <v>48.0</v>
      </c>
      <c r="B139" s="33">
        <v>24.0</v>
      </c>
      <c r="C139" s="83"/>
      <c r="D139" s="93">
        <v>0.8299</v>
      </c>
      <c r="E139" s="85">
        <v>0.8186</v>
      </c>
      <c r="F139" s="85">
        <v>0.8252</v>
      </c>
      <c r="G139" s="83"/>
      <c r="H139" s="83"/>
      <c r="I139" s="85">
        <v>0.8206</v>
      </c>
      <c r="J139" s="83"/>
      <c r="K139" s="34"/>
      <c r="L139" s="34"/>
      <c r="M139" s="33" t="s">
        <v>292</v>
      </c>
      <c r="N139" s="36" t="s">
        <v>344</v>
      </c>
      <c r="O139" s="86"/>
      <c r="P139" s="14" t="s">
        <v>295</v>
      </c>
      <c r="Q139" s="34"/>
      <c r="R139" s="34"/>
      <c r="S139" s="34"/>
      <c r="T139" s="34"/>
      <c r="U139" s="34"/>
      <c r="V139" s="34"/>
      <c r="W139" s="34"/>
      <c r="X139" s="34"/>
      <c r="Y139" s="34"/>
      <c r="Z139" s="34"/>
      <c r="AA139" s="34"/>
    </row>
    <row r="140">
      <c r="A140" s="33">
        <v>6.0</v>
      </c>
      <c r="B140" s="33">
        <v>19.0</v>
      </c>
      <c r="C140" s="83"/>
      <c r="D140" s="93">
        <v>0.88</v>
      </c>
      <c r="E140" s="85"/>
      <c r="F140" s="85"/>
      <c r="G140" s="85"/>
      <c r="H140" s="83"/>
      <c r="I140" s="85">
        <v>0.83</v>
      </c>
      <c r="J140" s="83"/>
      <c r="K140" s="34"/>
      <c r="L140" s="34"/>
      <c r="M140" s="15" t="s">
        <v>296</v>
      </c>
      <c r="N140" s="36" t="s">
        <v>293</v>
      </c>
      <c r="O140" s="86"/>
      <c r="P140" s="14" t="s">
        <v>298</v>
      </c>
      <c r="Q140" s="34"/>
      <c r="R140" s="34"/>
      <c r="S140" s="34"/>
      <c r="T140" s="34"/>
      <c r="U140" s="34"/>
      <c r="V140" s="34"/>
      <c r="W140" s="34"/>
      <c r="X140" s="34"/>
      <c r="Y140" s="34"/>
      <c r="Z140" s="34"/>
      <c r="AA140" s="34"/>
    </row>
    <row r="141">
      <c r="A141" s="33">
        <v>6.0</v>
      </c>
      <c r="B141" s="33">
        <v>8.0</v>
      </c>
      <c r="C141" s="83"/>
      <c r="D141" s="93">
        <v>0.76</v>
      </c>
      <c r="E141" s="85"/>
      <c r="F141" s="85"/>
      <c r="G141" s="85"/>
      <c r="H141" s="83"/>
      <c r="I141" s="85">
        <v>0.87</v>
      </c>
      <c r="J141" s="83"/>
      <c r="K141" s="34"/>
      <c r="L141" s="34"/>
      <c r="M141" s="15" t="s">
        <v>296</v>
      </c>
      <c r="N141" s="36" t="s">
        <v>293</v>
      </c>
      <c r="O141" s="86"/>
      <c r="P141" s="14" t="s">
        <v>298</v>
      </c>
      <c r="Q141" s="34"/>
      <c r="R141" s="34"/>
      <c r="S141" s="34"/>
      <c r="T141" s="34"/>
      <c r="U141" s="34"/>
      <c r="V141" s="34"/>
      <c r="W141" s="34"/>
      <c r="X141" s="34"/>
      <c r="Y141" s="34"/>
      <c r="Z141" s="34"/>
      <c r="AA141" s="34"/>
    </row>
    <row r="142">
      <c r="A142" s="33">
        <v>7.0</v>
      </c>
      <c r="B142" s="33">
        <v>17.0</v>
      </c>
      <c r="C142" s="83"/>
      <c r="D142" s="93">
        <v>0.863</v>
      </c>
      <c r="E142" s="85">
        <v>0.889</v>
      </c>
      <c r="F142" s="85"/>
      <c r="G142" s="85">
        <v>0.768</v>
      </c>
      <c r="H142" s="83"/>
      <c r="I142" s="85"/>
      <c r="J142" s="83"/>
      <c r="K142" s="34"/>
      <c r="L142" s="34"/>
      <c r="M142" s="79" t="s">
        <v>330</v>
      </c>
      <c r="N142" s="36" t="s">
        <v>293</v>
      </c>
      <c r="O142" s="86"/>
      <c r="P142" s="14" t="s">
        <v>295</v>
      </c>
      <c r="Q142" s="34"/>
      <c r="R142" s="34"/>
      <c r="S142" s="34"/>
      <c r="T142" s="34"/>
      <c r="U142" s="34"/>
      <c r="V142" s="34"/>
      <c r="W142" s="34"/>
      <c r="X142" s="34"/>
      <c r="Y142" s="34"/>
      <c r="Z142" s="34"/>
      <c r="AA142" s="34"/>
    </row>
    <row r="143">
      <c r="A143" s="33">
        <v>8.0</v>
      </c>
      <c r="B143" s="33">
        <v>6.0</v>
      </c>
      <c r="C143" s="85"/>
      <c r="D143" s="93"/>
      <c r="E143" s="85"/>
      <c r="F143" s="85"/>
      <c r="G143" s="85">
        <v>0.81</v>
      </c>
      <c r="H143" s="83"/>
      <c r="I143" s="85"/>
      <c r="J143" s="83"/>
      <c r="K143" s="34"/>
      <c r="L143" s="34"/>
      <c r="M143" s="15" t="s">
        <v>296</v>
      </c>
      <c r="N143" s="36" t="s">
        <v>293</v>
      </c>
      <c r="O143" s="86"/>
      <c r="P143" s="14" t="s">
        <v>298</v>
      </c>
      <c r="Q143" s="34"/>
      <c r="R143" s="34"/>
      <c r="S143" s="34"/>
      <c r="T143" s="34"/>
      <c r="U143" s="34"/>
      <c r="V143" s="34"/>
      <c r="W143" s="34"/>
      <c r="X143" s="34"/>
      <c r="Y143" s="34"/>
      <c r="Z143" s="34"/>
      <c r="AA143" s="34"/>
    </row>
    <row r="144">
      <c r="A144" s="33">
        <v>8.0</v>
      </c>
      <c r="B144" s="33">
        <v>8.0</v>
      </c>
      <c r="C144" s="85"/>
      <c r="D144" s="93"/>
      <c r="E144" s="85"/>
      <c r="F144" s="85"/>
      <c r="G144" s="85">
        <v>0.8</v>
      </c>
      <c r="H144" s="83"/>
      <c r="I144" s="85"/>
      <c r="J144" s="83"/>
      <c r="K144" s="34"/>
      <c r="L144" s="34"/>
      <c r="M144" s="15" t="s">
        <v>296</v>
      </c>
      <c r="N144" s="36" t="s">
        <v>293</v>
      </c>
      <c r="O144" s="86"/>
      <c r="P144" s="14" t="s">
        <v>298</v>
      </c>
      <c r="Q144" s="34"/>
      <c r="R144" s="34"/>
      <c r="S144" s="34"/>
      <c r="T144" s="34"/>
      <c r="U144" s="34"/>
      <c r="V144" s="34"/>
      <c r="W144" s="34"/>
      <c r="X144" s="34"/>
      <c r="Y144" s="34"/>
      <c r="Z144" s="34"/>
      <c r="AA144" s="34"/>
    </row>
    <row r="145">
      <c r="A145" s="33">
        <v>8.0</v>
      </c>
      <c r="B145" s="33">
        <v>15.0</v>
      </c>
      <c r="C145" s="85"/>
      <c r="D145" s="93"/>
      <c r="E145" s="85"/>
      <c r="F145" s="85"/>
      <c r="G145" s="85">
        <v>0.8</v>
      </c>
      <c r="H145" s="83"/>
      <c r="I145" s="85"/>
      <c r="J145" s="83"/>
      <c r="K145" s="34"/>
      <c r="L145" s="34"/>
      <c r="M145" s="15" t="s">
        <v>296</v>
      </c>
      <c r="N145" s="36" t="s">
        <v>293</v>
      </c>
      <c r="O145" s="86"/>
      <c r="P145" s="14" t="s">
        <v>298</v>
      </c>
      <c r="Q145" s="34"/>
      <c r="R145" s="34"/>
      <c r="S145" s="34"/>
      <c r="T145" s="34"/>
      <c r="U145" s="34"/>
      <c r="V145" s="34"/>
      <c r="W145" s="34"/>
      <c r="X145" s="34"/>
      <c r="Y145" s="34"/>
      <c r="Z145" s="34"/>
      <c r="AA145" s="34"/>
    </row>
    <row r="146">
      <c r="A146" s="33">
        <v>8.0</v>
      </c>
      <c r="B146" s="33">
        <v>27.0</v>
      </c>
      <c r="C146" s="85"/>
      <c r="D146" s="93"/>
      <c r="E146" s="85"/>
      <c r="F146" s="85"/>
      <c r="G146" s="85">
        <v>0.79</v>
      </c>
      <c r="H146" s="83"/>
      <c r="I146" s="85"/>
      <c r="J146" s="83"/>
      <c r="K146" s="34"/>
      <c r="L146" s="34"/>
      <c r="M146" s="15" t="s">
        <v>296</v>
      </c>
      <c r="N146" s="36" t="s">
        <v>293</v>
      </c>
      <c r="O146" s="86"/>
      <c r="P146" s="14" t="s">
        <v>298</v>
      </c>
      <c r="Q146" s="34"/>
      <c r="R146" s="34"/>
      <c r="S146" s="34"/>
      <c r="T146" s="34"/>
      <c r="U146" s="34"/>
      <c r="V146" s="34"/>
      <c r="W146" s="34"/>
      <c r="X146" s="34"/>
      <c r="Y146" s="34"/>
      <c r="Z146" s="34"/>
      <c r="AA146" s="34"/>
    </row>
    <row r="147">
      <c r="A147" s="33">
        <v>8.0</v>
      </c>
      <c r="B147" s="33">
        <v>19.0</v>
      </c>
      <c r="C147" s="85"/>
      <c r="D147" s="93"/>
      <c r="E147" s="85"/>
      <c r="F147" s="85"/>
      <c r="G147" s="85">
        <v>0.78</v>
      </c>
      <c r="H147" s="83"/>
      <c r="I147" s="85"/>
      <c r="J147" s="83"/>
      <c r="K147" s="34"/>
      <c r="L147" s="34"/>
      <c r="M147" s="15" t="s">
        <v>296</v>
      </c>
      <c r="N147" s="36" t="s">
        <v>293</v>
      </c>
      <c r="O147" s="86"/>
      <c r="P147" s="14" t="s">
        <v>298</v>
      </c>
      <c r="Q147" s="34"/>
      <c r="R147" s="34"/>
      <c r="S147" s="34"/>
      <c r="T147" s="34"/>
      <c r="U147" s="34"/>
      <c r="V147" s="34"/>
      <c r="W147" s="34"/>
      <c r="X147" s="34"/>
      <c r="Y147" s="34"/>
      <c r="Z147" s="34"/>
      <c r="AA147" s="34"/>
    </row>
    <row r="148">
      <c r="A148" s="33">
        <v>8.0</v>
      </c>
      <c r="B148" s="33">
        <v>7.0</v>
      </c>
      <c r="C148" s="85"/>
      <c r="D148" s="93"/>
      <c r="E148" s="85"/>
      <c r="F148" s="85"/>
      <c r="G148" s="85">
        <v>0.69</v>
      </c>
      <c r="H148" s="83"/>
      <c r="I148" s="85"/>
      <c r="J148" s="83"/>
      <c r="K148" s="34"/>
      <c r="L148" s="34"/>
      <c r="M148" s="15" t="s">
        <v>296</v>
      </c>
      <c r="N148" s="36" t="s">
        <v>293</v>
      </c>
      <c r="O148" s="86"/>
      <c r="P148" s="14" t="s">
        <v>298</v>
      </c>
      <c r="Q148" s="34"/>
      <c r="R148" s="34"/>
      <c r="S148" s="34"/>
      <c r="T148" s="34"/>
      <c r="U148" s="34"/>
      <c r="V148" s="34"/>
      <c r="W148" s="34"/>
      <c r="X148" s="34"/>
      <c r="Y148" s="34"/>
      <c r="Z148" s="34"/>
      <c r="AA148" s="34"/>
    </row>
    <row r="149">
      <c r="A149" s="33">
        <v>9.0</v>
      </c>
      <c r="B149" s="33">
        <v>17.0</v>
      </c>
      <c r="C149" s="85"/>
      <c r="D149" s="93"/>
      <c r="E149" s="85"/>
      <c r="F149" s="85"/>
      <c r="G149" s="85">
        <v>0.97</v>
      </c>
      <c r="H149" s="83"/>
      <c r="I149" s="85"/>
      <c r="J149" s="83"/>
      <c r="K149" s="34"/>
      <c r="L149" s="34"/>
      <c r="M149" s="33" t="s">
        <v>292</v>
      </c>
      <c r="N149" s="36" t="s">
        <v>344</v>
      </c>
      <c r="O149" s="86"/>
      <c r="P149" s="14" t="s">
        <v>295</v>
      </c>
      <c r="Q149" s="34"/>
      <c r="R149" s="34"/>
      <c r="S149" s="34"/>
      <c r="T149" s="34"/>
      <c r="U149" s="34"/>
      <c r="V149" s="34"/>
      <c r="W149" s="34"/>
      <c r="X149" s="34"/>
      <c r="Y149" s="34"/>
      <c r="Z149" s="34"/>
      <c r="AA149" s="34"/>
    </row>
    <row r="150">
      <c r="A150" s="33">
        <v>10.0</v>
      </c>
      <c r="B150" s="33">
        <v>8.0</v>
      </c>
      <c r="C150" s="85">
        <v>0.75</v>
      </c>
      <c r="D150" s="93">
        <v>0.776</v>
      </c>
      <c r="E150" s="85">
        <v>0.667</v>
      </c>
      <c r="F150" s="85">
        <v>0.826</v>
      </c>
      <c r="G150" s="85"/>
      <c r="H150" s="83"/>
      <c r="I150" s="85">
        <v>0.882</v>
      </c>
      <c r="J150" s="83"/>
      <c r="K150" s="34"/>
      <c r="L150" s="34"/>
      <c r="M150" s="33" t="s">
        <v>330</v>
      </c>
      <c r="N150" s="36" t="s">
        <v>344</v>
      </c>
      <c r="O150" s="86"/>
      <c r="P150" s="14" t="s">
        <v>307</v>
      </c>
      <c r="Q150" s="34"/>
      <c r="R150" s="34"/>
      <c r="S150" s="34"/>
      <c r="T150" s="34"/>
      <c r="U150" s="34"/>
      <c r="V150" s="34"/>
      <c r="W150" s="34"/>
      <c r="X150" s="34"/>
      <c r="Y150" s="34"/>
      <c r="Z150" s="34"/>
      <c r="AA150" s="34"/>
    </row>
    <row r="151">
      <c r="A151" s="33">
        <v>11.0</v>
      </c>
      <c r="B151" s="33">
        <v>6.0</v>
      </c>
      <c r="C151" s="85">
        <v>0.97</v>
      </c>
      <c r="D151" s="93">
        <v>0.96</v>
      </c>
      <c r="E151" s="85">
        <v>0.96</v>
      </c>
      <c r="F151" s="85"/>
      <c r="G151" s="85"/>
      <c r="H151" s="83"/>
      <c r="I151" s="85"/>
      <c r="J151" s="83"/>
      <c r="K151" s="34"/>
      <c r="L151" s="34"/>
      <c r="M151" s="79" t="s">
        <v>375</v>
      </c>
      <c r="N151" s="14" t="s">
        <v>293</v>
      </c>
      <c r="O151" s="86"/>
      <c r="P151" s="14" t="s">
        <v>295</v>
      </c>
      <c r="Q151" s="34"/>
      <c r="R151" s="34"/>
      <c r="S151" s="34"/>
      <c r="T151" s="34"/>
      <c r="U151" s="34"/>
      <c r="V151" s="34"/>
      <c r="W151" s="34"/>
      <c r="X151" s="34"/>
      <c r="Y151" s="34"/>
      <c r="Z151" s="34"/>
      <c r="AA151" s="34"/>
    </row>
    <row r="152">
      <c r="A152" s="33">
        <v>12.0</v>
      </c>
      <c r="B152" s="33">
        <v>8.0</v>
      </c>
      <c r="C152" s="85"/>
      <c r="D152" s="93"/>
      <c r="E152" s="85"/>
      <c r="F152" s="85"/>
      <c r="G152" s="85">
        <v>0.86</v>
      </c>
      <c r="H152" s="83"/>
      <c r="I152" s="85"/>
      <c r="J152" s="83"/>
      <c r="K152" s="34"/>
      <c r="L152" s="34"/>
      <c r="M152" s="33" t="s">
        <v>292</v>
      </c>
      <c r="N152" s="36" t="s">
        <v>344</v>
      </c>
      <c r="O152" s="86"/>
      <c r="P152" s="14" t="s">
        <v>295</v>
      </c>
      <c r="Q152" s="34"/>
      <c r="R152" s="34"/>
      <c r="S152" s="34"/>
      <c r="T152" s="34"/>
      <c r="U152" s="34"/>
      <c r="V152" s="34"/>
      <c r="W152" s="34"/>
      <c r="X152" s="34"/>
      <c r="Y152" s="34"/>
      <c r="Z152" s="34"/>
      <c r="AA152" s="34"/>
    </row>
    <row r="153">
      <c r="A153" s="33">
        <v>12.0</v>
      </c>
      <c r="B153" s="33">
        <v>17.0</v>
      </c>
      <c r="C153" s="85"/>
      <c r="D153" s="93"/>
      <c r="E153" s="85"/>
      <c r="F153" s="85"/>
      <c r="G153" s="85">
        <v>0.84</v>
      </c>
      <c r="H153" s="83"/>
      <c r="I153" s="85"/>
      <c r="J153" s="83"/>
      <c r="K153" s="34"/>
      <c r="L153" s="34"/>
      <c r="M153" s="33" t="s">
        <v>292</v>
      </c>
      <c r="N153" s="36" t="s">
        <v>344</v>
      </c>
      <c r="O153" s="86"/>
      <c r="P153" s="14" t="s">
        <v>295</v>
      </c>
      <c r="Q153" s="34"/>
      <c r="R153" s="34"/>
      <c r="S153" s="34"/>
      <c r="T153" s="34"/>
      <c r="U153" s="34"/>
      <c r="V153" s="34"/>
      <c r="W153" s="34"/>
      <c r="X153" s="34"/>
      <c r="Y153" s="34"/>
      <c r="Z153" s="34"/>
      <c r="AA153" s="34"/>
    </row>
    <row r="154">
      <c r="A154" s="33">
        <v>12.0</v>
      </c>
      <c r="B154" s="33">
        <v>13.0</v>
      </c>
      <c r="C154" s="85"/>
      <c r="D154" s="93"/>
      <c r="E154" s="85"/>
      <c r="F154" s="85"/>
      <c r="G154" s="85">
        <v>0.86</v>
      </c>
      <c r="H154" s="83"/>
      <c r="I154" s="85"/>
      <c r="J154" s="83"/>
      <c r="K154" s="34"/>
      <c r="L154" s="34"/>
      <c r="M154" s="33" t="s">
        <v>292</v>
      </c>
      <c r="N154" s="36" t="s">
        <v>344</v>
      </c>
      <c r="O154" s="86"/>
      <c r="P154" s="14" t="s">
        <v>295</v>
      </c>
      <c r="Q154" s="34"/>
      <c r="R154" s="34"/>
      <c r="S154" s="34"/>
      <c r="T154" s="34"/>
      <c r="U154" s="34"/>
      <c r="V154" s="34"/>
      <c r="W154" s="34"/>
      <c r="X154" s="34"/>
      <c r="Y154" s="34"/>
      <c r="Z154" s="34"/>
      <c r="AA154" s="34"/>
    </row>
    <row r="155">
      <c r="A155" s="33">
        <v>12.0</v>
      </c>
      <c r="B155" s="33">
        <v>6.0</v>
      </c>
      <c r="C155" s="85"/>
      <c r="D155" s="93"/>
      <c r="E155" s="85"/>
      <c r="F155" s="85"/>
      <c r="G155" s="85">
        <v>0.86</v>
      </c>
      <c r="H155" s="83"/>
      <c r="I155" s="85"/>
      <c r="J155" s="83"/>
      <c r="K155" s="34"/>
      <c r="L155" s="34"/>
      <c r="M155" s="33" t="s">
        <v>292</v>
      </c>
      <c r="N155" s="36" t="s">
        <v>344</v>
      </c>
      <c r="O155" s="86"/>
      <c r="P155" s="14" t="s">
        <v>295</v>
      </c>
      <c r="Q155" s="34"/>
      <c r="R155" s="34"/>
      <c r="S155" s="34"/>
      <c r="T155" s="34"/>
      <c r="U155" s="34"/>
      <c r="V155" s="34"/>
      <c r="W155" s="34"/>
      <c r="X155" s="34"/>
      <c r="Y155" s="34"/>
      <c r="Z155" s="34"/>
      <c r="AA155" s="34"/>
    </row>
    <row r="156">
      <c r="A156" s="33">
        <v>24.0</v>
      </c>
      <c r="B156" s="33">
        <v>17.0</v>
      </c>
      <c r="C156" s="85"/>
      <c r="D156" s="93"/>
      <c r="E156" s="85"/>
      <c r="F156" s="85">
        <v>0.861</v>
      </c>
      <c r="G156" s="85">
        <v>0.855</v>
      </c>
      <c r="H156" s="83"/>
      <c r="I156" s="85"/>
      <c r="J156" s="83"/>
      <c r="K156" s="34"/>
      <c r="L156" s="34"/>
      <c r="M156" s="79" t="s">
        <v>375</v>
      </c>
      <c r="N156" s="36" t="s">
        <v>344</v>
      </c>
      <c r="O156" s="86"/>
      <c r="P156" s="14" t="s">
        <v>295</v>
      </c>
      <c r="Q156" s="34"/>
      <c r="R156" s="34"/>
      <c r="S156" s="34"/>
      <c r="T156" s="34"/>
      <c r="U156" s="34"/>
      <c r="V156" s="34"/>
      <c r="W156" s="34"/>
      <c r="X156" s="34"/>
      <c r="Y156" s="34"/>
      <c r="Z156" s="34"/>
      <c r="AA156" s="34"/>
    </row>
    <row r="157">
      <c r="A157" s="33">
        <v>26.0</v>
      </c>
      <c r="B157" s="33">
        <v>13.0</v>
      </c>
      <c r="C157" s="85"/>
      <c r="D157" s="93"/>
      <c r="E157" s="85"/>
      <c r="F157" s="85"/>
      <c r="G157" s="85">
        <v>0.72</v>
      </c>
      <c r="H157" s="83"/>
      <c r="I157" s="85"/>
      <c r="J157" s="83"/>
      <c r="K157" s="34"/>
      <c r="L157" s="34"/>
      <c r="M157" s="15" t="s">
        <v>296</v>
      </c>
      <c r="N157" s="14" t="s">
        <v>293</v>
      </c>
      <c r="O157" s="86"/>
      <c r="P157" s="14" t="s">
        <v>298</v>
      </c>
      <c r="Q157" s="34"/>
      <c r="R157" s="34"/>
      <c r="S157" s="34"/>
      <c r="T157" s="34"/>
      <c r="U157" s="34"/>
      <c r="V157" s="34"/>
      <c r="W157" s="34"/>
      <c r="X157" s="34"/>
      <c r="Y157" s="34"/>
      <c r="Z157" s="34"/>
      <c r="AA157" s="34"/>
    </row>
    <row r="158">
      <c r="A158" s="33">
        <v>26.0</v>
      </c>
      <c r="B158" s="33">
        <v>17.0</v>
      </c>
      <c r="C158" s="85"/>
      <c r="D158" s="93"/>
      <c r="E158" s="85"/>
      <c r="F158" s="85"/>
      <c r="G158" s="85">
        <v>0.82</v>
      </c>
      <c r="H158" s="83"/>
      <c r="I158" s="85"/>
      <c r="J158" s="83"/>
      <c r="K158" s="34"/>
      <c r="L158" s="34"/>
      <c r="M158" s="15" t="s">
        <v>296</v>
      </c>
      <c r="N158" s="14" t="s">
        <v>293</v>
      </c>
      <c r="O158" s="86"/>
      <c r="P158" s="14" t="s">
        <v>298</v>
      </c>
      <c r="Q158" s="34"/>
      <c r="R158" s="34"/>
      <c r="S158" s="34"/>
      <c r="T158" s="34"/>
      <c r="U158" s="34"/>
      <c r="V158" s="34"/>
      <c r="W158" s="34"/>
      <c r="X158" s="34"/>
      <c r="Y158" s="34"/>
      <c r="Z158" s="34"/>
      <c r="AA158" s="34"/>
    </row>
    <row r="159">
      <c r="A159" s="33">
        <v>26.0</v>
      </c>
      <c r="B159" s="33">
        <v>24.0</v>
      </c>
      <c r="C159" s="85"/>
      <c r="D159" s="93"/>
      <c r="E159" s="85"/>
      <c r="F159" s="85"/>
      <c r="G159" s="85">
        <v>0.88</v>
      </c>
      <c r="H159" s="83"/>
      <c r="I159" s="85"/>
      <c r="J159" s="83"/>
      <c r="K159" s="34"/>
      <c r="L159" s="34"/>
      <c r="M159" s="15" t="s">
        <v>296</v>
      </c>
      <c r="N159" s="14" t="s">
        <v>293</v>
      </c>
      <c r="O159" s="86"/>
      <c r="P159" s="14" t="s">
        <v>298</v>
      </c>
      <c r="Q159" s="34"/>
      <c r="R159" s="34"/>
      <c r="S159" s="34"/>
      <c r="T159" s="34"/>
      <c r="U159" s="34"/>
      <c r="V159" s="34"/>
      <c r="W159" s="34"/>
      <c r="X159" s="34"/>
      <c r="Y159" s="34"/>
      <c r="Z159" s="34"/>
      <c r="AA159" s="34"/>
    </row>
    <row r="160">
      <c r="A160" s="33">
        <v>27.0</v>
      </c>
      <c r="B160" s="33">
        <v>17.0</v>
      </c>
      <c r="C160" s="85"/>
      <c r="D160" s="93"/>
      <c r="E160" s="85"/>
      <c r="F160" s="85"/>
      <c r="G160" s="85">
        <v>0.78</v>
      </c>
      <c r="H160" s="83"/>
      <c r="I160" s="85"/>
      <c r="J160" s="83"/>
      <c r="K160" s="34"/>
      <c r="L160" s="34"/>
      <c r="M160" s="15" t="s">
        <v>296</v>
      </c>
      <c r="N160" s="36" t="s">
        <v>344</v>
      </c>
      <c r="O160" s="86"/>
      <c r="P160" s="14" t="s">
        <v>298</v>
      </c>
      <c r="Q160" s="34"/>
      <c r="R160" s="34"/>
      <c r="S160" s="34"/>
      <c r="T160" s="34"/>
      <c r="U160" s="34"/>
      <c r="V160" s="34"/>
      <c r="W160" s="34"/>
      <c r="X160" s="34"/>
      <c r="Y160" s="34"/>
      <c r="Z160" s="34"/>
      <c r="AA160" s="34"/>
    </row>
    <row r="161">
      <c r="A161" s="33">
        <v>3.0</v>
      </c>
      <c r="B161" s="33">
        <v>17.0</v>
      </c>
      <c r="C161" s="85"/>
      <c r="D161" s="93"/>
      <c r="E161" s="85"/>
      <c r="F161" s="85"/>
      <c r="G161" s="85">
        <v>0.88</v>
      </c>
      <c r="H161" s="83"/>
      <c r="I161" s="85"/>
      <c r="J161" s="83"/>
      <c r="K161" s="34"/>
      <c r="L161" s="34"/>
      <c r="M161" s="15" t="s">
        <v>359</v>
      </c>
      <c r="N161" s="36" t="s">
        <v>344</v>
      </c>
      <c r="O161" s="86"/>
      <c r="P161" s="14" t="s">
        <v>295</v>
      </c>
      <c r="Q161" s="34"/>
      <c r="R161" s="34"/>
      <c r="S161" s="34"/>
      <c r="T161" s="34"/>
      <c r="U161" s="34"/>
      <c r="V161" s="34"/>
      <c r="W161" s="34"/>
      <c r="X161" s="34"/>
      <c r="Y161" s="34"/>
      <c r="Z161" s="34"/>
      <c r="AA161" s="34"/>
    </row>
    <row r="162">
      <c r="A162" s="33">
        <v>34.0</v>
      </c>
      <c r="B162" s="33">
        <v>17.0</v>
      </c>
      <c r="C162" s="85">
        <v>0.85</v>
      </c>
      <c r="D162" s="93">
        <v>0.79</v>
      </c>
      <c r="E162" s="85">
        <v>0.71</v>
      </c>
      <c r="F162" s="85"/>
      <c r="G162" s="85">
        <v>0.85</v>
      </c>
      <c r="H162" s="83"/>
      <c r="I162" s="85">
        <v>0.55</v>
      </c>
      <c r="J162" s="83"/>
      <c r="K162" s="34"/>
      <c r="L162" s="34"/>
      <c r="M162" s="15" t="s">
        <v>292</v>
      </c>
      <c r="N162" s="36" t="s">
        <v>293</v>
      </c>
      <c r="O162" s="86"/>
      <c r="P162" s="14" t="s">
        <v>295</v>
      </c>
      <c r="Q162" s="34"/>
      <c r="R162" s="34"/>
      <c r="S162" s="34"/>
      <c r="T162" s="34"/>
      <c r="U162" s="34"/>
      <c r="V162" s="34"/>
      <c r="W162" s="34"/>
      <c r="X162" s="34"/>
      <c r="Y162" s="34"/>
      <c r="Z162" s="34"/>
      <c r="AA162" s="34"/>
    </row>
    <row r="163">
      <c r="A163" s="33">
        <v>34.0</v>
      </c>
      <c r="B163" s="33">
        <v>19.0</v>
      </c>
      <c r="C163" s="85">
        <v>0.74</v>
      </c>
      <c r="D163" s="93">
        <v>0.7</v>
      </c>
      <c r="E163" s="85">
        <v>0.8</v>
      </c>
      <c r="F163" s="85"/>
      <c r="G163" s="85">
        <v>0.8</v>
      </c>
      <c r="H163" s="83"/>
      <c r="I163" s="85">
        <v>0.56</v>
      </c>
      <c r="J163" s="83"/>
      <c r="K163" s="34"/>
      <c r="L163" s="34"/>
      <c r="M163" s="15" t="s">
        <v>292</v>
      </c>
      <c r="N163" s="36" t="s">
        <v>293</v>
      </c>
      <c r="O163" s="86"/>
      <c r="P163" s="14" t="s">
        <v>295</v>
      </c>
      <c r="Q163" s="34"/>
      <c r="R163" s="34"/>
      <c r="S163" s="34"/>
      <c r="T163" s="34"/>
      <c r="U163" s="34"/>
      <c r="V163" s="34"/>
      <c r="W163" s="34"/>
      <c r="X163" s="34"/>
      <c r="Y163" s="34"/>
      <c r="Z163" s="34"/>
      <c r="AA163" s="34"/>
    </row>
    <row r="164">
      <c r="A164" s="33">
        <v>34.0</v>
      </c>
      <c r="B164" s="33">
        <v>16.0</v>
      </c>
      <c r="C164" s="85">
        <v>0.97</v>
      </c>
      <c r="D164" s="93">
        <v>0.61</v>
      </c>
      <c r="E164" s="85">
        <v>0.86</v>
      </c>
      <c r="F164" s="85"/>
      <c r="G164" s="85">
        <v>0.83</v>
      </c>
      <c r="H164" s="83"/>
      <c r="I164" s="85">
        <v>0.85</v>
      </c>
      <c r="J164" s="83"/>
      <c r="K164" s="34"/>
      <c r="L164" s="34"/>
      <c r="M164" s="15" t="s">
        <v>292</v>
      </c>
      <c r="N164" s="36" t="s">
        <v>293</v>
      </c>
      <c r="O164" s="86"/>
      <c r="P164" s="14" t="s">
        <v>295</v>
      </c>
      <c r="Q164" s="34"/>
      <c r="R164" s="34"/>
      <c r="S164" s="34"/>
      <c r="T164" s="34"/>
      <c r="U164" s="34"/>
      <c r="V164" s="34"/>
      <c r="W164" s="34"/>
      <c r="X164" s="34"/>
      <c r="Y164" s="34"/>
      <c r="Z164" s="34"/>
      <c r="AA164" s="34"/>
    </row>
    <row r="165">
      <c r="A165" s="15">
        <v>1003.0</v>
      </c>
      <c r="B165" s="15">
        <v>16.0</v>
      </c>
      <c r="C165" s="81"/>
      <c r="D165" s="82"/>
      <c r="E165" s="81"/>
      <c r="F165" s="81"/>
      <c r="G165" s="79">
        <v>0.88</v>
      </c>
      <c r="H165" s="79">
        <v>0.65</v>
      </c>
      <c r="I165" s="81"/>
      <c r="J165" s="81"/>
      <c r="M165" s="79" t="s">
        <v>383</v>
      </c>
      <c r="N165" s="14" t="s">
        <v>293</v>
      </c>
      <c r="O165" s="30"/>
      <c r="P165" s="14" t="s">
        <v>295</v>
      </c>
    </row>
    <row r="166">
      <c r="A166" s="15">
        <v>1003.0</v>
      </c>
      <c r="B166" s="15">
        <v>8.0</v>
      </c>
      <c r="C166" s="81"/>
      <c r="D166" s="82"/>
      <c r="E166" s="81"/>
      <c r="F166" s="81"/>
      <c r="G166" s="79">
        <v>0.86</v>
      </c>
      <c r="H166" s="81"/>
      <c r="I166" s="81"/>
      <c r="J166" s="81"/>
      <c r="M166" s="79" t="s">
        <v>383</v>
      </c>
      <c r="N166" s="14" t="s">
        <v>293</v>
      </c>
      <c r="O166" s="30"/>
      <c r="P166" s="14" t="s">
        <v>295</v>
      </c>
    </row>
    <row r="167">
      <c r="A167" s="15">
        <v>1003.0</v>
      </c>
      <c r="B167" s="15">
        <v>27.0</v>
      </c>
      <c r="C167" s="81"/>
      <c r="D167" s="82"/>
      <c r="E167" s="81"/>
      <c r="F167" s="81"/>
      <c r="G167" s="79">
        <v>0.84</v>
      </c>
      <c r="H167" s="81"/>
      <c r="I167" s="81"/>
      <c r="J167" s="81"/>
      <c r="M167" s="79" t="s">
        <v>383</v>
      </c>
      <c r="N167" s="14" t="s">
        <v>293</v>
      </c>
      <c r="O167" s="30"/>
      <c r="P167" s="14" t="s">
        <v>295</v>
      </c>
    </row>
    <row r="168">
      <c r="A168" s="15">
        <v>1003.0</v>
      </c>
      <c r="B168" s="15">
        <v>14.0</v>
      </c>
      <c r="C168" s="81"/>
      <c r="D168" s="82"/>
      <c r="E168" s="81"/>
      <c r="F168" s="81"/>
      <c r="G168" s="79">
        <v>0.85</v>
      </c>
      <c r="H168" s="81"/>
      <c r="I168" s="81"/>
      <c r="J168" s="81"/>
      <c r="M168" s="79" t="s">
        <v>383</v>
      </c>
      <c r="N168" s="14" t="s">
        <v>293</v>
      </c>
      <c r="O168" s="30"/>
      <c r="P168" s="14" t="s">
        <v>295</v>
      </c>
    </row>
    <row r="169">
      <c r="A169" s="15">
        <v>1003.0</v>
      </c>
      <c r="B169" s="15">
        <v>16.0</v>
      </c>
      <c r="C169" s="81"/>
      <c r="D169" s="82"/>
      <c r="E169" s="81"/>
      <c r="F169" s="81"/>
      <c r="G169" s="79">
        <v>0.82</v>
      </c>
      <c r="H169" s="79">
        <v>0.52</v>
      </c>
      <c r="I169" s="81"/>
      <c r="J169" s="81"/>
      <c r="M169" s="79" t="s">
        <v>384</v>
      </c>
      <c r="N169" s="14" t="s">
        <v>293</v>
      </c>
      <c r="O169" s="30"/>
      <c r="P169" s="14" t="s">
        <v>295</v>
      </c>
    </row>
    <row r="170">
      <c r="A170" s="15">
        <v>1003.0</v>
      </c>
      <c r="B170" s="15">
        <v>8.0</v>
      </c>
      <c r="C170" s="81"/>
      <c r="D170" s="82"/>
      <c r="E170" s="81"/>
      <c r="F170" s="81"/>
      <c r="G170" s="79">
        <v>0.78</v>
      </c>
      <c r="H170" s="81"/>
      <c r="I170" s="81"/>
      <c r="J170" s="81"/>
      <c r="M170" s="79" t="s">
        <v>384</v>
      </c>
      <c r="N170" s="14" t="s">
        <v>293</v>
      </c>
      <c r="O170" s="30"/>
      <c r="P170" s="14" t="s">
        <v>295</v>
      </c>
    </row>
    <row r="171">
      <c r="A171" s="15">
        <v>1003.0</v>
      </c>
      <c r="B171" s="15">
        <v>27.0</v>
      </c>
      <c r="C171" s="81"/>
      <c r="D171" s="82"/>
      <c r="E171" s="81"/>
      <c r="F171" s="81"/>
      <c r="G171" s="79">
        <v>0.79</v>
      </c>
      <c r="H171" s="81"/>
      <c r="I171" s="81"/>
      <c r="J171" s="81"/>
      <c r="M171" s="79" t="s">
        <v>384</v>
      </c>
      <c r="N171" s="14" t="s">
        <v>293</v>
      </c>
      <c r="O171" s="30"/>
      <c r="P171" s="14" t="s">
        <v>295</v>
      </c>
    </row>
    <row r="172">
      <c r="A172" s="15">
        <v>1003.0</v>
      </c>
      <c r="B172" s="15">
        <v>14.0</v>
      </c>
      <c r="C172" s="81"/>
      <c r="D172" s="82"/>
      <c r="E172" s="81"/>
      <c r="F172" s="81"/>
      <c r="G172" s="79">
        <v>0.77</v>
      </c>
      <c r="H172" s="81"/>
      <c r="I172" s="81"/>
      <c r="J172" s="81"/>
      <c r="M172" s="79" t="s">
        <v>384</v>
      </c>
      <c r="N172" s="14" t="s">
        <v>293</v>
      </c>
      <c r="O172" s="30"/>
      <c r="P172" s="14" t="s">
        <v>295</v>
      </c>
    </row>
    <row r="173">
      <c r="A173" s="15">
        <v>1003.0</v>
      </c>
      <c r="B173" s="15">
        <v>16.0</v>
      </c>
      <c r="C173" s="81"/>
      <c r="D173" s="82"/>
      <c r="E173" s="81"/>
      <c r="F173" s="81"/>
      <c r="G173" s="79">
        <v>0.86</v>
      </c>
      <c r="H173" s="79">
        <v>0.5</v>
      </c>
      <c r="I173" s="81"/>
      <c r="J173" s="81"/>
      <c r="M173" s="79" t="s">
        <v>385</v>
      </c>
      <c r="N173" s="14" t="s">
        <v>293</v>
      </c>
      <c r="O173" s="30"/>
      <c r="P173" s="14" t="s">
        <v>295</v>
      </c>
    </row>
    <row r="174">
      <c r="A174" s="15">
        <v>1003.0</v>
      </c>
      <c r="B174" s="15">
        <v>8.0</v>
      </c>
      <c r="C174" s="81"/>
      <c r="D174" s="82"/>
      <c r="E174" s="81"/>
      <c r="F174" s="81"/>
      <c r="G174" s="79">
        <v>0.84</v>
      </c>
      <c r="H174" s="81"/>
      <c r="I174" s="81"/>
      <c r="J174" s="81"/>
      <c r="M174" s="79" t="s">
        <v>385</v>
      </c>
      <c r="N174" s="14" t="s">
        <v>293</v>
      </c>
      <c r="O174" s="30"/>
      <c r="P174" s="14" t="s">
        <v>295</v>
      </c>
    </row>
    <row r="175">
      <c r="A175" s="15">
        <v>1003.0</v>
      </c>
      <c r="B175" s="15">
        <v>27.0</v>
      </c>
      <c r="C175" s="81"/>
      <c r="D175" s="82"/>
      <c r="E175" s="81"/>
      <c r="F175" s="81"/>
      <c r="G175" s="79">
        <v>0.82</v>
      </c>
      <c r="H175" s="81"/>
      <c r="I175" s="81"/>
      <c r="J175" s="81"/>
      <c r="M175" s="79" t="s">
        <v>385</v>
      </c>
      <c r="N175" s="14" t="s">
        <v>293</v>
      </c>
      <c r="O175" s="30"/>
      <c r="P175" s="14" t="s">
        <v>295</v>
      </c>
    </row>
    <row r="176">
      <c r="A176" s="15">
        <v>1003.0</v>
      </c>
      <c r="B176" s="15">
        <v>14.0</v>
      </c>
      <c r="C176" s="81"/>
      <c r="D176" s="82"/>
      <c r="E176" s="81"/>
      <c r="F176" s="81"/>
      <c r="G176" s="79">
        <v>0.82</v>
      </c>
      <c r="H176" s="81"/>
      <c r="I176" s="81"/>
      <c r="J176" s="81"/>
      <c r="M176" s="79" t="s">
        <v>385</v>
      </c>
      <c r="N176" s="14" t="s">
        <v>293</v>
      </c>
      <c r="O176" s="30"/>
      <c r="P176" s="14" t="s">
        <v>295</v>
      </c>
    </row>
    <row r="177">
      <c r="A177" s="15">
        <v>1003.0</v>
      </c>
      <c r="B177" s="15">
        <v>16.0</v>
      </c>
      <c r="C177" s="81"/>
      <c r="D177" s="82"/>
      <c r="E177" s="81"/>
      <c r="F177" s="81"/>
      <c r="G177" s="79">
        <v>0.81</v>
      </c>
      <c r="H177" s="79">
        <v>0.41</v>
      </c>
      <c r="I177" s="81"/>
      <c r="J177" s="81"/>
      <c r="M177" s="79" t="s">
        <v>386</v>
      </c>
      <c r="N177" s="14" t="s">
        <v>293</v>
      </c>
      <c r="O177" s="30"/>
      <c r="P177" s="14" t="s">
        <v>295</v>
      </c>
    </row>
    <row r="178">
      <c r="A178" s="15">
        <v>1003.0</v>
      </c>
      <c r="B178" s="15">
        <v>8.0</v>
      </c>
      <c r="C178" s="81"/>
      <c r="D178" s="82"/>
      <c r="E178" s="81"/>
      <c r="F178" s="81"/>
      <c r="G178" s="79">
        <v>0.78</v>
      </c>
      <c r="H178" s="81"/>
      <c r="I178" s="81"/>
      <c r="J178" s="81"/>
      <c r="M178" s="79" t="s">
        <v>386</v>
      </c>
      <c r="N178" s="14" t="s">
        <v>293</v>
      </c>
      <c r="O178" s="30"/>
      <c r="P178" s="14" t="s">
        <v>295</v>
      </c>
    </row>
    <row r="179">
      <c r="A179" s="15">
        <v>1003.0</v>
      </c>
      <c r="B179" s="15">
        <v>27.0</v>
      </c>
      <c r="C179" s="81"/>
      <c r="D179" s="82"/>
      <c r="E179" s="81"/>
      <c r="F179" s="81"/>
      <c r="G179" s="79">
        <v>0.78</v>
      </c>
      <c r="H179" s="81"/>
      <c r="I179" s="81"/>
      <c r="J179" s="81"/>
      <c r="M179" s="79" t="s">
        <v>386</v>
      </c>
      <c r="N179" s="14" t="s">
        <v>293</v>
      </c>
      <c r="O179" s="30"/>
      <c r="P179" s="14" t="s">
        <v>295</v>
      </c>
    </row>
    <row r="180">
      <c r="A180" s="15">
        <v>1003.0</v>
      </c>
      <c r="B180" s="15">
        <v>14.0</v>
      </c>
      <c r="C180" s="81"/>
      <c r="D180" s="82"/>
      <c r="E180" s="81"/>
      <c r="F180" s="81"/>
      <c r="G180" s="79">
        <v>0.78</v>
      </c>
      <c r="H180" s="81"/>
      <c r="I180" s="81"/>
      <c r="J180" s="81"/>
      <c r="M180" s="79" t="s">
        <v>386</v>
      </c>
      <c r="N180" s="14" t="s">
        <v>293</v>
      </c>
      <c r="O180" s="30"/>
      <c r="P180" s="14" t="s">
        <v>298</v>
      </c>
    </row>
    <row r="181">
      <c r="A181" s="15">
        <v>1004.0</v>
      </c>
      <c r="B181" s="15">
        <v>16.0</v>
      </c>
      <c r="C181" s="81"/>
      <c r="D181" s="80">
        <v>0.52</v>
      </c>
      <c r="E181" s="79">
        <v>0.77</v>
      </c>
      <c r="F181" s="81"/>
      <c r="G181" s="79">
        <v>0.71</v>
      </c>
      <c r="H181" s="81"/>
      <c r="I181" s="81"/>
      <c r="J181" s="81"/>
      <c r="M181" s="79" t="s">
        <v>387</v>
      </c>
      <c r="N181" s="14" t="s">
        <v>293</v>
      </c>
      <c r="O181" s="30"/>
      <c r="P181" s="14" t="s">
        <v>298</v>
      </c>
    </row>
    <row r="182">
      <c r="A182" s="15">
        <v>1004.0</v>
      </c>
      <c r="B182" s="15">
        <v>39.0</v>
      </c>
      <c r="C182" s="81"/>
      <c r="D182" s="80">
        <v>0.36</v>
      </c>
      <c r="E182" s="79">
        <v>0.83</v>
      </c>
      <c r="F182" s="81"/>
      <c r="G182" s="79">
        <v>0.68</v>
      </c>
      <c r="H182" s="81"/>
      <c r="I182" s="81"/>
      <c r="J182" s="81"/>
      <c r="M182" s="79" t="s">
        <v>387</v>
      </c>
      <c r="N182" s="14" t="s">
        <v>293</v>
      </c>
      <c r="O182" s="30"/>
      <c r="P182" s="14" t="s">
        <v>298</v>
      </c>
    </row>
    <row r="183">
      <c r="A183" s="15">
        <v>1004.0</v>
      </c>
      <c r="B183" s="15">
        <v>8.0</v>
      </c>
      <c r="C183" s="81"/>
      <c r="D183" s="80">
        <v>0.78</v>
      </c>
      <c r="E183" s="79">
        <v>0.58</v>
      </c>
      <c r="F183" s="81"/>
      <c r="G183" s="79">
        <v>0.74</v>
      </c>
      <c r="H183" s="81"/>
      <c r="I183" s="81"/>
      <c r="J183" s="81"/>
      <c r="M183" s="79" t="s">
        <v>387</v>
      </c>
      <c r="N183" s="14" t="s">
        <v>293</v>
      </c>
      <c r="O183" s="30"/>
      <c r="P183" s="14" t="s">
        <v>298</v>
      </c>
    </row>
    <row r="184">
      <c r="A184" s="15">
        <v>1004.0</v>
      </c>
      <c r="B184" s="15">
        <v>16.0</v>
      </c>
      <c r="C184" s="81"/>
      <c r="D184" s="80">
        <v>0.62</v>
      </c>
      <c r="E184" s="79">
        <v>0.73</v>
      </c>
      <c r="F184" s="81"/>
      <c r="G184" s="79">
        <v>0.74</v>
      </c>
      <c r="H184" s="81"/>
      <c r="I184" s="81"/>
      <c r="J184" s="81"/>
      <c r="M184" s="79" t="s">
        <v>388</v>
      </c>
      <c r="N184" s="14" t="s">
        <v>293</v>
      </c>
      <c r="O184" s="30"/>
      <c r="P184" s="14" t="s">
        <v>298</v>
      </c>
    </row>
    <row r="185">
      <c r="A185" s="15">
        <v>1004.0</v>
      </c>
      <c r="B185" s="15">
        <v>39.0</v>
      </c>
      <c r="C185" s="81"/>
      <c r="D185" s="80">
        <v>0.67</v>
      </c>
      <c r="E185" s="79">
        <v>0.71</v>
      </c>
      <c r="F185" s="81"/>
      <c r="G185" s="79">
        <v>0.75</v>
      </c>
      <c r="H185" s="81"/>
      <c r="I185" s="81"/>
      <c r="J185" s="81"/>
      <c r="M185" s="79" t="s">
        <v>388</v>
      </c>
      <c r="N185" s="14" t="s">
        <v>293</v>
      </c>
      <c r="O185" s="30"/>
      <c r="P185" s="14" t="s">
        <v>298</v>
      </c>
    </row>
    <row r="186">
      <c r="A186" s="15">
        <v>1004.0</v>
      </c>
      <c r="B186" s="15">
        <v>8.0</v>
      </c>
      <c r="C186" s="81"/>
      <c r="D186" s="80">
        <v>0.73</v>
      </c>
      <c r="E186" s="79">
        <v>0.58</v>
      </c>
      <c r="F186" s="81"/>
      <c r="G186" s="79">
        <v>0.73</v>
      </c>
      <c r="H186" s="81"/>
      <c r="I186" s="81"/>
      <c r="J186" s="81"/>
      <c r="M186" s="79" t="s">
        <v>388</v>
      </c>
      <c r="N186" s="14" t="s">
        <v>293</v>
      </c>
      <c r="O186" s="30"/>
      <c r="P186" s="14" t="s">
        <v>298</v>
      </c>
    </row>
    <row r="187">
      <c r="A187" s="15">
        <v>1004.0</v>
      </c>
      <c r="B187" s="15">
        <v>16.0</v>
      </c>
      <c r="C187" s="81"/>
      <c r="D187" s="80">
        <v>0.54</v>
      </c>
      <c r="E187" s="79">
        <v>0.76</v>
      </c>
      <c r="F187" s="81"/>
      <c r="G187" s="79">
        <v>0.72</v>
      </c>
      <c r="H187" s="81"/>
      <c r="I187" s="81"/>
      <c r="J187" s="81"/>
      <c r="M187" s="79" t="s">
        <v>389</v>
      </c>
      <c r="N187" s="14" t="s">
        <v>293</v>
      </c>
      <c r="O187" s="30"/>
      <c r="P187" s="14" t="s">
        <v>298</v>
      </c>
    </row>
    <row r="188">
      <c r="A188" s="15">
        <v>1004.0</v>
      </c>
      <c r="B188" s="15">
        <v>39.0</v>
      </c>
      <c r="C188" s="81"/>
      <c r="D188" s="80">
        <v>0.44</v>
      </c>
      <c r="E188" s="79">
        <v>0.77</v>
      </c>
      <c r="F188" s="81"/>
      <c r="G188" s="79">
        <v>0.64</v>
      </c>
      <c r="H188" s="81"/>
      <c r="I188" s="81"/>
      <c r="J188" s="81"/>
      <c r="M188" s="79" t="s">
        <v>389</v>
      </c>
      <c r="N188" s="14" t="s">
        <v>293</v>
      </c>
      <c r="O188" s="30"/>
      <c r="P188" s="14" t="s">
        <v>298</v>
      </c>
    </row>
    <row r="189">
      <c r="A189" s="15">
        <v>1004.0</v>
      </c>
      <c r="B189" s="15">
        <v>8.0</v>
      </c>
      <c r="C189" s="81"/>
      <c r="D189" s="80">
        <v>0.76</v>
      </c>
      <c r="E189" s="79">
        <v>0.57</v>
      </c>
      <c r="F189" s="81"/>
      <c r="G189" s="79">
        <v>0.74</v>
      </c>
      <c r="H189" s="81"/>
      <c r="I189" s="81"/>
      <c r="J189" s="81"/>
      <c r="M189" s="79" t="s">
        <v>389</v>
      </c>
      <c r="N189" s="14" t="s">
        <v>293</v>
      </c>
      <c r="O189" s="30"/>
      <c r="P189" s="14" t="s">
        <v>298</v>
      </c>
    </row>
    <row r="190">
      <c r="A190" s="15">
        <v>1005.0</v>
      </c>
      <c r="B190" s="15">
        <v>13.0</v>
      </c>
      <c r="C190" s="81"/>
      <c r="D190" s="82"/>
      <c r="E190" s="81"/>
      <c r="F190" s="81"/>
      <c r="G190" s="79">
        <v>0.61</v>
      </c>
      <c r="H190" s="81"/>
      <c r="I190" s="81"/>
      <c r="J190" s="81"/>
      <c r="M190" s="33" t="s">
        <v>292</v>
      </c>
      <c r="N190" s="14" t="s">
        <v>293</v>
      </c>
      <c r="O190" s="30"/>
      <c r="P190" s="14" t="s">
        <v>295</v>
      </c>
    </row>
    <row r="191">
      <c r="A191" s="15">
        <v>25.0</v>
      </c>
      <c r="B191" s="15">
        <v>0.0</v>
      </c>
      <c r="C191" s="81"/>
      <c r="D191" s="80">
        <v>0.667</v>
      </c>
      <c r="E191" s="79">
        <v>0.937</v>
      </c>
      <c r="F191" s="81"/>
      <c r="G191" s="81"/>
      <c r="H191" s="81"/>
      <c r="I191" s="81"/>
      <c r="J191" s="81"/>
      <c r="M191" s="33" t="s">
        <v>390</v>
      </c>
      <c r="N191" s="14" t="s">
        <v>293</v>
      </c>
      <c r="O191" s="30"/>
      <c r="P191" s="14" t="s">
        <v>369</v>
      </c>
    </row>
    <row r="192">
      <c r="C192" s="81"/>
      <c r="D192" s="82"/>
      <c r="E192" s="81"/>
      <c r="F192" s="81"/>
      <c r="G192" s="81"/>
      <c r="H192" s="81"/>
      <c r="I192" s="81"/>
      <c r="J192" s="81"/>
      <c r="M192" s="81"/>
      <c r="N192" s="30"/>
      <c r="O192" s="30"/>
      <c r="P192" s="30"/>
    </row>
    <row r="193">
      <c r="C193" s="81"/>
      <c r="D193" s="82"/>
      <c r="E193" s="81"/>
      <c r="F193" s="81"/>
      <c r="G193" s="81"/>
      <c r="H193" s="81"/>
      <c r="I193" s="81"/>
      <c r="J193" s="81"/>
      <c r="M193" s="81"/>
      <c r="N193" s="30"/>
      <c r="O193" s="30"/>
      <c r="P193" s="30"/>
    </row>
    <row r="194">
      <c r="C194" s="81"/>
      <c r="D194" s="82"/>
      <c r="E194" s="81"/>
      <c r="F194" s="81"/>
      <c r="G194" s="81"/>
      <c r="H194" s="81"/>
      <c r="I194" s="81"/>
      <c r="J194" s="81"/>
      <c r="M194" s="81"/>
      <c r="N194" s="30"/>
      <c r="O194" s="30"/>
      <c r="P194" s="30"/>
    </row>
    <row r="195">
      <c r="C195" s="81"/>
      <c r="D195" s="82"/>
      <c r="E195" s="81"/>
      <c r="F195" s="81"/>
      <c r="G195" s="81"/>
      <c r="H195" s="81"/>
      <c r="I195" s="81"/>
      <c r="J195" s="81"/>
      <c r="M195" s="81"/>
      <c r="N195" s="30"/>
      <c r="O195" s="30"/>
      <c r="P195" s="30"/>
    </row>
    <row r="196">
      <c r="C196" s="81"/>
      <c r="D196" s="82"/>
      <c r="E196" s="81"/>
      <c r="F196" s="81"/>
      <c r="G196" s="81"/>
      <c r="H196" s="81"/>
      <c r="I196" s="81"/>
      <c r="J196" s="81"/>
      <c r="M196" s="81"/>
      <c r="N196" s="30"/>
      <c r="O196" s="30"/>
      <c r="P196" s="30"/>
    </row>
    <row r="197">
      <c r="C197" s="81"/>
      <c r="D197" s="82"/>
      <c r="E197" s="81"/>
      <c r="F197" s="81"/>
      <c r="G197" s="81"/>
      <c r="H197" s="81"/>
      <c r="I197" s="81"/>
      <c r="J197" s="81"/>
      <c r="M197" s="81"/>
      <c r="N197" s="30"/>
      <c r="O197" s="30"/>
      <c r="P197" s="30"/>
    </row>
    <row r="198">
      <c r="C198" s="81"/>
      <c r="D198" s="82"/>
      <c r="E198" s="81"/>
      <c r="F198" s="81"/>
      <c r="G198" s="81"/>
      <c r="H198" s="81"/>
      <c r="I198" s="81"/>
      <c r="J198" s="81"/>
      <c r="M198" s="81"/>
      <c r="N198" s="30"/>
      <c r="O198" s="30"/>
      <c r="P198" s="30"/>
    </row>
    <row r="199">
      <c r="C199" s="81"/>
      <c r="D199" s="82"/>
      <c r="E199" s="81"/>
      <c r="F199" s="81"/>
      <c r="G199" s="81"/>
      <c r="H199" s="81"/>
      <c r="I199" s="81"/>
      <c r="J199" s="81"/>
      <c r="M199" s="81"/>
      <c r="N199" s="30"/>
      <c r="O199" s="30"/>
      <c r="P199" s="30"/>
    </row>
    <row r="200">
      <c r="C200" s="81"/>
      <c r="D200" s="82"/>
      <c r="E200" s="81"/>
      <c r="F200" s="81"/>
      <c r="G200" s="81"/>
      <c r="H200" s="81"/>
      <c r="I200" s="81"/>
      <c r="J200" s="81"/>
      <c r="M200" s="81"/>
      <c r="N200" s="30"/>
      <c r="O200" s="30"/>
      <c r="P200" s="30"/>
    </row>
    <row r="201">
      <c r="C201" s="81"/>
      <c r="D201" s="82"/>
      <c r="E201" s="81"/>
      <c r="F201" s="81"/>
      <c r="G201" s="81"/>
      <c r="H201" s="81"/>
      <c r="I201" s="81"/>
      <c r="J201" s="81"/>
      <c r="M201" s="81"/>
      <c r="N201" s="30"/>
      <c r="O201" s="30"/>
      <c r="P201" s="30"/>
    </row>
    <row r="202">
      <c r="C202" s="81"/>
      <c r="D202" s="82"/>
      <c r="E202" s="81"/>
      <c r="F202" s="81"/>
      <c r="G202" s="81"/>
      <c r="H202" s="81"/>
      <c r="I202" s="81"/>
      <c r="J202" s="81"/>
      <c r="M202" s="81"/>
      <c r="N202" s="30"/>
      <c r="O202" s="30"/>
      <c r="P202" s="30"/>
    </row>
    <row r="203">
      <c r="C203" s="81"/>
      <c r="D203" s="82"/>
      <c r="E203" s="81"/>
      <c r="F203" s="81"/>
      <c r="G203" s="81"/>
      <c r="H203" s="81"/>
      <c r="I203" s="81"/>
      <c r="J203" s="81"/>
      <c r="M203" s="81"/>
      <c r="N203" s="30"/>
      <c r="O203" s="30"/>
      <c r="P203" s="30"/>
    </row>
    <row r="204">
      <c r="C204" s="81"/>
      <c r="D204" s="82"/>
      <c r="E204" s="81"/>
      <c r="F204" s="81"/>
      <c r="G204" s="81"/>
      <c r="H204" s="81"/>
      <c r="I204" s="81"/>
      <c r="J204" s="81"/>
      <c r="M204" s="81"/>
      <c r="N204" s="30"/>
      <c r="O204" s="30"/>
      <c r="P204" s="30"/>
    </row>
    <row r="205">
      <c r="C205" s="81"/>
      <c r="D205" s="82"/>
      <c r="E205" s="81"/>
      <c r="F205" s="81"/>
      <c r="G205" s="81"/>
      <c r="H205" s="81"/>
      <c r="I205" s="81"/>
      <c r="J205" s="81"/>
      <c r="M205" s="81"/>
      <c r="N205" s="30"/>
      <c r="O205" s="30"/>
      <c r="P205" s="30"/>
    </row>
    <row r="206">
      <c r="C206" s="81"/>
      <c r="D206" s="82"/>
      <c r="E206" s="81"/>
      <c r="F206" s="81"/>
      <c r="G206" s="81"/>
      <c r="H206" s="81"/>
      <c r="I206" s="81"/>
      <c r="J206" s="81"/>
      <c r="M206" s="81"/>
      <c r="N206" s="30"/>
      <c r="O206" s="30"/>
      <c r="P206" s="30"/>
    </row>
    <row r="207">
      <c r="C207" s="81"/>
      <c r="D207" s="82"/>
      <c r="E207" s="81"/>
      <c r="F207" s="81"/>
      <c r="G207" s="81"/>
      <c r="H207" s="81"/>
      <c r="I207" s="81"/>
      <c r="J207" s="81"/>
      <c r="M207" s="81"/>
      <c r="N207" s="30"/>
      <c r="O207" s="30"/>
      <c r="P207" s="30"/>
    </row>
    <row r="208">
      <c r="C208" s="81"/>
      <c r="D208" s="82"/>
      <c r="E208" s="81"/>
      <c r="F208" s="81"/>
      <c r="G208" s="81"/>
      <c r="H208" s="81"/>
      <c r="I208" s="81"/>
      <c r="J208" s="81"/>
      <c r="M208" s="81"/>
      <c r="N208" s="30"/>
      <c r="O208" s="30"/>
      <c r="P208" s="30"/>
    </row>
    <row r="209">
      <c r="C209" s="81"/>
      <c r="D209" s="82"/>
      <c r="E209" s="81"/>
      <c r="F209" s="81"/>
      <c r="G209" s="81"/>
      <c r="H209" s="81"/>
      <c r="I209" s="81"/>
      <c r="J209" s="81"/>
      <c r="M209" s="81"/>
      <c r="N209" s="30"/>
      <c r="O209" s="30"/>
      <c r="P209" s="30"/>
    </row>
    <row r="210">
      <c r="C210" s="81"/>
      <c r="D210" s="82"/>
      <c r="E210" s="81"/>
      <c r="F210" s="81"/>
      <c r="G210" s="81"/>
      <c r="H210" s="81"/>
      <c r="I210" s="81"/>
      <c r="J210" s="81"/>
      <c r="M210" s="81"/>
      <c r="N210" s="30"/>
      <c r="O210" s="30"/>
      <c r="P210" s="30"/>
    </row>
    <row r="211">
      <c r="C211" s="81"/>
      <c r="D211" s="82"/>
      <c r="E211" s="81"/>
      <c r="F211" s="81"/>
      <c r="G211" s="81"/>
      <c r="H211" s="81"/>
      <c r="I211" s="81"/>
      <c r="J211" s="81"/>
      <c r="M211" s="81"/>
      <c r="N211" s="30"/>
      <c r="O211" s="30"/>
      <c r="P211" s="30"/>
    </row>
    <row r="212">
      <c r="C212" s="81"/>
      <c r="D212" s="82"/>
      <c r="E212" s="81"/>
      <c r="F212" s="81"/>
      <c r="G212" s="81"/>
      <c r="H212" s="81"/>
      <c r="I212" s="81"/>
      <c r="J212" s="81"/>
      <c r="M212" s="81"/>
      <c r="N212" s="30"/>
      <c r="O212" s="30"/>
      <c r="P212" s="30"/>
    </row>
    <row r="213">
      <c r="C213" s="81"/>
      <c r="D213" s="82"/>
      <c r="E213" s="81"/>
      <c r="F213" s="81"/>
      <c r="G213" s="81"/>
      <c r="H213" s="81"/>
      <c r="I213" s="81"/>
      <c r="J213" s="81"/>
      <c r="M213" s="81"/>
      <c r="N213" s="30"/>
      <c r="O213" s="30"/>
      <c r="P213" s="30"/>
    </row>
    <row r="214">
      <c r="C214" s="81"/>
      <c r="D214" s="82"/>
      <c r="E214" s="81"/>
      <c r="F214" s="81"/>
      <c r="G214" s="81"/>
      <c r="H214" s="81"/>
      <c r="I214" s="81"/>
      <c r="J214" s="81"/>
      <c r="M214" s="81"/>
      <c r="N214" s="30"/>
      <c r="O214" s="30"/>
      <c r="P214" s="30"/>
    </row>
    <row r="215">
      <c r="C215" s="81"/>
      <c r="D215" s="82"/>
      <c r="E215" s="81"/>
      <c r="F215" s="81"/>
      <c r="G215" s="81"/>
      <c r="H215" s="81"/>
      <c r="I215" s="81"/>
      <c r="J215" s="81"/>
      <c r="M215" s="81"/>
      <c r="N215" s="30"/>
      <c r="O215" s="30"/>
      <c r="P215" s="30"/>
    </row>
    <row r="216">
      <c r="C216" s="81"/>
      <c r="D216" s="82"/>
      <c r="E216" s="81"/>
      <c r="F216" s="81"/>
      <c r="G216" s="81"/>
      <c r="H216" s="81"/>
      <c r="I216" s="81"/>
      <c r="J216" s="81"/>
      <c r="M216" s="81"/>
      <c r="N216" s="30"/>
      <c r="O216" s="30"/>
      <c r="P216" s="30"/>
    </row>
    <row r="217">
      <c r="C217" s="81"/>
      <c r="D217" s="82"/>
      <c r="E217" s="81"/>
      <c r="F217" s="81"/>
      <c r="G217" s="81"/>
      <c r="H217" s="81"/>
      <c r="I217" s="81"/>
      <c r="J217" s="81"/>
      <c r="M217" s="81"/>
      <c r="N217" s="30"/>
      <c r="O217" s="30"/>
      <c r="P217" s="30"/>
    </row>
    <row r="218">
      <c r="C218" s="81"/>
      <c r="D218" s="82"/>
      <c r="E218" s="81"/>
      <c r="F218" s="81"/>
      <c r="G218" s="81"/>
      <c r="H218" s="81"/>
      <c r="I218" s="81"/>
      <c r="J218" s="81"/>
      <c r="M218" s="81"/>
      <c r="N218" s="30"/>
      <c r="O218" s="30"/>
      <c r="P218" s="30"/>
    </row>
    <row r="219">
      <c r="C219" s="81"/>
      <c r="D219" s="82"/>
      <c r="E219" s="81"/>
      <c r="F219" s="81"/>
      <c r="G219" s="81"/>
      <c r="H219" s="81"/>
      <c r="I219" s="81"/>
      <c r="J219" s="81"/>
      <c r="M219" s="81"/>
      <c r="N219" s="30"/>
      <c r="O219" s="30"/>
      <c r="P219" s="30"/>
    </row>
    <row r="220">
      <c r="C220" s="81"/>
      <c r="D220" s="82"/>
      <c r="E220" s="81"/>
      <c r="F220" s="81"/>
      <c r="G220" s="81"/>
      <c r="H220" s="81"/>
      <c r="I220" s="81"/>
      <c r="J220" s="81"/>
      <c r="M220" s="81"/>
      <c r="N220" s="30"/>
      <c r="O220" s="30"/>
      <c r="P220" s="30"/>
    </row>
    <row r="221">
      <c r="C221" s="81"/>
      <c r="D221" s="82"/>
      <c r="E221" s="81"/>
      <c r="F221" s="81"/>
      <c r="G221" s="81"/>
      <c r="H221" s="81"/>
      <c r="I221" s="81"/>
      <c r="J221" s="81"/>
      <c r="M221" s="81"/>
      <c r="N221" s="30"/>
      <c r="O221" s="30"/>
      <c r="P221" s="30"/>
    </row>
    <row r="222">
      <c r="C222" s="81"/>
      <c r="D222" s="82"/>
      <c r="E222" s="81"/>
      <c r="F222" s="81"/>
      <c r="G222" s="81"/>
      <c r="H222" s="81"/>
      <c r="I222" s="81"/>
      <c r="J222" s="81"/>
      <c r="M222" s="81"/>
      <c r="N222" s="30"/>
      <c r="O222" s="30"/>
      <c r="P222" s="30"/>
    </row>
    <row r="223">
      <c r="C223" s="81"/>
      <c r="D223" s="82"/>
      <c r="E223" s="81"/>
      <c r="F223" s="81"/>
      <c r="G223" s="81"/>
      <c r="H223" s="81"/>
      <c r="I223" s="81"/>
      <c r="J223" s="81"/>
      <c r="M223" s="81"/>
      <c r="N223" s="30"/>
      <c r="O223" s="30"/>
      <c r="P223" s="30"/>
    </row>
    <row r="224">
      <c r="C224" s="81"/>
      <c r="D224" s="82"/>
      <c r="E224" s="81"/>
      <c r="F224" s="81"/>
      <c r="G224" s="81"/>
      <c r="H224" s="81"/>
      <c r="I224" s="81"/>
      <c r="J224" s="81"/>
      <c r="M224" s="81"/>
      <c r="N224" s="30"/>
      <c r="O224" s="30"/>
      <c r="P224" s="30"/>
    </row>
    <row r="225">
      <c r="C225" s="81"/>
      <c r="D225" s="82"/>
      <c r="E225" s="81"/>
      <c r="F225" s="81"/>
      <c r="G225" s="81"/>
      <c r="H225" s="81"/>
      <c r="I225" s="81"/>
      <c r="J225" s="81"/>
      <c r="M225" s="81"/>
      <c r="N225" s="30"/>
      <c r="O225" s="30"/>
      <c r="P225" s="30"/>
    </row>
    <row r="226">
      <c r="C226" s="81"/>
      <c r="D226" s="82"/>
      <c r="E226" s="81"/>
      <c r="F226" s="81"/>
      <c r="G226" s="81"/>
      <c r="H226" s="81"/>
      <c r="I226" s="81"/>
      <c r="J226" s="81"/>
      <c r="M226" s="81"/>
      <c r="N226" s="30"/>
      <c r="O226" s="30"/>
      <c r="P226" s="30"/>
    </row>
    <row r="227">
      <c r="C227" s="81"/>
      <c r="D227" s="82"/>
      <c r="E227" s="81"/>
      <c r="F227" s="81"/>
      <c r="G227" s="81"/>
      <c r="H227" s="81"/>
      <c r="I227" s="81"/>
      <c r="J227" s="81"/>
      <c r="M227" s="81"/>
      <c r="N227" s="30"/>
      <c r="O227" s="30"/>
      <c r="P227" s="30"/>
    </row>
    <row r="228">
      <c r="C228" s="81"/>
      <c r="D228" s="82"/>
      <c r="E228" s="81"/>
      <c r="F228" s="81"/>
      <c r="G228" s="81"/>
      <c r="H228" s="81"/>
      <c r="I228" s="81"/>
      <c r="J228" s="81"/>
      <c r="M228" s="81"/>
      <c r="N228" s="30"/>
      <c r="O228" s="30"/>
      <c r="P228" s="30"/>
    </row>
    <row r="229">
      <c r="C229" s="81"/>
      <c r="D229" s="82"/>
      <c r="E229" s="81"/>
      <c r="F229" s="81"/>
      <c r="G229" s="81"/>
      <c r="H229" s="81"/>
      <c r="I229" s="81"/>
      <c r="J229" s="81"/>
      <c r="M229" s="81"/>
      <c r="N229" s="30"/>
      <c r="O229" s="30"/>
      <c r="P229" s="30"/>
    </row>
    <row r="230">
      <c r="C230" s="81"/>
      <c r="D230" s="82"/>
      <c r="E230" s="81"/>
      <c r="F230" s="81"/>
      <c r="G230" s="81"/>
      <c r="H230" s="81"/>
      <c r="I230" s="81"/>
      <c r="J230" s="81"/>
      <c r="M230" s="81"/>
      <c r="N230" s="30"/>
      <c r="O230" s="30"/>
      <c r="P230" s="30"/>
    </row>
    <row r="231">
      <c r="C231" s="81"/>
      <c r="D231" s="82"/>
      <c r="E231" s="81"/>
      <c r="F231" s="81"/>
      <c r="G231" s="81"/>
      <c r="H231" s="81"/>
      <c r="I231" s="81"/>
      <c r="J231" s="81"/>
      <c r="M231" s="81"/>
      <c r="N231" s="30"/>
      <c r="O231" s="30"/>
      <c r="P231" s="30"/>
    </row>
    <row r="232">
      <c r="C232" s="81"/>
      <c r="D232" s="82"/>
      <c r="E232" s="81"/>
      <c r="F232" s="81"/>
      <c r="G232" s="81"/>
      <c r="H232" s="81"/>
      <c r="I232" s="81"/>
      <c r="J232" s="81"/>
      <c r="M232" s="81"/>
      <c r="N232" s="30"/>
      <c r="O232" s="30"/>
      <c r="P232" s="30"/>
    </row>
    <row r="233">
      <c r="C233" s="81"/>
      <c r="D233" s="82"/>
      <c r="E233" s="81"/>
      <c r="F233" s="81"/>
      <c r="G233" s="81"/>
      <c r="H233" s="81"/>
      <c r="I233" s="81"/>
      <c r="J233" s="81"/>
      <c r="M233" s="81"/>
      <c r="N233" s="30"/>
      <c r="O233" s="30"/>
      <c r="P233" s="30"/>
    </row>
    <row r="234">
      <c r="C234" s="81"/>
      <c r="D234" s="82"/>
      <c r="E234" s="81"/>
      <c r="F234" s="81"/>
      <c r="G234" s="81"/>
      <c r="H234" s="81"/>
      <c r="I234" s="81"/>
      <c r="J234" s="81"/>
      <c r="M234" s="81"/>
      <c r="N234" s="30"/>
      <c r="O234" s="30"/>
      <c r="P234" s="30"/>
    </row>
    <row r="235">
      <c r="C235" s="81"/>
      <c r="D235" s="82"/>
      <c r="E235" s="81"/>
      <c r="F235" s="81"/>
      <c r="G235" s="81"/>
      <c r="H235" s="81"/>
      <c r="I235" s="81"/>
      <c r="J235" s="81"/>
      <c r="M235" s="81"/>
      <c r="N235" s="30"/>
      <c r="O235" s="30"/>
      <c r="P235" s="30"/>
    </row>
    <row r="236">
      <c r="C236" s="81"/>
      <c r="D236" s="82"/>
      <c r="E236" s="81"/>
      <c r="F236" s="81"/>
      <c r="G236" s="81"/>
      <c r="H236" s="81"/>
      <c r="I236" s="81"/>
      <c r="J236" s="81"/>
      <c r="M236" s="81"/>
      <c r="N236" s="30"/>
      <c r="O236" s="30"/>
      <c r="P236" s="30"/>
    </row>
    <row r="237">
      <c r="C237" s="81"/>
      <c r="D237" s="82"/>
      <c r="E237" s="81"/>
      <c r="F237" s="81"/>
      <c r="G237" s="81"/>
      <c r="H237" s="81"/>
      <c r="I237" s="81"/>
      <c r="J237" s="81"/>
      <c r="M237" s="81"/>
      <c r="N237" s="30"/>
      <c r="O237" s="30"/>
      <c r="P237" s="30"/>
    </row>
    <row r="238">
      <c r="C238" s="81"/>
      <c r="D238" s="82"/>
      <c r="E238" s="81"/>
      <c r="F238" s="81"/>
      <c r="G238" s="81"/>
      <c r="H238" s="81"/>
      <c r="I238" s="81"/>
      <c r="J238" s="81"/>
      <c r="M238" s="81"/>
      <c r="N238" s="30"/>
      <c r="O238" s="30"/>
      <c r="P238" s="30"/>
    </row>
    <row r="239">
      <c r="C239" s="81"/>
      <c r="D239" s="82"/>
      <c r="E239" s="81"/>
      <c r="F239" s="81"/>
      <c r="G239" s="81"/>
      <c r="H239" s="81"/>
      <c r="I239" s="81"/>
      <c r="J239" s="81"/>
      <c r="M239" s="81"/>
      <c r="N239" s="30"/>
      <c r="O239" s="30"/>
      <c r="P239" s="30"/>
    </row>
    <row r="240">
      <c r="C240" s="81"/>
      <c r="D240" s="82"/>
      <c r="E240" s="81"/>
      <c r="F240" s="81"/>
      <c r="G240" s="81"/>
      <c r="H240" s="81"/>
      <c r="I240" s="81"/>
      <c r="J240" s="81"/>
      <c r="M240" s="81"/>
      <c r="N240" s="30"/>
      <c r="O240" s="30"/>
      <c r="P240" s="30"/>
    </row>
    <row r="241">
      <c r="C241" s="81"/>
      <c r="D241" s="82"/>
      <c r="E241" s="81"/>
      <c r="F241" s="81"/>
      <c r="G241" s="81"/>
      <c r="H241" s="81"/>
      <c r="I241" s="81"/>
      <c r="J241" s="81"/>
      <c r="M241" s="81"/>
      <c r="N241" s="30"/>
      <c r="O241" s="30"/>
      <c r="P241" s="30"/>
    </row>
    <row r="242">
      <c r="C242" s="81"/>
      <c r="D242" s="82"/>
      <c r="E242" s="81"/>
      <c r="F242" s="81"/>
      <c r="G242" s="81"/>
      <c r="H242" s="81"/>
      <c r="I242" s="81"/>
      <c r="J242" s="81"/>
      <c r="M242" s="81"/>
      <c r="N242" s="30"/>
      <c r="O242" s="30"/>
      <c r="P242" s="30"/>
    </row>
    <row r="243">
      <c r="C243" s="81"/>
      <c r="D243" s="82"/>
      <c r="E243" s="81"/>
      <c r="F243" s="81"/>
      <c r="G243" s="81"/>
      <c r="H243" s="81"/>
      <c r="I243" s="81"/>
      <c r="J243" s="81"/>
      <c r="M243" s="81"/>
      <c r="N243" s="30"/>
      <c r="O243" s="30"/>
      <c r="P243" s="30"/>
    </row>
    <row r="244">
      <c r="C244" s="81"/>
      <c r="D244" s="82"/>
      <c r="E244" s="81"/>
      <c r="F244" s="81"/>
      <c r="G244" s="81"/>
      <c r="H244" s="81"/>
      <c r="I244" s="81"/>
      <c r="J244" s="81"/>
      <c r="M244" s="81"/>
      <c r="N244" s="30"/>
      <c r="O244" s="30"/>
      <c r="P244" s="30"/>
    </row>
    <row r="245">
      <c r="C245" s="81"/>
      <c r="D245" s="82"/>
      <c r="E245" s="81"/>
      <c r="F245" s="81"/>
      <c r="G245" s="81"/>
      <c r="H245" s="81"/>
      <c r="I245" s="81"/>
      <c r="J245" s="81"/>
      <c r="M245" s="81"/>
      <c r="N245" s="30"/>
      <c r="O245" s="30"/>
      <c r="P245" s="30"/>
    </row>
    <row r="246">
      <c r="C246" s="81"/>
      <c r="D246" s="82"/>
      <c r="E246" s="81"/>
      <c r="F246" s="81"/>
      <c r="G246" s="81"/>
      <c r="H246" s="81"/>
      <c r="I246" s="81"/>
      <c r="J246" s="81"/>
      <c r="M246" s="81"/>
      <c r="N246" s="30"/>
      <c r="O246" s="30"/>
      <c r="P246" s="30"/>
    </row>
    <row r="247">
      <c r="C247" s="81"/>
      <c r="D247" s="82"/>
      <c r="E247" s="81"/>
      <c r="F247" s="81"/>
      <c r="G247" s="81"/>
      <c r="H247" s="81"/>
      <c r="I247" s="81"/>
      <c r="J247" s="81"/>
      <c r="M247" s="81"/>
      <c r="N247" s="30"/>
      <c r="O247" s="30"/>
      <c r="P247" s="30"/>
    </row>
    <row r="248">
      <c r="C248" s="81"/>
      <c r="D248" s="82"/>
      <c r="E248" s="81"/>
      <c r="F248" s="81"/>
      <c r="G248" s="81"/>
      <c r="H248" s="81"/>
      <c r="I248" s="81"/>
      <c r="J248" s="81"/>
      <c r="M248" s="81"/>
      <c r="N248" s="30"/>
      <c r="O248" s="30"/>
      <c r="P248" s="30"/>
    </row>
    <row r="249">
      <c r="C249" s="81"/>
      <c r="D249" s="82"/>
      <c r="E249" s="81"/>
      <c r="F249" s="81"/>
      <c r="G249" s="81"/>
      <c r="H249" s="81"/>
      <c r="I249" s="81"/>
      <c r="J249" s="81"/>
      <c r="M249" s="81"/>
      <c r="N249" s="30"/>
      <c r="O249" s="30"/>
      <c r="P249" s="30"/>
    </row>
    <row r="250">
      <c r="C250" s="81"/>
      <c r="D250" s="82"/>
      <c r="E250" s="81"/>
      <c r="F250" s="81"/>
      <c r="G250" s="81"/>
      <c r="H250" s="81"/>
      <c r="I250" s="81"/>
      <c r="J250" s="81"/>
      <c r="M250" s="81"/>
      <c r="N250" s="30"/>
      <c r="O250" s="30"/>
      <c r="P250" s="30"/>
    </row>
    <row r="251">
      <c r="C251" s="81"/>
      <c r="D251" s="82"/>
      <c r="E251" s="81"/>
      <c r="F251" s="81"/>
      <c r="G251" s="81"/>
      <c r="H251" s="81"/>
      <c r="I251" s="81"/>
      <c r="J251" s="81"/>
      <c r="M251" s="81"/>
      <c r="N251" s="30"/>
      <c r="O251" s="30"/>
      <c r="P251" s="30"/>
    </row>
    <row r="252">
      <c r="C252" s="81"/>
      <c r="D252" s="82"/>
      <c r="E252" s="81"/>
      <c r="F252" s="81"/>
      <c r="G252" s="81"/>
      <c r="H252" s="81"/>
      <c r="I252" s="81"/>
      <c r="J252" s="81"/>
      <c r="M252" s="81"/>
      <c r="N252" s="30"/>
      <c r="O252" s="30"/>
      <c r="P252" s="30"/>
    </row>
    <row r="253">
      <c r="C253" s="81"/>
      <c r="D253" s="82"/>
      <c r="E253" s="81"/>
      <c r="F253" s="81"/>
      <c r="G253" s="81"/>
      <c r="H253" s="81"/>
      <c r="I253" s="81"/>
      <c r="J253" s="81"/>
      <c r="M253" s="81"/>
      <c r="N253" s="30"/>
      <c r="O253" s="30"/>
      <c r="P253" s="30"/>
    </row>
    <row r="254">
      <c r="C254" s="81"/>
      <c r="D254" s="82"/>
      <c r="E254" s="81"/>
      <c r="F254" s="81"/>
      <c r="G254" s="81"/>
      <c r="H254" s="81"/>
      <c r="I254" s="81"/>
      <c r="J254" s="81"/>
      <c r="M254" s="81"/>
      <c r="N254" s="30"/>
      <c r="O254" s="30"/>
      <c r="P254" s="30"/>
    </row>
    <row r="255">
      <c r="C255" s="81"/>
      <c r="D255" s="82"/>
      <c r="E255" s="81"/>
      <c r="F255" s="81"/>
      <c r="G255" s="81"/>
      <c r="H255" s="81"/>
      <c r="I255" s="81"/>
      <c r="J255" s="81"/>
      <c r="M255" s="81"/>
      <c r="N255" s="30"/>
      <c r="O255" s="30"/>
      <c r="P255" s="30"/>
    </row>
    <row r="256">
      <c r="C256" s="81"/>
      <c r="D256" s="82"/>
      <c r="E256" s="81"/>
      <c r="F256" s="81"/>
      <c r="G256" s="81"/>
      <c r="H256" s="81"/>
      <c r="I256" s="81"/>
      <c r="J256" s="81"/>
      <c r="M256" s="81"/>
      <c r="N256" s="30"/>
      <c r="O256" s="30"/>
      <c r="P256" s="30"/>
    </row>
    <row r="257">
      <c r="C257" s="81"/>
      <c r="D257" s="82"/>
      <c r="E257" s="81"/>
      <c r="F257" s="81"/>
      <c r="G257" s="81"/>
      <c r="H257" s="81"/>
      <c r="I257" s="81"/>
      <c r="J257" s="81"/>
      <c r="M257" s="81"/>
      <c r="N257" s="30"/>
      <c r="O257" s="30"/>
      <c r="P257" s="30"/>
    </row>
    <row r="258">
      <c r="C258" s="81"/>
      <c r="D258" s="82"/>
      <c r="E258" s="81"/>
      <c r="F258" s="81"/>
      <c r="G258" s="81"/>
      <c r="H258" s="81"/>
      <c r="I258" s="81"/>
      <c r="J258" s="81"/>
      <c r="M258" s="81"/>
      <c r="N258" s="30"/>
      <c r="O258" s="30"/>
      <c r="P258" s="30"/>
    </row>
    <row r="259">
      <c r="C259" s="81"/>
      <c r="D259" s="82"/>
      <c r="E259" s="81"/>
      <c r="F259" s="81"/>
      <c r="G259" s="81"/>
      <c r="H259" s="81"/>
      <c r="I259" s="81"/>
      <c r="J259" s="81"/>
      <c r="M259" s="81"/>
      <c r="N259" s="30"/>
      <c r="O259" s="30"/>
      <c r="P259" s="30"/>
    </row>
    <row r="260">
      <c r="C260" s="81"/>
      <c r="D260" s="82"/>
      <c r="E260" s="81"/>
      <c r="F260" s="81"/>
      <c r="G260" s="81"/>
      <c r="H260" s="81"/>
      <c r="I260" s="81"/>
      <c r="J260" s="81"/>
      <c r="M260" s="81"/>
      <c r="N260" s="30"/>
      <c r="O260" s="30"/>
      <c r="P260" s="30"/>
    </row>
    <row r="261">
      <c r="C261" s="81"/>
      <c r="D261" s="82"/>
      <c r="E261" s="81"/>
      <c r="F261" s="81"/>
      <c r="G261" s="81"/>
      <c r="H261" s="81"/>
      <c r="I261" s="81"/>
      <c r="J261" s="81"/>
      <c r="M261" s="81"/>
      <c r="N261" s="30"/>
      <c r="O261" s="30"/>
      <c r="P261" s="30"/>
    </row>
    <row r="262">
      <c r="C262" s="81"/>
      <c r="D262" s="82"/>
      <c r="E262" s="81"/>
      <c r="F262" s="81"/>
      <c r="G262" s="81"/>
      <c r="H262" s="81"/>
      <c r="I262" s="81"/>
      <c r="J262" s="81"/>
      <c r="M262" s="81"/>
      <c r="N262" s="30"/>
      <c r="O262" s="30"/>
      <c r="P262" s="30"/>
    </row>
    <row r="263">
      <c r="C263" s="81"/>
      <c r="D263" s="82"/>
      <c r="E263" s="81"/>
      <c r="F263" s="81"/>
      <c r="G263" s="81"/>
      <c r="H263" s="81"/>
      <c r="I263" s="81"/>
      <c r="J263" s="81"/>
      <c r="M263" s="81"/>
      <c r="N263" s="30"/>
      <c r="O263" s="30"/>
      <c r="P263" s="30"/>
    </row>
    <row r="264">
      <c r="C264" s="81"/>
      <c r="D264" s="82"/>
      <c r="E264" s="81"/>
      <c r="F264" s="81"/>
      <c r="G264" s="81"/>
      <c r="H264" s="81"/>
      <c r="I264" s="81"/>
      <c r="J264" s="81"/>
      <c r="M264" s="81"/>
      <c r="N264" s="30"/>
      <c r="O264" s="30"/>
      <c r="P264" s="30"/>
    </row>
    <row r="265">
      <c r="C265" s="81"/>
      <c r="D265" s="82"/>
      <c r="E265" s="81"/>
      <c r="F265" s="81"/>
      <c r="G265" s="81"/>
      <c r="H265" s="81"/>
      <c r="I265" s="81"/>
      <c r="J265" s="81"/>
      <c r="M265" s="81"/>
      <c r="N265" s="30"/>
      <c r="O265" s="30"/>
      <c r="P265" s="30"/>
    </row>
    <row r="266">
      <c r="C266" s="81"/>
      <c r="D266" s="82"/>
      <c r="E266" s="81"/>
      <c r="F266" s="81"/>
      <c r="G266" s="81"/>
      <c r="H266" s="81"/>
      <c r="I266" s="81"/>
      <c r="J266" s="81"/>
      <c r="M266" s="81"/>
      <c r="N266" s="30"/>
      <c r="O266" s="30"/>
      <c r="P266" s="30"/>
    </row>
    <row r="267">
      <c r="C267" s="81"/>
      <c r="D267" s="82"/>
      <c r="E267" s="81"/>
      <c r="F267" s="81"/>
      <c r="G267" s="81"/>
      <c r="H267" s="81"/>
      <c r="I267" s="81"/>
      <c r="J267" s="81"/>
      <c r="M267" s="81"/>
      <c r="N267" s="30"/>
      <c r="O267" s="30"/>
      <c r="P267" s="30"/>
    </row>
    <row r="268">
      <c r="C268" s="81"/>
      <c r="D268" s="82"/>
      <c r="E268" s="81"/>
      <c r="F268" s="81"/>
      <c r="G268" s="81"/>
      <c r="H268" s="81"/>
      <c r="I268" s="81"/>
      <c r="J268" s="81"/>
      <c r="M268" s="81"/>
      <c r="N268" s="30"/>
      <c r="O268" s="30"/>
      <c r="P268" s="30"/>
    </row>
    <row r="269">
      <c r="C269" s="81"/>
      <c r="D269" s="82"/>
      <c r="E269" s="81"/>
      <c r="F269" s="81"/>
      <c r="G269" s="81"/>
      <c r="H269" s="81"/>
      <c r="I269" s="81"/>
      <c r="J269" s="81"/>
      <c r="M269" s="81"/>
      <c r="N269" s="30"/>
      <c r="O269" s="30"/>
      <c r="P269" s="30"/>
    </row>
    <row r="270">
      <c r="C270" s="81"/>
      <c r="D270" s="82"/>
      <c r="E270" s="81"/>
      <c r="F270" s="81"/>
      <c r="G270" s="81"/>
      <c r="H270" s="81"/>
      <c r="I270" s="81"/>
      <c r="J270" s="81"/>
      <c r="M270" s="81"/>
      <c r="N270" s="30"/>
      <c r="O270" s="30"/>
      <c r="P270" s="30"/>
    </row>
    <row r="271">
      <c r="C271" s="81"/>
      <c r="D271" s="82"/>
      <c r="E271" s="81"/>
      <c r="F271" s="81"/>
      <c r="G271" s="81"/>
      <c r="H271" s="81"/>
      <c r="I271" s="81"/>
      <c r="J271" s="81"/>
      <c r="M271" s="81"/>
      <c r="N271" s="30"/>
      <c r="O271" s="30"/>
      <c r="P271" s="30"/>
    </row>
    <row r="272">
      <c r="C272" s="81"/>
      <c r="D272" s="82"/>
      <c r="E272" s="81"/>
      <c r="F272" s="81"/>
      <c r="G272" s="81"/>
      <c r="H272" s="81"/>
      <c r="I272" s="81"/>
      <c r="J272" s="81"/>
      <c r="M272" s="81"/>
      <c r="N272" s="30"/>
      <c r="O272" s="30"/>
      <c r="P272" s="30"/>
    </row>
    <row r="273">
      <c r="C273" s="81"/>
      <c r="D273" s="82"/>
      <c r="E273" s="81"/>
      <c r="F273" s="81"/>
      <c r="G273" s="81"/>
      <c r="H273" s="81"/>
      <c r="I273" s="81"/>
      <c r="J273" s="81"/>
      <c r="M273" s="81"/>
      <c r="N273" s="30"/>
      <c r="O273" s="30"/>
      <c r="P273" s="30"/>
    </row>
    <row r="274">
      <c r="C274" s="81"/>
      <c r="D274" s="82"/>
      <c r="E274" s="81"/>
      <c r="F274" s="81"/>
      <c r="G274" s="81"/>
      <c r="H274" s="81"/>
      <c r="I274" s="81"/>
      <c r="J274" s="81"/>
      <c r="M274" s="81"/>
      <c r="N274" s="30"/>
      <c r="O274" s="30"/>
      <c r="P274" s="30"/>
    </row>
    <row r="275">
      <c r="C275" s="81"/>
      <c r="D275" s="82"/>
      <c r="E275" s="81"/>
      <c r="F275" s="81"/>
      <c r="G275" s="81"/>
      <c r="H275" s="81"/>
      <c r="I275" s="81"/>
      <c r="J275" s="81"/>
      <c r="M275" s="81"/>
      <c r="N275" s="30"/>
      <c r="O275" s="30"/>
      <c r="P275" s="30"/>
    </row>
    <row r="276">
      <c r="C276" s="81"/>
      <c r="D276" s="82"/>
      <c r="E276" s="81"/>
      <c r="F276" s="81"/>
      <c r="G276" s="81"/>
      <c r="H276" s="81"/>
      <c r="I276" s="81"/>
      <c r="J276" s="81"/>
      <c r="M276" s="81"/>
      <c r="N276" s="30"/>
      <c r="O276" s="30"/>
      <c r="P276" s="30"/>
    </row>
    <row r="277">
      <c r="C277" s="81"/>
      <c r="D277" s="82"/>
      <c r="E277" s="81"/>
      <c r="F277" s="81"/>
      <c r="G277" s="81"/>
      <c r="H277" s="81"/>
      <c r="I277" s="81"/>
      <c r="J277" s="81"/>
      <c r="M277" s="81"/>
      <c r="N277" s="30"/>
      <c r="O277" s="30"/>
      <c r="P277" s="30"/>
    </row>
    <row r="278">
      <c r="C278" s="81"/>
      <c r="D278" s="82"/>
      <c r="E278" s="81"/>
      <c r="F278" s="81"/>
      <c r="G278" s="81"/>
      <c r="H278" s="81"/>
      <c r="I278" s="81"/>
      <c r="J278" s="81"/>
      <c r="M278" s="81"/>
      <c r="N278" s="30"/>
      <c r="O278" s="30"/>
      <c r="P278" s="30"/>
    </row>
    <row r="279">
      <c r="C279" s="81"/>
      <c r="D279" s="82"/>
      <c r="E279" s="81"/>
      <c r="F279" s="81"/>
      <c r="G279" s="81"/>
      <c r="H279" s="81"/>
      <c r="I279" s="81"/>
      <c r="J279" s="81"/>
      <c r="M279" s="81"/>
      <c r="N279" s="30"/>
      <c r="O279" s="30"/>
      <c r="P279" s="30"/>
    </row>
    <row r="280">
      <c r="C280" s="81"/>
      <c r="D280" s="82"/>
      <c r="E280" s="81"/>
      <c r="F280" s="81"/>
      <c r="G280" s="81"/>
      <c r="H280" s="81"/>
      <c r="I280" s="81"/>
      <c r="J280" s="81"/>
      <c r="M280" s="81"/>
      <c r="N280" s="30"/>
      <c r="O280" s="30"/>
      <c r="P280" s="30"/>
    </row>
    <row r="281">
      <c r="C281" s="81"/>
      <c r="D281" s="82"/>
      <c r="E281" s="81"/>
      <c r="F281" s="81"/>
      <c r="G281" s="81"/>
      <c r="H281" s="81"/>
      <c r="I281" s="81"/>
      <c r="J281" s="81"/>
      <c r="M281" s="81"/>
      <c r="N281" s="30"/>
      <c r="O281" s="30"/>
      <c r="P281" s="30"/>
    </row>
    <row r="282">
      <c r="C282" s="81"/>
      <c r="D282" s="82"/>
      <c r="E282" s="81"/>
      <c r="F282" s="81"/>
      <c r="G282" s="81"/>
      <c r="H282" s="81"/>
      <c r="I282" s="81"/>
      <c r="J282" s="81"/>
      <c r="M282" s="81"/>
      <c r="N282" s="30"/>
      <c r="O282" s="30"/>
      <c r="P282" s="30"/>
    </row>
    <row r="283">
      <c r="C283" s="81"/>
      <c r="D283" s="82"/>
      <c r="E283" s="81"/>
      <c r="F283" s="81"/>
      <c r="G283" s="81"/>
      <c r="H283" s="81"/>
      <c r="I283" s="81"/>
      <c r="J283" s="81"/>
      <c r="M283" s="81"/>
      <c r="N283" s="30"/>
      <c r="O283" s="30"/>
      <c r="P283" s="30"/>
    </row>
    <row r="284">
      <c r="C284" s="81"/>
      <c r="D284" s="82"/>
      <c r="E284" s="81"/>
      <c r="F284" s="81"/>
      <c r="G284" s="81"/>
      <c r="H284" s="81"/>
      <c r="I284" s="81"/>
      <c r="J284" s="81"/>
      <c r="M284" s="81"/>
      <c r="N284" s="30"/>
      <c r="O284" s="30"/>
      <c r="P284" s="30"/>
    </row>
    <row r="285">
      <c r="C285" s="81"/>
      <c r="D285" s="82"/>
      <c r="E285" s="81"/>
      <c r="F285" s="81"/>
      <c r="G285" s="81"/>
      <c r="H285" s="81"/>
      <c r="I285" s="81"/>
      <c r="J285" s="81"/>
      <c r="M285" s="81"/>
      <c r="N285" s="30"/>
      <c r="O285" s="30"/>
      <c r="P285" s="30"/>
    </row>
    <row r="286">
      <c r="C286" s="81"/>
      <c r="D286" s="82"/>
      <c r="E286" s="81"/>
      <c r="F286" s="81"/>
      <c r="G286" s="81"/>
      <c r="H286" s="81"/>
      <c r="I286" s="81"/>
      <c r="J286" s="81"/>
      <c r="M286" s="81"/>
      <c r="N286" s="30"/>
      <c r="O286" s="30"/>
      <c r="P286" s="30"/>
    </row>
    <row r="287">
      <c r="C287" s="81"/>
      <c r="D287" s="82"/>
      <c r="E287" s="81"/>
      <c r="F287" s="81"/>
      <c r="G287" s="81"/>
      <c r="H287" s="81"/>
      <c r="I287" s="81"/>
      <c r="J287" s="81"/>
      <c r="M287" s="81"/>
      <c r="N287" s="30"/>
      <c r="O287" s="30"/>
      <c r="P287" s="30"/>
    </row>
    <row r="288">
      <c r="C288" s="81"/>
      <c r="D288" s="82"/>
      <c r="E288" s="81"/>
      <c r="F288" s="81"/>
      <c r="G288" s="81"/>
      <c r="H288" s="81"/>
      <c r="I288" s="81"/>
      <c r="J288" s="81"/>
      <c r="M288" s="81"/>
      <c r="N288" s="30"/>
      <c r="O288" s="30"/>
      <c r="P288" s="30"/>
    </row>
    <row r="289">
      <c r="C289" s="81"/>
      <c r="D289" s="82"/>
      <c r="E289" s="81"/>
      <c r="F289" s="81"/>
      <c r="G289" s="81"/>
      <c r="H289" s="81"/>
      <c r="I289" s="81"/>
      <c r="J289" s="81"/>
      <c r="M289" s="81"/>
      <c r="N289" s="30"/>
      <c r="O289" s="30"/>
      <c r="P289" s="30"/>
    </row>
    <row r="290">
      <c r="C290" s="81"/>
      <c r="D290" s="82"/>
      <c r="E290" s="81"/>
      <c r="F290" s="81"/>
      <c r="G290" s="81"/>
      <c r="H290" s="81"/>
      <c r="I290" s="81"/>
      <c r="J290" s="81"/>
      <c r="M290" s="81"/>
      <c r="N290" s="30"/>
      <c r="O290" s="30"/>
      <c r="P290" s="30"/>
    </row>
    <row r="291">
      <c r="C291" s="81"/>
      <c r="D291" s="82"/>
      <c r="E291" s="81"/>
      <c r="F291" s="81"/>
      <c r="G291" s="81"/>
      <c r="H291" s="81"/>
      <c r="I291" s="81"/>
      <c r="J291" s="81"/>
      <c r="M291" s="81"/>
      <c r="N291" s="30"/>
      <c r="O291" s="30"/>
      <c r="P291" s="30"/>
    </row>
    <row r="292">
      <c r="C292" s="81"/>
      <c r="D292" s="82"/>
      <c r="E292" s="81"/>
      <c r="F292" s="81"/>
      <c r="G292" s="81"/>
      <c r="H292" s="81"/>
      <c r="I292" s="81"/>
      <c r="J292" s="81"/>
      <c r="M292" s="81"/>
      <c r="N292" s="30"/>
      <c r="O292" s="30"/>
      <c r="P292" s="30"/>
    </row>
    <row r="293">
      <c r="C293" s="81"/>
      <c r="D293" s="82"/>
      <c r="E293" s="81"/>
      <c r="F293" s="81"/>
      <c r="G293" s="81"/>
      <c r="H293" s="81"/>
      <c r="I293" s="81"/>
      <c r="J293" s="81"/>
      <c r="M293" s="81"/>
      <c r="N293" s="30"/>
      <c r="O293" s="30"/>
      <c r="P293" s="30"/>
    </row>
    <row r="294">
      <c r="C294" s="81"/>
      <c r="D294" s="82"/>
      <c r="E294" s="81"/>
      <c r="F294" s="81"/>
      <c r="G294" s="81"/>
      <c r="H294" s="81"/>
      <c r="I294" s="81"/>
      <c r="J294" s="81"/>
      <c r="M294" s="81"/>
      <c r="N294" s="30"/>
      <c r="O294" s="30"/>
      <c r="P294" s="30"/>
    </row>
    <row r="295">
      <c r="C295" s="81"/>
      <c r="D295" s="82"/>
      <c r="E295" s="81"/>
      <c r="F295" s="81"/>
      <c r="G295" s="81"/>
      <c r="H295" s="81"/>
      <c r="I295" s="81"/>
      <c r="J295" s="81"/>
      <c r="M295" s="81"/>
      <c r="N295" s="30"/>
      <c r="O295" s="30"/>
      <c r="P295" s="30"/>
    </row>
    <row r="296">
      <c r="C296" s="81"/>
      <c r="D296" s="82"/>
      <c r="E296" s="81"/>
      <c r="F296" s="81"/>
      <c r="G296" s="81"/>
      <c r="H296" s="81"/>
      <c r="I296" s="81"/>
      <c r="J296" s="81"/>
      <c r="M296" s="81"/>
      <c r="N296" s="30"/>
      <c r="O296" s="30"/>
      <c r="P296" s="30"/>
    </row>
    <row r="297">
      <c r="C297" s="81"/>
      <c r="D297" s="82"/>
      <c r="E297" s="81"/>
      <c r="F297" s="81"/>
      <c r="G297" s="81"/>
      <c r="H297" s="81"/>
      <c r="I297" s="81"/>
      <c r="J297" s="81"/>
      <c r="M297" s="81"/>
      <c r="N297" s="30"/>
      <c r="O297" s="30"/>
      <c r="P297" s="30"/>
    </row>
    <row r="298">
      <c r="C298" s="81"/>
      <c r="D298" s="82"/>
      <c r="E298" s="81"/>
      <c r="F298" s="81"/>
      <c r="G298" s="81"/>
      <c r="H298" s="81"/>
      <c r="I298" s="81"/>
      <c r="J298" s="81"/>
      <c r="M298" s="81"/>
      <c r="N298" s="30"/>
      <c r="O298" s="30"/>
      <c r="P298" s="30"/>
    </row>
    <row r="299">
      <c r="C299" s="81"/>
      <c r="D299" s="82"/>
      <c r="E299" s="81"/>
      <c r="F299" s="81"/>
      <c r="G299" s="81"/>
      <c r="H299" s="81"/>
      <c r="I299" s="81"/>
      <c r="J299" s="81"/>
      <c r="M299" s="81"/>
      <c r="N299" s="30"/>
      <c r="O299" s="30"/>
      <c r="P299" s="30"/>
    </row>
    <row r="300">
      <c r="C300" s="81"/>
      <c r="D300" s="82"/>
      <c r="E300" s="81"/>
      <c r="F300" s="81"/>
      <c r="G300" s="81"/>
      <c r="H300" s="81"/>
      <c r="I300" s="81"/>
      <c r="J300" s="81"/>
      <c r="M300" s="81"/>
      <c r="N300" s="30"/>
      <c r="O300" s="30"/>
      <c r="P300" s="30"/>
    </row>
    <row r="301">
      <c r="C301" s="81"/>
      <c r="D301" s="82"/>
      <c r="E301" s="81"/>
      <c r="F301" s="81"/>
      <c r="G301" s="81"/>
      <c r="H301" s="81"/>
      <c r="I301" s="81"/>
      <c r="J301" s="81"/>
      <c r="M301" s="81"/>
      <c r="N301" s="30"/>
      <c r="O301" s="30"/>
      <c r="P301" s="30"/>
    </row>
    <row r="302">
      <c r="C302" s="81"/>
      <c r="D302" s="82"/>
      <c r="E302" s="81"/>
      <c r="F302" s="81"/>
      <c r="G302" s="81"/>
      <c r="H302" s="81"/>
      <c r="I302" s="81"/>
      <c r="J302" s="81"/>
      <c r="M302" s="81"/>
      <c r="N302" s="30"/>
      <c r="O302" s="30"/>
      <c r="P302" s="30"/>
    </row>
    <row r="303">
      <c r="C303" s="81"/>
      <c r="D303" s="82"/>
      <c r="E303" s="81"/>
      <c r="F303" s="81"/>
      <c r="G303" s="81"/>
      <c r="H303" s="81"/>
      <c r="I303" s="81"/>
      <c r="J303" s="81"/>
      <c r="M303" s="81"/>
      <c r="N303" s="30"/>
      <c r="O303" s="30"/>
      <c r="P303" s="30"/>
    </row>
    <row r="304">
      <c r="C304" s="81"/>
      <c r="D304" s="82"/>
      <c r="E304" s="81"/>
      <c r="F304" s="81"/>
      <c r="G304" s="81"/>
      <c r="H304" s="81"/>
      <c r="I304" s="81"/>
      <c r="J304" s="81"/>
      <c r="M304" s="81"/>
      <c r="N304" s="30"/>
      <c r="O304" s="30"/>
      <c r="P304" s="30"/>
    </row>
    <row r="305">
      <c r="C305" s="81"/>
      <c r="D305" s="82"/>
      <c r="E305" s="81"/>
      <c r="F305" s="81"/>
      <c r="G305" s="81"/>
      <c r="H305" s="81"/>
      <c r="I305" s="81"/>
      <c r="J305" s="81"/>
      <c r="M305" s="81"/>
      <c r="N305" s="30"/>
      <c r="O305" s="30"/>
      <c r="P305" s="30"/>
    </row>
    <row r="306">
      <c r="C306" s="81"/>
      <c r="D306" s="82"/>
      <c r="E306" s="81"/>
      <c r="F306" s="81"/>
      <c r="G306" s="81"/>
      <c r="H306" s="81"/>
      <c r="I306" s="81"/>
      <c r="J306" s="81"/>
      <c r="M306" s="81"/>
      <c r="N306" s="30"/>
      <c r="O306" s="30"/>
      <c r="P306" s="30"/>
    </row>
    <row r="307">
      <c r="C307" s="81"/>
      <c r="D307" s="82"/>
      <c r="E307" s="81"/>
      <c r="F307" s="81"/>
      <c r="G307" s="81"/>
      <c r="H307" s="81"/>
      <c r="I307" s="81"/>
      <c r="J307" s="81"/>
      <c r="M307" s="81"/>
      <c r="N307" s="30"/>
      <c r="O307" s="30"/>
      <c r="P307" s="30"/>
    </row>
    <row r="308">
      <c r="C308" s="81"/>
      <c r="D308" s="82"/>
      <c r="E308" s="81"/>
      <c r="F308" s="81"/>
      <c r="G308" s="81"/>
      <c r="H308" s="81"/>
      <c r="I308" s="81"/>
      <c r="J308" s="81"/>
      <c r="M308" s="81"/>
      <c r="N308" s="30"/>
      <c r="O308" s="30"/>
      <c r="P308" s="30"/>
    </row>
    <row r="309">
      <c r="C309" s="81"/>
      <c r="D309" s="82"/>
      <c r="E309" s="81"/>
      <c r="F309" s="81"/>
      <c r="G309" s="81"/>
      <c r="H309" s="81"/>
      <c r="I309" s="81"/>
      <c r="J309" s="81"/>
      <c r="M309" s="81"/>
      <c r="N309" s="30"/>
      <c r="O309" s="30"/>
      <c r="P309" s="30"/>
    </row>
    <row r="310">
      <c r="C310" s="81"/>
      <c r="D310" s="82"/>
      <c r="E310" s="81"/>
      <c r="F310" s="81"/>
      <c r="G310" s="81"/>
      <c r="H310" s="81"/>
      <c r="I310" s="81"/>
      <c r="J310" s="81"/>
      <c r="M310" s="81"/>
      <c r="N310" s="30"/>
      <c r="O310" s="30"/>
      <c r="P310" s="30"/>
    </row>
    <row r="311">
      <c r="C311" s="81"/>
      <c r="D311" s="82"/>
      <c r="E311" s="81"/>
      <c r="F311" s="81"/>
      <c r="G311" s="81"/>
      <c r="H311" s="81"/>
      <c r="I311" s="81"/>
      <c r="J311" s="81"/>
      <c r="M311" s="81"/>
      <c r="N311" s="30"/>
      <c r="O311" s="30"/>
      <c r="P311" s="30"/>
    </row>
    <row r="312">
      <c r="C312" s="81"/>
      <c r="D312" s="82"/>
      <c r="E312" s="81"/>
      <c r="F312" s="81"/>
      <c r="G312" s="81"/>
      <c r="H312" s="81"/>
      <c r="I312" s="81"/>
      <c r="J312" s="81"/>
      <c r="M312" s="81"/>
      <c r="N312" s="30"/>
      <c r="O312" s="30"/>
      <c r="P312" s="30"/>
    </row>
    <row r="313">
      <c r="C313" s="81"/>
      <c r="D313" s="82"/>
      <c r="E313" s="81"/>
      <c r="F313" s="81"/>
      <c r="G313" s="81"/>
      <c r="H313" s="81"/>
      <c r="I313" s="81"/>
      <c r="J313" s="81"/>
      <c r="M313" s="81"/>
      <c r="N313" s="30"/>
      <c r="O313" s="30"/>
      <c r="P313" s="30"/>
    </row>
    <row r="314">
      <c r="C314" s="81"/>
      <c r="D314" s="82"/>
      <c r="E314" s="81"/>
      <c r="F314" s="81"/>
      <c r="G314" s="81"/>
      <c r="H314" s="81"/>
      <c r="I314" s="81"/>
      <c r="J314" s="81"/>
      <c r="M314" s="81"/>
      <c r="N314" s="30"/>
      <c r="O314" s="30"/>
      <c r="P314" s="30"/>
    </row>
    <row r="315">
      <c r="C315" s="81"/>
      <c r="D315" s="82"/>
      <c r="E315" s="81"/>
      <c r="F315" s="81"/>
      <c r="G315" s="81"/>
      <c r="H315" s="81"/>
      <c r="I315" s="81"/>
      <c r="J315" s="81"/>
      <c r="M315" s="81"/>
      <c r="N315" s="30"/>
      <c r="O315" s="30"/>
      <c r="P315" s="30"/>
    </row>
    <row r="316">
      <c r="C316" s="81"/>
      <c r="D316" s="82"/>
      <c r="E316" s="81"/>
      <c r="F316" s="81"/>
      <c r="G316" s="81"/>
      <c r="H316" s="81"/>
      <c r="I316" s="81"/>
      <c r="J316" s="81"/>
      <c r="M316" s="81"/>
      <c r="N316" s="30"/>
      <c r="O316" s="30"/>
      <c r="P316" s="30"/>
    </row>
    <row r="317">
      <c r="C317" s="81"/>
      <c r="D317" s="82"/>
      <c r="E317" s="81"/>
      <c r="F317" s="81"/>
      <c r="G317" s="81"/>
      <c r="H317" s="81"/>
      <c r="I317" s="81"/>
      <c r="J317" s="81"/>
      <c r="M317" s="81"/>
      <c r="N317" s="30"/>
      <c r="O317" s="30"/>
      <c r="P317" s="30"/>
    </row>
    <row r="318">
      <c r="C318" s="81"/>
      <c r="D318" s="82"/>
      <c r="E318" s="81"/>
      <c r="F318" s="81"/>
      <c r="G318" s="81"/>
      <c r="H318" s="81"/>
      <c r="I318" s="81"/>
      <c r="J318" s="81"/>
      <c r="M318" s="81"/>
      <c r="N318" s="30"/>
      <c r="O318" s="30"/>
      <c r="P318" s="30"/>
    </row>
    <row r="319">
      <c r="C319" s="81"/>
      <c r="D319" s="82"/>
      <c r="E319" s="81"/>
      <c r="F319" s="81"/>
      <c r="G319" s="81"/>
      <c r="H319" s="81"/>
      <c r="I319" s="81"/>
      <c r="J319" s="81"/>
      <c r="M319" s="81"/>
      <c r="N319" s="30"/>
      <c r="O319" s="30"/>
      <c r="P319" s="30"/>
    </row>
    <row r="320">
      <c r="C320" s="81"/>
      <c r="D320" s="82"/>
      <c r="E320" s="81"/>
      <c r="F320" s="81"/>
      <c r="G320" s="81"/>
      <c r="H320" s="81"/>
      <c r="I320" s="81"/>
      <c r="J320" s="81"/>
      <c r="M320" s="81"/>
      <c r="N320" s="30"/>
      <c r="O320" s="30"/>
      <c r="P320" s="30"/>
    </row>
    <row r="321">
      <c r="C321" s="81"/>
      <c r="D321" s="82"/>
      <c r="E321" s="81"/>
      <c r="F321" s="81"/>
      <c r="G321" s="81"/>
      <c r="H321" s="81"/>
      <c r="I321" s="81"/>
      <c r="J321" s="81"/>
      <c r="M321" s="81"/>
      <c r="N321" s="30"/>
      <c r="O321" s="30"/>
      <c r="P321" s="30"/>
    </row>
    <row r="322">
      <c r="C322" s="81"/>
      <c r="D322" s="82"/>
      <c r="E322" s="81"/>
      <c r="F322" s="81"/>
      <c r="G322" s="81"/>
      <c r="H322" s="81"/>
      <c r="I322" s="81"/>
      <c r="J322" s="81"/>
      <c r="M322" s="81"/>
      <c r="N322" s="30"/>
      <c r="O322" s="30"/>
      <c r="P322" s="30"/>
    </row>
    <row r="323">
      <c r="C323" s="81"/>
      <c r="D323" s="82"/>
      <c r="E323" s="81"/>
      <c r="F323" s="81"/>
      <c r="G323" s="81"/>
      <c r="H323" s="81"/>
      <c r="I323" s="81"/>
      <c r="J323" s="81"/>
      <c r="M323" s="81"/>
      <c r="N323" s="30"/>
      <c r="O323" s="30"/>
      <c r="P323" s="30"/>
    </row>
    <row r="324">
      <c r="C324" s="81"/>
      <c r="D324" s="82"/>
      <c r="E324" s="81"/>
      <c r="F324" s="81"/>
      <c r="G324" s="81"/>
      <c r="H324" s="81"/>
      <c r="I324" s="81"/>
      <c r="J324" s="81"/>
      <c r="M324" s="81"/>
      <c r="N324" s="30"/>
      <c r="O324" s="30"/>
      <c r="P324" s="30"/>
    </row>
    <row r="325">
      <c r="C325" s="81"/>
      <c r="D325" s="82"/>
      <c r="E325" s="81"/>
      <c r="F325" s="81"/>
      <c r="G325" s="81"/>
      <c r="H325" s="81"/>
      <c r="I325" s="81"/>
      <c r="J325" s="81"/>
      <c r="M325" s="81"/>
      <c r="N325" s="30"/>
      <c r="O325" s="30"/>
      <c r="P325" s="30"/>
    </row>
    <row r="326">
      <c r="C326" s="81"/>
      <c r="D326" s="82"/>
      <c r="E326" s="81"/>
      <c r="F326" s="81"/>
      <c r="G326" s="81"/>
      <c r="H326" s="81"/>
      <c r="I326" s="81"/>
      <c r="J326" s="81"/>
      <c r="M326" s="81"/>
      <c r="N326" s="30"/>
      <c r="O326" s="30"/>
      <c r="P326" s="30"/>
    </row>
    <row r="327">
      <c r="C327" s="81"/>
      <c r="D327" s="82"/>
      <c r="E327" s="81"/>
      <c r="F327" s="81"/>
      <c r="G327" s="81"/>
      <c r="H327" s="81"/>
      <c r="I327" s="81"/>
      <c r="J327" s="81"/>
      <c r="M327" s="81"/>
      <c r="N327" s="30"/>
      <c r="O327" s="30"/>
      <c r="P327" s="30"/>
    </row>
    <row r="328">
      <c r="C328" s="81"/>
      <c r="D328" s="82"/>
      <c r="E328" s="81"/>
      <c r="F328" s="81"/>
      <c r="G328" s="81"/>
      <c r="H328" s="81"/>
      <c r="I328" s="81"/>
      <c r="J328" s="81"/>
      <c r="M328" s="81"/>
      <c r="N328" s="30"/>
      <c r="O328" s="30"/>
      <c r="P328" s="30"/>
    </row>
    <row r="329">
      <c r="C329" s="81"/>
      <c r="D329" s="82"/>
      <c r="E329" s="81"/>
      <c r="F329" s="81"/>
      <c r="G329" s="81"/>
      <c r="H329" s="81"/>
      <c r="I329" s="81"/>
      <c r="J329" s="81"/>
      <c r="M329" s="81"/>
      <c r="N329" s="30"/>
      <c r="O329" s="30"/>
      <c r="P329" s="30"/>
    </row>
    <row r="330">
      <c r="C330" s="81"/>
      <c r="D330" s="82"/>
      <c r="E330" s="81"/>
      <c r="F330" s="81"/>
      <c r="G330" s="81"/>
      <c r="H330" s="81"/>
      <c r="I330" s="81"/>
      <c r="J330" s="81"/>
      <c r="M330" s="81"/>
      <c r="N330" s="30"/>
      <c r="O330" s="30"/>
      <c r="P330" s="30"/>
    </row>
    <row r="331">
      <c r="C331" s="81"/>
      <c r="D331" s="82"/>
      <c r="E331" s="81"/>
      <c r="F331" s="81"/>
      <c r="G331" s="81"/>
      <c r="H331" s="81"/>
      <c r="I331" s="81"/>
      <c r="J331" s="81"/>
      <c r="M331" s="81"/>
      <c r="N331" s="30"/>
      <c r="O331" s="30"/>
      <c r="P331" s="30"/>
    </row>
    <row r="332">
      <c r="C332" s="81"/>
      <c r="D332" s="82"/>
      <c r="E332" s="81"/>
      <c r="F332" s="81"/>
      <c r="G332" s="81"/>
      <c r="H332" s="81"/>
      <c r="I332" s="81"/>
      <c r="J332" s="81"/>
      <c r="M332" s="81"/>
      <c r="N332" s="30"/>
      <c r="O332" s="30"/>
      <c r="P332" s="30"/>
    </row>
    <row r="333">
      <c r="C333" s="81"/>
      <c r="D333" s="82"/>
      <c r="E333" s="81"/>
      <c r="F333" s="81"/>
      <c r="G333" s="81"/>
      <c r="H333" s="81"/>
      <c r="I333" s="81"/>
      <c r="J333" s="81"/>
      <c r="M333" s="81"/>
      <c r="N333" s="30"/>
      <c r="O333" s="30"/>
      <c r="P333" s="30"/>
    </row>
    <row r="334">
      <c r="C334" s="81"/>
      <c r="D334" s="82"/>
      <c r="E334" s="81"/>
      <c r="F334" s="81"/>
      <c r="G334" s="81"/>
      <c r="H334" s="81"/>
      <c r="I334" s="81"/>
      <c r="J334" s="81"/>
      <c r="M334" s="81"/>
      <c r="N334" s="30"/>
      <c r="O334" s="30"/>
      <c r="P334" s="30"/>
    </row>
    <row r="335">
      <c r="C335" s="81"/>
      <c r="D335" s="82"/>
      <c r="E335" s="81"/>
      <c r="F335" s="81"/>
      <c r="G335" s="81"/>
      <c r="H335" s="81"/>
      <c r="I335" s="81"/>
      <c r="J335" s="81"/>
      <c r="M335" s="81"/>
      <c r="N335" s="30"/>
      <c r="O335" s="30"/>
      <c r="P335" s="30"/>
    </row>
    <row r="336">
      <c r="C336" s="81"/>
      <c r="D336" s="82"/>
      <c r="E336" s="81"/>
      <c r="F336" s="81"/>
      <c r="G336" s="81"/>
      <c r="H336" s="81"/>
      <c r="I336" s="81"/>
      <c r="J336" s="81"/>
      <c r="M336" s="81"/>
      <c r="N336" s="30"/>
      <c r="O336" s="30"/>
      <c r="P336" s="30"/>
    </row>
    <row r="337">
      <c r="C337" s="81"/>
      <c r="D337" s="82"/>
      <c r="E337" s="81"/>
      <c r="F337" s="81"/>
      <c r="G337" s="81"/>
      <c r="H337" s="81"/>
      <c r="I337" s="81"/>
      <c r="J337" s="81"/>
      <c r="M337" s="81"/>
      <c r="N337" s="30"/>
      <c r="O337" s="30"/>
      <c r="P337" s="30"/>
    </row>
    <row r="338">
      <c r="C338" s="81"/>
      <c r="D338" s="82"/>
      <c r="E338" s="81"/>
      <c r="F338" s="81"/>
      <c r="G338" s="81"/>
      <c r="H338" s="81"/>
      <c r="I338" s="81"/>
      <c r="J338" s="81"/>
      <c r="M338" s="81"/>
      <c r="N338" s="30"/>
      <c r="O338" s="30"/>
      <c r="P338" s="30"/>
    </row>
    <row r="339">
      <c r="C339" s="81"/>
      <c r="D339" s="82"/>
      <c r="E339" s="81"/>
      <c r="F339" s="81"/>
      <c r="G339" s="81"/>
      <c r="H339" s="81"/>
      <c r="I339" s="81"/>
      <c r="J339" s="81"/>
      <c r="M339" s="81"/>
      <c r="N339" s="30"/>
      <c r="O339" s="30"/>
      <c r="P339" s="30"/>
    </row>
    <row r="340">
      <c r="C340" s="81"/>
      <c r="D340" s="82"/>
      <c r="E340" s="81"/>
      <c r="F340" s="81"/>
      <c r="G340" s="81"/>
      <c r="H340" s="81"/>
      <c r="I340" s="81"/>
      <c r="J340" s="81"/>
      <c r="M340" s="81"/>
      <c r="N340" s="30"/>
      <c r="O340" s="30"/>
      <c r="P340" s="30"/>
    </row>
    <row r="341">
      <c r="C341" s="81"/>
      <c r="D341" s="82"/>
      <c r="E341" s="81"/>
      <c r="F341" s="81"/>
      <c r="G341" s="81"/>
      <c r="H341" s="81"/>
      <c r="I341" s="81"/>
      <c r="J341" s="81"/>
      <c r="M341" s="81"/>
      <c r="N341" s="30"/>
      <c r="O341" s="30"/>
      <c r="P341" s="30"/>
    </row>
    <row r="342">
      <c r="C342" s="81"/>
      <c r="D342" s="82"/>
      <c r="E342" s="81"/>
      <c r="F342" s="81"/>
      <c r="G342" s="81"/>
      <c r="H342" s="81"/>
      <c r="I342" s="81"/>
      <c r="J342" s="81"/>
      <c r="M342" s="81"/>
      <c r="N342" s="30"/>
      <c r="O342" s="30"/>
      <c r="P342" s="30"/>
    </row>
    <row r="343">
      <c r="C343" s="81"/>
      <c r="D343" s="82"/>
      <c r="E343" s="81"/>
      <c r="F343" s="81"/>
      <c r="G343" s="81"/>
      <c r="H343" s="81"/>
      <c r="I343" s="81"/>
      <c r="J343" s="81"/>
      <c r="M343" s="81"/>
      <c r="N343" s="30"/>
      <c r="O343" s="30"/>
      <c r="P343" s="30"/>
    </row>
    <row r="344">
      <c r="C344" s="81"/>
      <c r="D344" s="82"/>
      <c r="E344" s="81"/>
      <c r="F344" s="81"/>
      <c r="G344" s="81"/>
      <c r="H344" s="81"/>
      <c r="I344" s="81"/>
      <c r="J344" s="81"/>
      <c r="M344" s="81"/>
      <c r="N344" s="30"/>
      <c r="O344" s="30"/>
      <c r="P344" s="30"/>
    </row>
    <row r="345">
      <c r="C345" s="81"/>
      <c r="D345" s="82"/>
      <c r="E345" s="81"/>
      <c r="F345" s="81"/>
      <c r="G345" s="81"/>
      <c r="H345" s="81"/>
      <c r="I345" s="81"/>
      <c r="J345" s="81"/>
      <c r="M345" s="81"/>
      <c r="N345" s="30"/>
      <c r="O345" s="30"/>
      <c r="P345" s="30"/>
    </row>
    <row r="346">
      <c r="C346" s="81"/>
      <c r="D346" s="82"/>
      <c r="E346" s="81"/>
      <c r="F346" s="81"/>
      <c r="G346" s="81"/>
      <c r="H346" s="81"/>
      <c r="I346" s="81"/>
      <c r="J346" s="81"/>
      <c r="M346" s="81"/>
      <c r="N346" s="30"/>
      <c r="O346" s="30"/>
      <c r="P346" s="30"/>
    </row>
    <row r="347">
      <c r="C347" s="81"/>
      <c r="D347" s="82"/>
      <c r="E347" s="81"/>
      <c r="F347" s="81"/>
      <c r="G347" s="81"/>
      <c r="H347" s="81"/>
      <c r="I347" s="81"/>
      <c r="J347" s="81"/>
      <c r="M347" s="81"/>
      <c r="N347" s="30"/>
      <c r="O347" s="30"/>
      <c r="P347" s="30"/>
    </row>
    <row r="348">
      <c r="C348" s="81"/>
      <c r="D348" s="82"/>
      <c r="E348" s="81"/>
      <c r="F348" s="81"/>
      <c r="G348" s="81"/>
      <c r="H348" s="81"/>
      <c r="I348" s="81"/>
      <c r="J348" s="81"/>
      <c r="M348" s="81"/>
      <c r="N348" s="30"/>
      <c r="O348" s="30"/>
      <c r="P348" s="30"/>
    </row>
    <row r="349">
      <c r="C349" s="81"/>
      <c r="D349" s="82"/>
      <c r="E349" s="81"/>
      <c r="F349" s="81"/>
      <c r="G349" s="81"/>
      <c r="H349" s="81"/>
      <c r="I349" s="81"/>
      <c r="J349" s="81"/>
      <c r="M349" s="81"/>
      <c r="N349" s="30"/>
      <c r="O349" s="30"/>
      <c r="P349" s="30"/>
    </row>
    <row r="350">
      <c r="C350" s="81"/>
      <c r="D350" s="82"/>
      <c r="E350" s="81"/>
      <c r="F350" s="81"/>
      <c r="G350" s="81"/>
      <c r="H350" s="81"/>
      <c r="I350" s="81"/>
      <c r="J350" s="81"/>
      <c r="M350" s="81"/>
      <c r="N350" s="30"/>
      <c r="O350" s="30"/>
      <c r="P350" s="30"/>
    </row>
    <row r="351">
      <c r="C351" s="81"/>
      <c r="D351" s="82"/>
      <c r="E351" s="81"/>
      <c r="F351" s="81"/>
      <c r="G351" s="81"/>
      <c r="H351" s="81"/>
      <c r="I351" s="81"/>
      <c r="J351" s="81"/>
      <c r="M351" s="81"/>
      <c r="N351" s="30"/>
      <c r="O351" s="30"/>
      <c r="P351" s="30"/>
    </row>
    <row r="352">
      <c r="C352" s="81"/>
      <c r="D352" s="82"/>
      <c r="E352" s="81"/>
      <c r="F352" s="81"/>
      <c r="G352" s="81"/>
      <c r="H352" s="81"/>
      <c r="I352" s="81"/>
      <c r="J352" s="81"/>
      <c r="M352" s="81"/>
      <c r="N352" s="30"/>
      <c r="O352" s="30"/>
      <c r="P352" s="30"/>
    </row>
    <row r="353">
      <c r="C353" s="81"/>
      <c r="D353" s="82"/>
      <c r="E353" s="81"/>
      <c r="F353" s="81"/>
      <c r="G353" s="81"/>
      <c r="H353" s="81"/>
      <c r="I353" s="81"/>
      <c r="J353" s="81"/>
      <c r="M353" s="81"/>
      <c r="N353" s="30"/>
      <c r="O353" s="30"/>
      <c r="P353" s="30"/>
    </row>
    <row r="354">
      <c r="C354" s="81"/>
      <c r="D354" s="82"/>
      <c r="E354" s="81"/>
      <c r="F354" s="81"/>
      <c r="G354" s="81"/>
      <c r="H354" s="81"/>
      <c r="I354" s="81"/>
      <c r="J354" s="81"/>
      <c r="M354" s="81"/>
      <c r="N354" s="30"/>
      <c r="O354" s="30"/>
      <c r="P354" s="30"/>
    </row>
    <row r="355">
      <c r="C355" s="81"/>
      <c r="D355" s="82"/>
      <c r="E355" s="81"/>
      <c r="F355" s="81"/>
      <c r="G355" s="81"/>
      <c r="H355" s="81"/>
      <c r="I355" s="81"/>
      <c r="J355" s="81"/>
      <c r="M355" s="81"/>
      <c r="N355" s="30"/>
      <c r="O355" s="30"/>
      <c r="P355" s="30"/>
    </row>
    <row r="356">
      <c r="C356" s="81"/>
      <c r="D356" s="82"/>
      <c r="E356" s="81"/>
      <c r="F356" s="81"/>
      <c r="G356" s="81"/>
      <c r="H356" s="81"/>
      <c r="I356" s="81"/>
      <c r="J356" s="81"/>
      <c r="M356" s="81"/>
      <c r="N356" s="30"/>
      <c r="O356" s="30"/>
      <c r="P356" s="30"/>
    </row>
    <row r="357">
      <c r="C357" s="81"/>
      <c r="D357" s="82"/>
      <c r="E357" s="81"/>
      <c r="F357" s="81"/>
      <c r="G357" s="81"/>
      <c r="H357" s="81"/>
      <c r="I357" s="81"/>
      <c r="J357" s="81"/>
      <c r="M357" s="81"/>
      <c r="N357" s="30"/>
      <c r="O357" s="30"/>
      <c r="P357" s="30"/>
    </row>
    <row r="358">
      <c r="C358" s="81"/>
      <c r="D358" s="82"/>
      <c r="E358" s="81"/>
      <c r="F358" s="81"/>
      <c r="G358" s="81"/>
      <c r="H358" s="81"/>
      <c r="I358" s="81"/>
      <c r="J358" s="81"/>
      <c r="M358" s="81"/>
      <c r="N358" s="30"/>
      <c r="O358" s="30"/>
      <c r="P358" s="30"/>
    </row>
    <row r="359">
      <c r="C359" s="81"/>
      <c r="D359" s="82"/>
      <c r="E359" s="81"/>
      <c r="F359" s="81"/>
      <c r="G359" s="81"/>
      <c r="H359" s="81"/>
      <c r="I359" s="81"/>
      <c r="J359" s="81"/>
      <c r="M359" s="81"/>
      <c r="N359" s="30"/>
      <c r="O359" s="30"/>
      <c r="P359" s="30"/>
    </row>
    <row r="360">
      <c r="C360" s="81"/>
      <c r="D360" s="82"/>
      <c r="E360" s="81"/>
      <c r="F360" s="81"/>
      <c r="G360" s="81"/>
      <c r="H360" s="81"/>
      <c r="I360" s="81"/>
      <c r="J360" s="81"/>
      <c r="M360" s="81"/>
      <c r="N360" s="30"/>
      <c r="O360" s="30"/>
      <c r="P360" s="30"/>
    </row>
    <row r="361">
      <c r="C361" s="81"/>
      <c r="D361" s="82"/>
      <c r="E361" s="81"/>
      <c r="F361" s="81"/>
      <c r="G361" s="81"/>
      <c r="H361" s="81"/>
      <c r="I361" s="81"/>
      <c r="J361" s="81"/>
      <c r="M361" s="81"/>
      <c r="N361" s="30"/>
      <c r="O361" s="30"/>
      <c r="P361" s="30"/>
    </row>
    <row r="362">
      <c r="C362" s="81"/>
      <c r="D362" s="82"/>
      <c r="E362" s="81"/>
      <c r="F362" s="81"/>
      <c r="G362" s="81"/>
      <c r="H362" s="81"/>
      <c r="I362" s="81"/>
      <c r="J362" s="81"/>
      <c r="M362" s="81"/>
      <c r="N362" s="30"/>
      <c r="O362" s="30"/>
      <c r="P362" s="30"/>
    </row>
    <row r="363">
      <c r="C363" s="81"/>
      <c r="D363" s="82"/>
      <c r="E363" s="81"/>
      <c r="F363" s="81"/>
      <c r="G363" s="81"/>
      <c r="H363" s="81"/>
      <c r="I363" s="81"/>
      <c r="J363" s="81"/>
      <c r="M363" s="81"/>
      <c r="N363" s="30"/>
      <c r="O363" s="30"/>
      <c r="P363" s="30"/>
    </row>
    <row r="364">
      <c r="C364" s="81"/>
      <c r="D364" s="82"/>
      <c r="E364" s="81"/>
      <c r="F364" s="81"/>
      <c r="G364" s="81"/>
      <c r="H364" s="81"/>
      <c r="I364" s="81"/>
      <c r="J364" s="81"/>
      <c r="M364" s="81"/>
      <c r="N364" s="30"/>
      <c r="O364" s="30"/>
      <c r="P364" s="30"/>
    </row>
    <row r="365">
      <c r="C365" s="81"/>
      <c r="D365" s="82"/>
      <c r="E365" s="81"/>
      <c r="F365" s="81"/>
      <c r="G365" s="81"/>
      <c r="H365" s="81"/>
      <c r="I365" s="81"/>
      <c r="J365" s="81"/>
      <c r="M365" s="81"/>
      <c r="N365" s="30"/>
      <c r="O365" s="30"/>
      <c r="P365" s="30"/>
    </row>
    <row r="366">
      <c r="C366" s="81"/>
      <c r="D366" s="82"/>
      <c r="E366" s="81"/>
      <c r="F366" s="81"/>
      <c r="G366" s="81"/>
      <c r="H366" s="81"/>
      <c r="I366" s="81"/>
      <c r="J366" s="81"/>
      <c r="M366" s="81"/>
      <c r="N366" s="30"/>
      <c r="O366" s="30"/>
      <c r="P366" s="30"/>
    </row>
    <row r="367">
      <c r="C367" s="81"/>
      <c r="D367" s="82"/>
      <c r="E367" s="81"/>
      <c r="F367" s="81"/>
      <c r="G367" s="81"/>
      <c r="H367" s="81"/>
      <c r="I367" s="81"/>
      <c r="J367" s="81"/>
      <c r="M367" s="81"/>
      <c r="N367" s="30"/>
      <c r="O367" s="30"/>
      <c r="P367" s="30"/>
    </row>
    <row r="368">
      <c r="C368" s="81"/>
      <c r="D368" s="82"/>
      <c r="E368" s="81"/>
      <c r="F368" s="81"/>
      <c r="G368" s="81"/>
      <c r="H368" s="81"/>
      <c r="I368" s="81"/>
      <c r="J368" s="81"/>
      <c r="M368" s="81"/>
      <c r="N368" s="30"/>
      <c r="O368" s="30"/>
      <c r="P368" s="30"/>
    </row>
    <row r="369">
      <c r="C369" s="81"/>
      <c r="D369" s="82"/>
      <c r="E369" s="81"/>
      <c r="F369" s="81"/>
      <c r="G369" s="81"/>
      <c r="H369" s="81"/>
      <c r="I369" s="81"/>
      <c r="J369" s="81"/>
      <c r="M369" s="81"/>
      <c r="N369" s="30"/>
      <c r="O369" s="30"/>
      <c r="P369" s="30"/>
    </row>
    <row r="370">
      <c r="C370" s="81"/>
      <c r="D370" s="82"/>
      <c r="E370" s="81"/>
      <c r="F370" s="81"/>
      <c r="G370" s="81"/>
      <c r="H370" s="81"/>
      <c r="I370" s="81"/>
      <c r="J370" s="81"/>
      <c r="M370" s="81"/>
      <c r="N370" s="30"/>
      <c r="O370" s="30"/>
      <c r="P370" s="30"/>
    </row>
    <row r="371">
      <c r="C371" s="81"/>
      <c r="D371" s="82"/>
      <c r="E371" s="81"/>
      <c r="F371" s="81"/>
      <c r="G371" s="81"/>
      <c r="H371" s="81"/>
      <c r="I371" s="81"/>
      <c r="J371" s="81"/>
      <c r="M371" s="81"/>
      <c r="N371" s="30"/>
      <c r="O371" s="30"/>
      <c r="P371" s="30"/>
    </row>
    <row r="372">
      <c r="C372" s="81"/>
      <c r="D372" s="82"/>
      <c r="E372" s="81"/>
      <c r="F372" s="81"/>
      <c r="G372" s="81"/>
      <c r="H372" s="81"/>
      <c r="I372" s="81"/>
      <c r="J372" s="81"/>
      <c r="M372" s="81"/>
      <c r="N372" s="30"/>
      <c r="O372" s="30"/>
      <c r="P372" s="30"/>
    </row>
    <row r="373">
      <c r="C373" s="81"/>
      <c r="D373" s="82"/>
      <c r="E373" s="81"/>
      <c r="F373" s="81"/>
      <c r="G373" s="81"/>
      <c r="H373" s="81"/>
      <c r="I373" s="81"/>
      <c r="J373" s="81"/>
      <c r="M373" s="81"/>
      <c r="N373" s="30"/>
      <c r="O373" s="30"/>
      <c r="P373" s="30"/>
    </row>
    <row r="374">
      <c r="C374" s="81"/>
      <c r="D374" s="82"/>
      <c r="E374" s="81"/>
      <c r="F374" s="81"/>
      <c r="G374" s="81"/>
      <c r="H374" s="81"/>
      <c r="I374" s="81"/>
      <c r="J374" s="81"/>
      <c r="M374" s="81"/>
      <c r="N374" s="30"/>
      <c r="O374" s="30"/>
      <c r="P374" s="30"/>
    </row>
    <row r="375">
      <c r="C375" s="81"/>
      <c r="D375" s="82"/>
      <c r="E375" s="81"/>
      <c r="F375" s="81"/>
      <c r="G375" s="81"/>
      <c r="H375" s="81"/>
      <c r="I375" s="81"/>
      <c r="J375" s="81"/>
      <c r="M375" s="81"/>
      <c r="N375" s="30"/>
      <c r="O375" s="30"/>
      <c r="P375" s="30"/>
    </row>
    <row r="376">
      <c r="C376" s="81"/>
      <c r="D376" s="82"/>
      <c r="E376" s="81"/>
      <c r="F376" s="81"/>
      <c r="G376" s="81"/>
      <c r="H376" s="81"/>
      <c r="I376" s="81"/>
      <c r="J376" s="81"/>
      <c r="M376" s="81"/>
      <c r="N376" s="30"/>
      <c r="O376" s="30"/>
      <c r="P376" s="30"/>
    </row>
    <row r="377">
      <c r="C377" s="81"/>
      <c r="D377" s="82"/>
      <c r="E377" s="81"/>
      <c r="F377" s="81"/>
      <c r="G377" s="81"/>
      <c r="H377" s="81"/>
      <c r="I377" s="81"/>
      <c r="J377" s="81"/>
      <c r="M377" s="81"/>
      <c r="N377" s="30"/>
      <c r="O377" s="30"/>
      <c r="P377" s="30"/>
    </row>
    <row r="378">
      <c r="C378" s="81"/>
      <c r="D378" s="82"/>
      <c r="E378" s="81"/>
      <c r="F378" s="81"/>
      <c r="G378" s="81"/>
      <c r="H378" s="81"/>
      <c r="I378" s="81"/>
      <c r="J378" s="81"/>
      <c r="M378" s="81"/>
      <c r="N378" s="30"/>
      <c r="O378" s="30"/>
      <c r="P378" s="30"/>
    </row>
    <row r="379">
      <c r="C379" s="81"/>
      <c r="D379" s="82"/>
      <c r="E379" s="81"/>
      <c r="F379" s="81"/>
      <c r="G379" s="81"/>
      <c r="H379" s="81"/>
      <c r="I379" s="81"/>
      <c r="J379" s="81"/>
      <c r="M379" s="81"/>
      <c r="N379" s="30"/>
      <c r="O379" s="30"/>
      <c r="P379" s="30"/>
    </row>
    <row r="380">
      <c r="C380" s="81"/>
      <c r="D380" s="82"/>
      <c r="E380" s="81"/>
      <c r="F380" s="81"/>
      <c r="G380" s="81"/>
      <c r="H380" s="81"/>
      <c r="I380" s="81"/>
      <c r="J380" s="81"/>
      <c r="M380" s="81"/>
      <c r="N380" s="30"/>
      <c r="O380" s="30"/>
      <c r="P380" s="30"/>
    </row>
    <row r="381">
      <c r="C381" s="81"/>
      <c r="D381" s="82"/>
      <c r="E381" s="81"/>
      <c r="F381" s="81"/>
      <c r="G381" s="81"/>
      <c r="H381" s="81"/>
      <c r="I381" s="81"/>
      <c r="J381" s="81"/>
      <c r="M381" s="81"/>
      <c r="N381" s="30"/>
      <c r="O381" s="30"/>
      <c r="P381" s="30"/>
    </row>
    <row r="382">
      <c r="C382" s="81"/>
      <c r="D382" s="82"/>
      <c r="E382" s="81"/>
      <c r="F382" s="81"/>
      <c r="G382" s="81"/>
      <c r="H382" s="81"/>
      <c r="I382" s="81"/>
      <c r="J382" s="81"/>
      <c r="M382" s="81"/>
      <c r="N382" s="30"/>
      <c r="O382" s="30"/>
      <c r="P382" s="30"/>
    </row>
    <row r="383">
      <c r="C383" s="81"/>
      <c r="D383" s="82"/>
      <c r="E383" s="81"/>
      <c r="F383" s="81"/>
      <c r="G383" s="81"/>
      <c r="H383" s="81"/>
      <c r="I383" s="81"/>
      <c r="J383" s="81"/>
      <c r="M383" s="81"/>
      <c r="N383" s="30"/>
      <c r="O383" s="30"/>
      <c r="P383" s="30"/>
    </row>
    <row r="384">
      <c r="C384" s="81"/>
      <c r="D384" s="82"/>
      <c r="E384" s="81"/>
      <c r="F384" s="81"/>
      <c r="G384" s="81"/>
      <c r="H384" s="81"/>
      <c r="I384" s="81"/>
      <c r="J384" s="81"/>
      <c r="M384" s="81"/>
      <c r="N384" s="30"/>
      <c r="O384" s="30"/>
      <c r="P384" s="30"/>
    </row>
    <row r="385">
      <c r="C385" s="81"/>
      <c r="D385" s="82"/>
      <c r="E385" s="81"/>
      <c r="F385" s="81"/>
      <c r="G385" s="81"/>
      <c r="H385" s="81"/>
      <c r="I385" s="81"/>
      <c r="J385" s="81"/>
      <c r="M385" s="81"/>
      <c r="N385" s="30"/>
      <c r="O385" s="30"/>
      <c r="P385" s="30"/>
    </row>
    <row r="386">
      <c r="C386" s="81"/>
      <c r="D386" s="82"/>
      <c r="E386" s="81"/>
      <c r="F386" s="81"/>
      <c r="G386" s="81"/>
      <c r="H386" s="81"/>
      <c r="I386" s="81"/>
      <c r="J386" s="81"/>
      <c r="M386" s="81"/>
      <c r="N386" s="30"/>
      <c r="O386" s="30"/>
      <c r="P386" s="30"/>
    </row>
    <row r="387">
      <c r="C387" s="81"/>
      <c r="D387" s="82"/>
      <c r="E387" s="81"/>
      <c r="F387" s="81"/>
      <c r="G387" s="81"/>
      <c r="H387" s="81"/>
      <c r="I387" s="81"/>
      <c r="J387" s="81"/>
      <c r="M387" s="81"/>
      <c r="N387" s="30"/>
      <c r="O387" s="30"/>
      <c r="P387" s="30"/>
    </row>
    <row r="388">
      <c r="C388" s="81"/>
      <c r="D388" s="82"/>
      <c r="E388" s="81"/>
      <c r="F388" s="81"/>
      <c r="G388" s="81"/>
      <c r="H388" s="81"/>
      <c r="I388" s="81"/>
      <c r="J388" s="81"/>
      <c r="M388" s="81"/>
      <c r="N388" s="30"/>
      <c r="O388" s="30"/>
      <c r="P388" s="30"/>
    </row>
    <row r="389">
      <c r="C389" s="81"/>
      <c r="D389" s="82"/>
      <c r="E389" s="81"/>
      <c r="F389" s="81"/>
      <c r="G389" s="81"/>
      <c r="H389" s="81"/>
      <c r="I389" s="81"/>
      <c r="J389" s="81"/>
      <c r="M389" s="81"/>
      <c r="N389" s="30"/>
      <c r="O389" s="30"/>
      <c r="P389" s="30"/>
    </row>
    <row r="390">
      <c r="C390" s="81"/>
      <c r="D390" s="82"/>
      <c r="E390" s="81"/>
      <c r="F390" s="81"/>
      <c r="G390" s="81"/>
      <c r="H390" s="81"/>
      <c r="I390" s="81"/>
      <c r="J390" s="81"/>
      <c r="M390" s="81"/>
      <c r="N390" s="30"/>
      <c r="O390" s="30"/>
      <c r="P390" s="30"/>
    </row>
    <row r="391">
      <c r="C391" s="81"/>
      <c r="D391" s="82"/>
      <c r="E391" s="81"/>
      <c r="F391" s="81"/>
      <c r="G391" s="81"/>
      <c r="H391" s="81"/>
      <c r="I391" s="81"/>
      <c r="J391" s="81"/>
      <c r="M391" s="81"/>
      <c r="N391" s="30"/>
      <c r="O391" s="30"/>
      <c r="P391" s="30"/>
    </row>
    <row r="392">
      <c r="C392" s="81"/>
      <c r="D392" s="82"/>
      <c r="E392" s="81"/>
      <c r="F392" s="81"/>
      <c r="G392" s="81"/>
      <c r="H392" s="81"/>
      <c r="I392" s="81"/>
      <c r="J392" s="81"/>
      <c r="M392" s="81"/>
      <c r="N392" s="30"/>
      <c r="O392" s="30"/>
      <c r="P392" s="30"/>
    </row>
    <row r="393">
      <c r="C393" s="81"/>
      <c r="D393" s="82"/>
      <c r="E393" s="81"/>
      <c r="F393" s="81"/>
      <c r="G393" s="81"/>
      <c r="H393" s="81"/>
      <c r="I393" s="81"/>
      <c r="J393" s="81"/>
      <c r="M393" s="81"/>
      <c r="N393" s="30"/>
      <c r="O393" s="30"/>
      <c r="P393" s="30"/>
    </row>
    <row r="394">
      <c r="C394" s="81"/>
      <c r="D394" s="82"/>
      <c r="E394" s="81"/>
      <c r="F394" s="81"/>
      <c r="G394" s="81"/>
      <c r="H394" s="81"/>
      <c r="I394" s="81"/>
      <c r="J394" s="81"/>
      <c r="M394" s="81"/>
      <c r="N394" s="30"/>
      <c r="O394" s="30"/>
      <c r="P394" s="30"/>
    </row>
    <row r="395">
      <c r="C395" s="81"/>
      <c r="D395" s="82"/>
      <c r="E395" s="81"/>
      <c r="F395" s="81"/>
      <c r="G395" s="81"/>
      <c r="H395" s="81"/>
      <c r="I395" s="81"/>
      <c r="J395" s="81"/>
      <c r="M395" s="81"/>
      <c r="N395" s="30"/>
      <c r="O395" s="30"/>
      <c r="P395" s="30"/>
    </row>
    <row r="396">
      <c r="C396" s="81"/>
      <c r="D396" s="82"/>
      <c r="E396" s="81"/>
      <c r="F396" s="81"/>
      <c r="G396" s="81"/>
      <c r="H396" s="81"/>
      <c r="I396" s="81"/>
      <c r="J396" s="81"/>
      <c r="M396" s="81"/>
      <c r="N396" s="30"/>
      <c r="O396" s="30"/>
      <c r="P396" s="30"/>
    </row>
    <row r="397">
      <c r="C397" s="81"/>
      <c r="D397" s="82"/>
      <c r="E397" s="81"/>
      <c r="F397" s="81"/>
      <c r="G397" s="81"/>
      <c r="H397" s="81"/>
      <c r="I397" s="81"/>
      <c r="J397" s="81"/>
      <c r="M397" s="81"/>
      <c r="N397" s="30"/>
      <c r="O397" s="30"/>
      <c r="P397" s="30"/>
    </row>
    <row r="398">
      <c r="C398" s="81"/>
      <c r="D398" s="82"/>
      <c r="E398" s="81"/>
      <c r="F398" s="81"/>
      <c r="G398" s="81"/>
      <c r="H398" s="81"/>
      <c r="I398" s="81"/>
      <c r="J398" s="81"/>
      <c r="M398" s="81"/>
      <c r="N398" s="30"/>
      <c r="O398" s="30"/>
      <c r="P398" s="30"/>
    </row>
    <row r="399">
      <c r="C399" s="81"/>
      <c r="D399" s="82"/>
      <c r="E399" s="81"/>
      <c r="F399" s="81"/>
      <c r="G399" s="81"/>
      <c r="H399" s="81"/>
      <c r="I399" s="81"/>
      <c r="J399" s="81"/>
      <c r="M399" s="81"/>
      <c r="N399" s="30"/>
      <c r="O399" s="30"/>
      <c r="P399" s="30"/>
    </row>
    <row r="400">
      <c r="C400" s="81"/>
      <c r="D400" s="82"/>
      <c r="E400" s="81"/>
      <c r="F400" s="81"/>
      <c r="G400" s="81"/>
      <c r="H400" s="81"/>
      <c r="I400" s="81"/>
      <c r="J400" s="81"/>
      <c r="M400" s="81"/>
      <c r="N400" s="30"/>
      <c r="O400" s="30"/>
      <c r="P400" s="30"/>
    </row>
    <row r="401">
      <c r="C401" s="81"/>
      <c r="D401" s="82"/>
      <c r="E401" s="81"/>
      <c r="F401" s="81"/>
      <c r="G401" s="81"/>
      <c r="H401" s="81"/>
      <c r="I401" s="81"/>
      <c r="J401" s="81"/>
      <c r="M401" s="81"/>
      <c r="N401" s="30"/>
      <c r="O401" s="30"/>
      <c r="P401" s="30"/>
    </row>
    <row r="402">
      <c r="C402" s="81"/>
      <c r="D402" s="82"/>
      <c r="E402" s="81"/>
      <c r="F402" s="81"/>
      <c r="G402" s="81"/>
      <c r="H402" s="81"/>
      <c r="I402" s="81"/>
      <c r="J402" s="81"/>
      <c r="M402" s="81"/>
      <c r="N402" s="30"/>
      <c r="O402" s="30"/>
      <c r="P402" s="30"/>
    </row>
    <row r="403">
      <c r="C403" s="81"/>
      <c r="D403" s="82"/>
      <c r="E403" s="81"/>
      <c r="F403" s="81"/>
      <c r="G403" s="81"/>
      <c r="H403" s="81"/>
      <c r="I403" s="81"/>
      <c r="J403" s="81"/>
      <c r="M403" s="81"/>
      <c r="N403" s="30"/>
      <c r="O403" s="30"/>
      <c r="P403" s="30"/>
    </row>
    <row r="404">
      <c r="C404" s="81"/>
      <c r="D404" s="82"/>
      <c r="E404" s="81"/>
      <c r="F404" s="81"/>
      <c r="G404" s="81"/>
      <c r="H404" s="81"/>
      <c r="I404" s="81"/>
      <c r="J404" s="81"/>
      <c r="M404" s="81"/>
      <c r="N404" s="30"/>
      <c r="O404" s="30"/>
      <c r="P404" s="30"/>
    </row>
    <row r="405">
      <c r="C405" s="81"/>
      <c r="D405" s="82"/>
      <c r="E405" s="81"/>
      <c r="F405" s="81"/>
      <c r="G405" s="81"/>
      <c r="H405" s="81"/>
      <c r="I405" s="81"/>
      <c r="J405" s="81"/>
      <c r="M405" s="81"/>
      <c r="N405" s="30"/>
      <c r="O405" s="30"/>
      <c r="P405" s="30"/>
    </row>
    <row r="406">
      <c r="C406" s="81"/>
      <c r="D406" s="82"/>
      <c r="E406" s="81"/>
      <c r="F406" s="81"/>
      <c r="G406" s="81"/>
      <c r="H406" s="81"/>
      <c r="I406" s="81"/>
      <c r="J406" s="81"/>
      <c r="M406" s="81"/>
      <c r="N406" s="30"/>
      <c r="O406" s="30"/>
      <c r="P406" s="30"/>
    </row>
    <row r="407">
      <c r="C407" s="81"/>
      <c r="D407" s="82"/>
      <c r="E407" s="81"/>
      <c r="F407" s="81"/>
      <c r="G407" s="81"/>
      <c r="H407" s="81"/>
      <c r="I407" s="81"/>
      <c r="J407" s="81"/>
      <c r="M407" s="81"/>
      <c r="N407" s="30"/>
      <c r="O407" s="30"/>
      <c r="P407" s="30"/>
    </row>
    <row r="408">
      <c r="C408" s="81"/>
      <c r="D408" s="82"/>
      <c r="E408" s="81"/>
      <c r="F408" s="81"/>
      <c r="G408" s="81"/>
      <c r="H408" s="81"/>
      <c r="I408" s="81"/>
      <c r="J408" s="81"/>
      <c r="M408" s="81"/>
      <c r="N408" s="30"/>
      <c r="O408" s="30"/>
      <c r="P408" s="30"/>
    </row>
    <row r="409">
      <c r="C409" s="81"/>
      <c r="D409" s="82"/>
      <c r="E409" s="81"/>
      <c r="F409" s="81"/>
      <c r="G409" s="81"/>
      <c r="H409" s="81"/>
      <c r="I409" s="81"/>
      <c r="J409" s="81"/>
      <c r="M409" s="81"/>
      <c r="N409" s="30"/>
      <c r="O409" s="30"/>
      <c r="P409" s="30"/>
    </row>
    <row r="410">
      <c r="C410" s="81"/>
      <c r="D410" s="82"/>
      <c r="E410" s="81"/>
      <c r="F410" s="81"/>
      <c r="G410" s="81"/>
      <c r="H410" s="81"/>
      <c r="I410" s="81"/>
      <c r="J410" s="81"/>
      <c r="M410" s="81"/>
      <c r="N410" s="30"/>
      <c r="O410" s="30"/>
      <c r="P410" s="30"/>
    </row>
    <row r="411">
      <c r="C411" s="81"/>
      <c r="D411" s="82"/>
      <c r="E411" s="81"/>
      <c r="F411" s="81"/>
      <c r="G411" s="81"/>
      <c r="H411" s="81"/>
      <c r="I411" s="81"/>
      <c r="J411" s="81"/>
      <c r="M411" s="81"/>
      <c r="N411" s="30"/>
      <c r="O411" s="30"/>
      <c r="P411" s="30"/>
    </row>
    <row r="412">
      <c r="C412" s="81"/>
      <c r="D412" s="82"/>
      <c r="E412" s="81"/>
      <c r="F412" s="81"/>
      <c r="G412" s="81"/>
      <c r="H412" s="81"/>
      <c r="I412" s="81"/>
      <c r="J412" s="81"/>
      <c r="M412" s="81"/>
      <c r="N412" s="30"/>
      <c r="O412" s="30"/>
      <c r="P412" s="30"/>
    </row>
    <row r="413">
      <c r="C413" s="81"/>
      <c r="D413" s="82"/>
      <c r="E413" s="81"/>
      <c r="F413" s="81"/>
      <c r="G413" s="81"/>
      <c r="H413" s="81"/>
      <c r="I413" s="81"/>
      <c r="J413" s="81"/>
      <c r="M413" s="81"/>
      <c r="N413" s="30"/>
      <c r="O413" s="30"/>
      <c r="P413" s="30"/>
    </row>
    <row r="414">
      <c r="C414" s="81"/>
      <c r="D414" s="82"/>
      <c r="E414" s="81"/>
      <c r="F414" s="81"/>
      <c r="G414" s="81"/>
      <c r="H414" s="81"/>
      <c r="I414" s="81"/>
      <c r="J414" s="81"/>
      <c r="M414" s="81"/>
      <c r="N414" s="30"/>
      <c r="O414" s="30"/>
      <c r="P414" s="30"/>
    </row>
    <row r="415">
      <c r="C415" s="81"/>
      <c r="D415" s="82"/>
      <c r="E415" s="81"/>
      <c r="F415" s="81"/>
      <c r="G415" s="81"/>
      <c r="H415" s="81"/>
      <c r="I415" s="81"/>
      <c r="J415" s="81"/>
      <c r="M415" s="81"/>
      <c r="N415" s="30"/>
      <c r="O415" s="30"/>
      <c r="P415" s="30"/>
    </row>
    <row r="416">
      <c r="C416" s="81"/>
      <c r="D416" s="82"/>
      <c r="E416" s="81"/>
      <c r="F416" s="81"/>
      <c r="G416" s="81"/>
      <c r="H416" s="81"/>
      <c r="I416" s="81"/>
      <c r="J416" s="81"/>
      <c r="M416" s="81"/>
      <c r="N416" s="30"/>
      <c r="O416" s="30"/>
      <c r="P416" s="30"/>
    </row>
    <row r="417">
      <c r="C417" s="81"/>
      <c r="D417" s="82"/>
      <c r="E417" s="81"/>
      <c r="F417" s="81"/>
      <c r="G417" s="81"/>
      <c r="H417" s="81"/>
      <c r="I417" s="81"/>
      <c r="J417" s="81"/>
      <c r="M417" s="81"/>
      <c r="N417" s="30"/>
      <c r="O417" s="30"/>
      <c r="P417" s="30"/>
    </row>
    <row r="418">
      <c r="C418" s="81"/>
      <c r="D418" s="82"/>
      <c r="E418" s="81"/>
      <c r="F418" s="81"/>
      <c r="G418" s="81"/>
      <c r="H418" s="81"/>
      <c r="I418" s="81"/>
      <c r="J418" s="81"/>
      <c r="M418" s="81"/>
      <c r="N418" s="30"/>
      <c r="O418" s="30"/>
      <c r="P418" s="30"/>
    </row>
    <row r="419">
      <c r="C419" s="81"/>
      <c r="D419" s="82"/>
      <c r="E419" s="81"/>
      <c r="F419" s="81"/>
      <c r="G419" s="81"/>
      <c r="H419" s="81"/>
      <c r="I419" s="81"/>
      <c r="J419" s="81"/>
      <c r="M419" s="81"/>
      <c r="N419" s="30"/>
      <c r="O419" s="30"/>
      <c r="P419" s="30"/>
    </row>
    <row r="420">
      <c r="C420" s="81"/>
      <c r="D420" s="82"/>
      <c r="E420" s="81"/>
      <c r="F420" s="81"/>
      <c r="G420" s="81"/>
      <c r="H420" s="81"/>
      <c r="I420" s="81"/>
      <c r="J420" s="81"/>
      <c r="M420" s="81"/>
      <c r="N420" s="30"/>
      <c r="O420" s="30"/>
      <c r="P420" s="30"/>
    </row>
    <row r="421">
      <c r="C421" s="81"/>
      <c r="D421" s="82"/>
      <c r="E421" s="81"/>
      <c r="F421" s="81"/>
      <c r="G421" s="81"/>
      <c r="H421" s="81"/>
      <c r="I421" s="81"/>
      <c r="J421" s="81"/>
      <c r="M421" s="81"/>
      <c r="N421" s="30"/>
      <c r="O421" s="30"/>
      <c r="P421" s="30"/>
    </row>
    <row r="422">
      <c r="C422" s="81"/>
      <c r="D422" s="82"/>
      <c r="E422" s="81"/>
      <c r="F422" s="81"/>
      <c r="G422" s="81"/>
      <c r="H422" s="81"/>
      <c r="I422" s="81"/>
      <c r="J422" s="81"/>
      <c r="M422" s="81"/>
      <c r="N422" s="30"/>
      <c r="O422" s="30"/>
      <c r="P422" s="30"/>
    </row>
    <row r="423">
      <c r="C423" s="81"/>
      <c r="D423" s="82"/>
      <c r="E423" s="81"/>
      <c r="F423" s="81"/>
      <c r="G423" s="81"/>
      <c r="H423" s="81"/>
      <c r="I423" s="81"/>
      <c r="J423" s="81"/>
      <c r="M423" s="81"/>
      <c r="N423" s="30"/>
      <c r="O423" s="30"/>
      <c r="P423" s="30"/>
    </row>
    <row r="424">
      <c r="C424" s="81"/>
      <c r="D424" s="82"/>
      <c r="E424" s="81"/>
      <c r="F424" s="81"/>
      <c r="G424" s="81"/>
      <c r="H424" s="81"/>
      <c r="I424" s="81"/>
      <c r="J424" s="81"/>
      <c r="M424" s="81"/>
      <c r="N424" s="30"/>
      <c r="O424" s="30"/>
      <c r="P424" s="30"/>
    </row>
    <row r="425">
      <c r="C425" s="81"/>
      <c r="D425" s="82"/>
      <c r="E425" s="81"/>
      <c r="F425" s="81"/>
      <c r="G425" s="81"/>
      <c r="H425" s="81"/>
      <c r="I425" s="81"/>
      <c r="J425" s="81"/>
      <c r="M425" s="81"/>
      <c r="N425" s="30"/>
      <c r="O425" s="30"/>
      <c r="P425" s="30"/>
    </row>
    <row r="426">
      <c r="C426" s="81"/>
      <c r="D426" s="82"/>
      <c r="E426" s="81"/>
      <c r="F426" s="81"/>
      <c r="G426" s="81"/>
      <c r="H426" s="81"/>
      <c r="I426" s="81"/>
      <c r="J426" s="81"/>
      <c r="M426" s="81"/>
      <c r="N426" s="30"/>
      <c r="O426" s="30"/>
      <c r="P426" s="30"/>
    </row>
    <row r="427">
      <c r="C427" s="81"/>
      <c r="D427" s="82"/>
      <c r="E427" s="81"/>
      <c r="F427" s="81"/>
      <c r="G427" s="81"/>
      <c r="H427" s="81"/>
      <c r="I427" s="81"/>
      <c r="J427" s="81"/>
      <c r="M427" s="81"/>
      <c r="N427" s="30"/>
      <c r="O427" s="30"/>
      <c r="P427" s="30"/>
    </row>
    <row r="428">
      <c r="C428" s="81"/>
      <c r="D428" s="82"/>
      <c r="E428" s="81"/>
      <c r="F428" s="81"/>
      <c r="G428" s="81"/>
      <c r="H428" s="81"/>
      <c r="I428" s="81"/>
      <c r="J428" s="81"/>
      <c r="M428" s="81"/>
      <c r="N428" s="30"/>
      <c r="O428" s="30"/>
      <c r="P428" s="30"/>
    </row>
    <row r="429">
      <c r="C429" s="81"/>
      <c r="D429" s="82"/>
      <c r="E429" s="81"/>
      <c r="F429" s="81"/>
      <c r="G429" s="81"/>
      <c r="H429" s="81"/>
      <c r="I429" s="81"/>
      <c r="J429" s="81"/>
      <c r="M429" s="81"/>
      <c r="N429" s="30"/>
      <c r="O429" s="30"/>
      <c r="P429" s="30"/>
    </row>
    <row r="430">
      <c r="C430" s="81"/>
      <c r="D430" s="82"/>
      <c r="E430" s="81"/>
      <c r="F430" s="81"/>
      <c r="G430" s="81"/>
      <c r="H430" s="81"/>
      <c r="I430" s="81"/>
      <c r="J430" s="81"/>
      <c r="M430" s="81"/>
      <c r="N430" s="30"/>
      <c r="O430" s="30"/>
      <c r="P430" s="30"/>
    </row>
    <row r="431">
      <c r="C431" s="81"/>
      <c r="D431" s="82"/>
      <c r="E431" s="81"/>
      <c r="F431" s="81"/>
      <c r="G431" s="81"/>
      <c r="H431" s="81"/>
      <c r="I431" s="81"/>
      <c r="J431" s="81"/>
      <c r="M431" s="81"/>
      <c r="N431" s="30"/>
      <c r="O431" s="30"/>
      <c r="P431" s="30"/>
    </row>
    <row r="432">
      <c r="C432" s="81"/>
      <c r="D432" s="82"/>
      <c r="E432" s="81"/>
      <c r="F432" s="81"/>
      <c r="G432" s="81"/>
      <c r="H432" s="81"/>
      <c r="I432" s="81"/>
      <c r="J432" s="81"/>
      <c r="M432" s="81"/>
      <c r="N432" s="30"/>
      <c r="O432" s="30"/>
      <c r="P432" s="30"/>
    </row>
    <row r="433">
      <c r="C433" s="81"/>
      <c r="D433" s="82"/>
      <c r="E433" s="81"/>
      <c r="F433" s="81"/>
      <c r="G433" s="81"/>
      <c r="H433" s="81"/>
      <c r="I433" s="81"/>
      <c r="J433" s="81"/>
      <c r="M433" s="81"/>
      <c r="N433" s="30"/>
      <c r="O433" s="30"/>
      <c r="P433" s="30"/>
    </row>
    <row r="434">
      <c r="C434" s="81"/>
      <c r="D434" s="82"/>
      <c r="E434" s="81"/>
      <c r="F434" s="81"/>
      <c r="G434" s="81"/>
      <c r="H434" s="81"/>
      <c r="I434" s="81"/>
      <c r="J434" s="81"/>
      <c r="M434" s="81"/>
      <c r="N434" s="30"/>
      <c r="O434" s="30"/>
      <c r="P434" s="30"/>
    </row>
    <row r="435">
      <c r="C435" s="81"/>
      <c r="D435" s="82"/>
      <c r="E435" s="81"/>
      <c r="F435" s="81"/>
      <c r="G435" s="81"/>
      <c r="H435" s="81"/>
      <c r="I435" s="81"/>
      <c r="J435" s="81"/>
      <c r="M435" s="81"/>
      <c r="N435" s="30"/>
      <c r="O435" s="30"/>
      <c r="P435" s="30"/>
    </row>
    <row r="436">
      <c r="C436" s="81"/>
      <c r="D436" s="82"/>
      <c r="E436" s="81"/>
      <c r="F436" s="81"/>
      <c r="G436" s="81"/>
      <c r="H436" s="81"/>
      <c r="I436" s="81"/>
      <c r="J436" s="81"/>
      <c r="M436" s="81"/>
      <c r="N436" s="30"/>
      <c r="O436" s="30"/>
      <c r="P436" s="30"/>
    </row>
    <row r="437">
      <c r="C437" s="81"/>
      <c r="D437" s="82"/>
      <c r="E437" s="81"/>
      <c r="F437" s="81"/>
      <c r="G437" s="81"/>
      <c r="H437" s="81"/>
      <c r="I437" s="81"/>
      <c r="J437" s="81"/>
      <c r="M437" s="81"/>
      <c r="N437" s="30"/>
      <c r="O437" s="30"/>
      <c r="P437" s="30"/>
    </row>
    <row r="438">
      <c r="C438" s="81"/>
      <c r="D438" s="82"/>
      <c r="E438" s="81"/>
      <c r="F438" s="81"/>
      <c r="G438" s="81"/>
      <c r="H438" s="81"/>
      <c r="I438" s="81"/>
      <c r="J438" s="81"/>
      <c r="M438" s="81"/>
      <c r="N438" s="30"/>
      <c r="O438" s="30"/>
      <c r="P438" s="30"/>
    </row>
    <row r="439">
      <c r="C439" s="81"/>
      <c r="D439" s="82"/>
      <c r="E439" s="81"/>
      <c r="F439" s="81"/>
      <c r="G439" s="81"/>
      <c r="H439" s="81"/>
      <c r="I439" s="81"/>
      <c r="J439" s="81"/>
      <c r="M439" s="81"/>
      <c r="N439" s="30"/>
      <c r="O439" s="30"/>
      <c r="P439" s="30"/>
    </row>
    <row r="440">
      <c r="C440" s="81"/>
      <c r="D440" s="82"/>
      <c r="E440" s="81"/>
      <c r="F440" s="81"/>
      <c r="G440" s="81"/>
      <c r="H440" s="81"/>
      <c r="I440" s="81"/>
      <c r="J440" s="81"/>
      <c r="M440" s="81"/>
      <c r="N440" s="30"/>
      <c r="O440" s="30"/>
      <c r="P440" s="30"/>
    </row>
    <row r="441">
      <c r="C441" s="81"/>
      <c r="D441" s="82"/>
      <c r="E441" s="81"/>
      <c r="F441" s="81"/>
      <c r="G441" s="81"/>
      <c r="H441" s="81"/>
      <c r="I441" s="81"/>
      <c r="J441" s="81"/>
      <c r="M441" s="81"/>
      <c r="N441" s="30"/>
      <c r="O441" s="30"/>
      <c r="P441" s="30"/>
    </row>
    <row r="442">
      <c r="C442" s="81"/>
      <c r="D442" s="82"/>
      <c r="E442" s="81"/>
      <c r="F442" s="81"/>
      <c r="G442" s="81"/>
      <c r="H442" s="81"/>
      <c r="I442" s="81"/>
      <c r="J442" s="81"/>
      <c r="M442" s="81"/>
      <c r="N442" s="30"/>
      <c r="O442" s="30"/>
      <c r="P442" s="30"/>
    </row>
    <row r="443">
      <c r="C443" s="81"/>
      <c r="D443" s="82"/>
      <c r="E443" s="81"/>
      <c r="F443" s="81"/>
      <c r="G443" s="81"/>
      <c r="H443" s="81"/>
      <c r="I443" s="81"/>
      <c r="J443" s="81"/>
      <c r="M443" s="81"/>
      <c r="N443" s="30"/>
      <c r="O443" s="30"/>
      <c r="P443" s="30"/>
    </row>
    <row r="444">
      <c r="C444" s="81"/>
      <c r="D444" s="82"/>
      <c r="E444" s="81"/>
      <c r="F444" s="81"/>
      <c r="G444" s="81"/>
      <c r="H444" s="81"/>
      <c r="I444" s="81"/>
      <c r="J444" s="81"/>
      <c r="M444" s="81"/>
      <c r="N444" s="30"/>
      <c r="O444" s="30"/>
      <c r="P444" s="30"/>
    </row>
    <row r="445">
      <c r="C445" s="81"/>
      <c r="D445" s="82"/>
      <c r="E445" s="81"/>
      <c r="F445" s="81"/>
      <c r="G445" s="81"/>
      <c r="H445" s="81"/>
      <c r="I445" s="81"/>
      <c r="J445" s="81"/>
      <c r="M445" s="81"/>
      <c r="N445" s="30"/>
      <c r="O445" s="30"/>
      <c r="P445" s="30"/>
    </row>
    <row r="446">
      <c r="C446" s="81"/>
      <c r="D446" s="82"/>
      <c r="E446" s="81"/>
      <c r="F446" s="81"/>
      <c r="G446" s="81"/>
      <c r="H446" s="81"/>
      <c r="I446" s="81"/>
      <c r="J446" s="81"/>
      <c r="M446" s="81"/>
      <c r="N446" s="30"/>
      <c r="O446" s="30"/>
      <c r="P446" s="30"/>
    </row>
    <row r="447">
      <c r="C447" s="81"/>
      <c r="D447" s="82"/>
      <c r="E447" s="81"/>
      <c r="F447" s="81"/>
      <c r="G447" s="81"/>
      <c r="H447" s="81"/>
      <c r="I447" s="81"/>
      <c r="J447" s="81"/>
      <c r="M447" s="81"/>
      <c r="N447" s="30"/>
      <c r="O447" s="30"/>
      <c r="P447" s="30"/>
    </row>
    <row r="448">
      <c r="C448" s="81"/>
      <c r="D448" s="82"/>
      <c r="E448" s="81"/>
      <c r="F448" s="81"/>
      <c r="G448" s="81"/>
      <c r="H448" s="81"/>
      <c r="I448" s="81"/>
      <c r="J448" s="81"/>
      <c r="M448" s="81"/>
      <c r="N448" s="30"/>
      <c r="O448" s="30"/>
      <c r="P448" s="30"/>
    </row>
    <row r="449">
      <c r="C449" s="81"/>
      <c r="D449" s="82"/>
      <c r="E449" s="81"/>
      <c r="F449" s="81"/>
      <c r="G449" s="81"/>
      <c r="H449" s="81"/>
      <c r="I449" s="81"/>
      <c r="J449" s="81"/>
      <c r="M449" s="81"/>
      <c r="N449" s="30"/>
      <c r="O449" s="30"/>
      <c r="P449" s="30"/>
    </row>
    <row r="450">
      <c r="C450" s="81"/>
      <c r="D450" s="82"/>
      <c r="E450" s="81"/>
      <c r="F450" s="81"/>
      <c r="G450" s="81"/>
      <c r="H450" s="81"/>
      <c r="I450" s="81"/>
      <c r="J450" s="81"/>
      <c r="M450" s="81"/>
      <c r="N450" s="30"/>
      <c r="O450" s="30"/>
      <c r="P450" s="30"/>
    </row>
    <row r="451">
      <c r="C451" s="81"/>
      <c r="D451" s="82"/>
      <c r="E451" s="81"/>
      <c r="F451" s="81"/>
      <c r="G451" s="81"/>
      <c r="H451" s="81"/>
      <c r="I451" s="81"/>
      <c r="J451" s="81"/>
      <c r="M451" s="81"/>
      <c r="N451" s="30"/>
      <c r="O451" s="30"/>
      <c r="P451" s="30"/>
    </row>
    <row r="452">
      <c r="C452" s="81"/>
      <c r="D452" s="82"/>
      <c r="E452" s="81"/>
      <c r="F452" s="81"/>
      <c r="G452" s="81"/>
      <c r="H452" s="81"/>
      <c r="I452" s="81"/>
      <c r="J452" s="81"/>
      <c r="M452" s="81"/>
      <c r="N452" s="30"/>
      <c r="O452" s="30"/>
      <c r="P452" s="30"/>
    </row>
    <row r="453">
      <c r="C453" s="81"/>
      <c r="D453" s="82"/>
      <c r="E453" s="81"/>
      <c r="F453" s="81"/>
      <c r="G453" s="81"/>
      <c r="H453" s="81"/>
      <c r="I453" s="81"/>
      <c r="J453" s="81"/>
      <c r="M453" s="81"/>
      <c r="N453" s="30"/>
      <c r="O453" s="30"/>
      <c r="P453" s="30"/>
    </row>
    <row r="454">
      <c r="C454" s="81"/>
      <c r="D454" s="82"/>
      <c r="E454" s="81"/>
      <c r="F454" s="81"/>
      <c r="G454" s="81"/>
      <c r="H454" s="81"/>
      <c r="I454" s="81"/>
      <c r="J454" s="81"/>
      <c r="M454" s="81"/>
      <c r="N454" s="30"/>
      <c r="O454" s="30"/>
      <c r="P454" s="30"/>
    </row>
    <row r="455">
      <c r="C455" s="81"/>
      <c r="D455" s="82"/>
      <c r="E455" s="81"/>
      <c r="F455" s="81"/>
      <c r="G455" s="81"/>
      <c r="H455" s="81"/>
      <c r="I455" s="81"/>
      <c r="J455" s="81"/>
      <c r="M455" s="81"/>
      <c r="N455" s="30"/>
      <c r="O455" s="30"/>
      <c r="P455" s="30"/>
    </row>
    <row r="456">
      <c r="C456" s="81"/>
      <c r="D456" s="82"/>
      <c r="E456" s="81"/>
      <c r="F456" s="81"/>
      <c r="G456" s="81"/>
      <c r="H456" s="81"/>
      <c r="I456" s="81"/>
      <c r="J456" s="81"/>
      <c r="M456" s="81"/>
      <c r="N456" s="30"/>
      <c r="O456" s="30"/>
      <c r="P456" s="30"/>
    </row>
    <row r="457">
      <c r="C457" s="81"/>
      <c r="D457" s="82"/>
      <c r="E457" s="81"/>
      <c r="F457" s="81"/>
      <c r="G457" s="81"/>
      <c r="H457" s="81"/>
      <c r="I457" s="81"/>
      <c r="J457" s="81"/>
      <c r="M457" s="81"/>
      <c r="N457" s="30"/>
      <c r="O457" s="30"/>
      <c r="P457" s="30"/>
    </row>
    <row r="458">
      <c r="C458" s="81"/>
      <c r="D458" s="82"/>
      <c r="E458" s="81"/>
      <c r="F458" s="81"/>
      <c r="G458" s="81"/>
      <c r="H458" s="81"/>
      <c r="I458" s="81"/>
      <c r="J458" s="81"/>
      <c r="M458" s="81"/>
      <c r="N458" s="30"/>
      <c r="O458" s="30"/>
      <c r="P458" s="30"/>
    </row>
    <row r="459">
      <c r="C459" s="81"/>
      <c r="D459" s="82"/>
      <c r="E459" s="81"/>
      <c r="F459" s="81"/>
      <c r="G459" s="81"/>
      <c r="H459" s="81"/>
      <c r="I459" s="81"/>
      <c r="J459" s="81"/>
      <c r="M459" s="81"/>
      <c r="N459" s="30"/>
      <c r="O459" s="30"/>
      <c r="P459" s="30"/>
    </row>
    <row r="460">
      <c r="C460" s="81"/>
      <c r="D460" s="82"/>
      <c r="E460" s="81"/>
      <c r="F460" s="81"/>
      <c r="G460" s="81"/>
      <c r="H460" s="81"/>
      <c r="I460" s="81"/>
      <c r="J460" s="81"/>
      <c r="M460" s="81"/>
      <c r="N460" s="30"/>
      <c r="O460" s="30"/>
      <c r="P460" s="30"/>
    </row>
    <row r="461">
      <c r="C461" s="81"/>
      <c r="D461" s="82"/>
      <c r="E461" s="81"/>
      <c r="F461" s="81"/>
      <c r="G461" s="81"/>
      <c r="H461" s="81"/>
      <c r="I461" s="81"/>
      <c r="J461" s="81"/>
      <c r="M461" s="81"/>
      <c r="N461" s="30"/>
      <c r="O461" s="30"/>
      <c r="P461" s="30"/>
    </row>
    <row r="462">
      <c r="C462" s="81"/>
      <c r="D462" s="82"/>
      <c r="E462" s="81"/>
      <c r="F462" s="81"/>
      <c r="G462" s="81"/>
      <c r="H462" s="81"/>
      <c r="I462" s="81"/>
      <c r="J462" s="81"/>
      <c r="M462" s="81"/>
      <c r="N462" s="30"/>
      <c r="O462" s="30"/>
      <c r="P462" s="30"/>
    </row>
    <row r="463">
      <c r="C463" s="81"/>
      <c r="D463" s="82"/>
      <c r="E463" s="81"/>
      <c r="F463" s="81"/>
      <c r="G463" s="81"/>
      <c r="H463" s="81"/>
      <c r="I463" s="81"/>
      <c r="J463" s="81"/>
      <c r="M463" s="81"/>
      <c r="N463" s="30"/>
      <c r="O463" s="30"/>
      <c r="P463" s="30"/>
    </row>
    <row r="464">
      <c r="C464" s="81"/>
      <c r="D464" s="82"/>
      <c r="E464" s="81"/>
      <c r="F464" s="81"/>
      <c r="G464" s="81"/>
      <c r="H464" s="81"/>
      <c r="I464" s="81"/>
      <c r="J464" s="81"/>
      <c r="M464" s="81"/>
      <c r="N464" s="30"/>
      <c r="O464" s="30"/>
      <c r="P464" s="30"/>
    </row>
    <row r="465">
      <c r="C465" s="81"/>
      <c r="D465" s="82"/>
      <c r="E465" s="81"/>
      <c r="F465" s="81"/>
      <c r="G465" s="81"/>
      <c r="H465" s="81"/>
      <c r="I465" s="81"/>
      <c r="J465" s="81"/>
      <c r="M465" s="81"/>
      <c r="N465" s="30"/>
      <c r="O465" s="30"/>
      <c r="P465" s="30"/>
    </row>
    <row r="466">
      <c r="C466" s="81"/>
      <c r="D466" s="82"/>
      <c r="E466" s="81"/>
      <c r="F466" s="81"/>
      <c r="G466" s="81"/>
      <c r="H466" s="81"/>
      <c r="I466" s="81"/>
      <c r="J466" s="81"/>
      <c r="M466" s="81"/>
      <c r="N466" s="30"/>
      <c r="O466" s="30"/>
      <c r="P466" s="30"/>
    </row>
    <row r="467">
      <c r="C467" s="81"/>
      <c r="D467" s="82"/>
      <c r="E467" s="81"/>
      <c r="F467" s="81"/>
      <c r="G467" s="81"/>
      <c r="H467" s="81"/>
      <c r="I467" s="81"/>
      <c r="J467" s="81"/>
      <c r="M467" s="81"/>
      <c r="N467" s="30"/>
      <c r="O467" s="30"/>
      <c r="P467" s="30"/>
    </row>
    <row r="468">
      <c r="C468" s="81"/>
      <c r="D468" s="82"/>
      <c r="E468" s="81"/>
      <c r="F468" s="81"/>
      <c r="G468" s="81"/>
      <c r="H468" s="81"/>
      <c r="I468" s="81"/>
      <c r="J468" s="81"/>
      <c r="M468" s="81"/>
      <c r="N468" s="30"/>
      <c r="O468" s="30"/>
      <c r="P468" s="30"/>
    </row>
    <row r="469">
      <c r="C469" s="81"/>
      <c r="D469" s="82"/>
      <c r="E469" s="81"/>
      <c r="F469" s="81"/>
      <c r="G469" s="81"/>
      <c r="H469" s="81"/>
      <c r="I469" s="81"/>
      <c r="J469" s="81"/>
      <c r="M469" s="81"/>
      <c r="N469" s="30"/>
      <c r="O469" s="30"/>
      <c r="P469" s="30"/>
    </row>
    <row r="470">
      <c r="C470" s="81"/>
      <c r="D470" s="82"/>
      <c r="E470" s="81"/>
      <c r="F470" s="81"/>
      <c r="G470" s="81"/>
      <c r="H470" s="81"/>
      <c r="I470" s="81"/>
      <c r="J470" s="81"/>
      <c r="M470" s="81"/>
      <c r="N470" s="30"/>
      <c r="O470" s="30"/>
      <c r="P470" s="30"/>
    </row>
    <row r="471">
      <c r="C471" s="81"/>
      <c r="D471" s="82"/>
      <c r="E471" s="81"/>
      <c r="F471" s="81"/>
      <c r="G471" s="81"/>
      <c r="H471" s="81"/>
      <c r="I471" s="81"/>
      <c r="J471" s="81"/>
      <c r="M471" s="81"/>
      <c r="N471" s="30"/>
      <c r="O471" s="30"/>
      <c r="P471" s="30"/>
    </row>
    <row r="472">
      <c r="C472" s="81"/>
      <c r="D472" s="82"/>
      <c r="E472" s="81"/>
      <c r="F472" s="81"/>
      <c r="G472" s="81"/>
      <c r="H472" s="81"/>
      <c r="I472" s="81"/>
      <c r="J472" s="81"/>
      <c r="M472" s="81"/>
      <c r="N472" s="30"/>
      <c r="O472" s="30"/>
      <c r="P472" s="30"/>
    </row>
    <row r="473">
      <c r="C473" s="81"/>
      <c r="D473" s="82"/>
      <c r="E473" s="81"/>
      <c r="F473" s="81"/>
      <c r="G473" s="81"/>
      <c r="H473" s="81"/>
      <c r="I473" s="81"/>
      <c r="J473" s="81"/>
      <c r="M473" s="81"/>
      <c r="N473" s="30"/>
      <c r="O473" s="30"/>
      <c r="P473" s="30"/>
    </row>
    <row r="474">
      <c r="C474" s="81"/>
      <c r="D474" s="82"/>
      <c r="E474" s="81"/>
      <c r="F474" s="81"/>
      <c r="G474" s="81"/>
      <c r="H474" s="81"/>
      <c r="I474" s="81"/>
      <c r="J474" s="81"/>
      <c r="M474" s="81"/>
      <c r="N474" s="30"/>
      <c r="O474" s="30"/>
      <c r="P474" s="30"/>
    </row>
    <row r="475">
      <c r="C475" s="81"/>
      <c r="D475" s="82"/>
      <c r="E475" s="81"/>
      <c r="F475" s="81"/>
      <c r="G475" s="81"/>
      <c r="H475" s="81"/>
      <c r="I475" s="81"/>
      <c r="J475" s="81"/>
      <c r="M475" s="81"/>
      <c r="N475" s="30"/>
      <c r="O475" s="30"/>
      <c r="P475" s="30"/>
    </row>
    <row r="476">
      <c r="C476" s="81"/>
      <c r="D476" s="82"/>
      <c r="E476" s="81"/>
      <c r="F476" s="81"/>
      <c r="G476" s="81"/>
      <c r="H476" s="81"/>
      <c r="I476" s="81"/>
      <c r="J476" s="81"/>
      <c r="M476" s="81"/>
      <c r="N476" s="30"/>
      <c r="O476" s="30"/>
      <c r="P476" s="30"/>
    </row>
    <row r="477">
      <c r="C477" s="81"/>
      <c r="D477" s="82"/>
      <c r="E477" s="81"/>
      <c r="F477" s="81"/>
      <c r="G477" s="81"/>
      <c r="H477" s="81"/>
      <c r="I477" s="81"/>
      <c r="J477" s="81"/>
      <c r="M477" s="81"/>
      <c r="N477" s="30"/>
      <c r="O477" s="30"/>
      <c r="P477" s="30"/>
    </row>
    <row r="478">
      <c r="C478" s="81"/>
      <c r="D478" s="82"/>
      <c r="E478" s="81"/>
      <c r="F478" s="81"/>
      <c r="G478" s="81"/>
      <c r="H478" s="81"/>
      <c r="I478" s="81"/>
      <c r="J478" s="81"/>
      <c r="M478" s="81"/>
      <c r="N478" s="30"/>
      <c r="O478" s="30"/>
      <c r="P478" s="30"/>
    </row>
    <row r="479">
      <c r="C479" s="81"/>
      <c r="D479" s="82"/>
      <c r="E479" s="81"/>
      <c r="F479" s="81"/>
      <c r="G479" s="81"/>
      <c r="H479" s="81"/>
      <c r="I479" s="81"/>
      <c r="J479" s="81"/>
      <c r="M479" s="81"/>
      <c r="N479" s="30"/>
      <c r="O479" s="30"/>
      <c r="P479" s="30"/>
    </row>
    <row r="480">
      <c r="C480" s="81"/>
      <c r="D480" s="82"/>
      <c r="E480" s="81"/>
      <c r="F480" s="81"/>
      <c r="G480" s="81"/>
      <c r="H480" s="81"/>
      <c r="I480" s="81"/>
      <c r="J480" s="81"/>
      <c r="M480" s="81"/>
      <c r="N480" s="30"/>
      <c r="O480" s="30"/>
      <c r="P480" s="30"/>
    </row>
    <row r="481">
      <c r="C481" s="81"/>
      <c r="D481" s="82"/>
      <c r="E481" s="81"/>
      <c r="F481" s="81"/>
      <c r="G481" s="81"/>
      <c r="H481" s="81"/>
      <c r="I481" s="81"/>
      <c r="J481" s="81"/>
      <c r="M481" s="81"/>
      <c r="N481" s="30"/>
      <c r="O481" s="30"/>
      <c r="P481" s="30"/>
    </row>
    <row r="482">
      <c r="C482" s="81"/>
      <c r="D482" s="82"/>
      <c r="E482" s="81"/>
      <c r="F482" s="81"/>
      <c r="G482" s="81"/>
      <c r="H482" s="81"/>
      <c r="I482" s="81"/>
      <c r="J482" s="81"/>
      <c r="M482" s="81"/>
      <c r="N482" s="30"/>
      <c r="O482" s="30"/>
      <c r="P482" s="30"/>
    </row>
    <row r="483">
      <c r="C483" s="81"/>
      <c r="D483" s="82"/>
      <c r="E483" s="81"/>
      <c r="F483" s="81"/>
      <c r="G483" s="81"/>
      <c r="H483" s="81"/>
      <c r="I483" s="81"/>
      <c r="J483" s="81"/>
      <c r="M483" s="81"/>
      <c r="N483" s="30"/>
      <c r="O483" s="30"/>
      <c r="P483" s="30"/>
    </row>
    <row r="484">
      <c r="C484" s="81"/>
      <c r="D484" s="82"/>
      <c r="E484" s="81"/>
      <c r="F484" s="81"/>
      <c r="G484" s="81"/>
      <c r="H484" s="81"/>
      <c r="I484" s="81"/>
      <c r="J484" s="81"/>
      <c r="M484" s="81"/>
      <c r="N484" s="30"/>
      <c r="O484" s="30"/>
      <c r="P484" s="30"/>
    </row>
    <row r="485">
      <c r="C485" s="81"/>
      <c r="D485" s="82"/>
      <c r="E485" s="81"/>
      <c r="F485" s="81"/>
      <c r="G485" s="81"/>
      <c r="H485" s="81"/>
      <c r="I485" s="81"/>
      <c r="J485" s="81"/>
      <c r="M485" s="81"/>
      <c r="N485" s="30"/>
      <c r="O485" s="30"/>
      <c r="P485" s="30"/>
    </row>
    <row r="486">
      <c r="C486" s="81"/>
      <c r="D486" s="82"/>
      <c r="E486" s="81"/>
      <c r="F486" s="81"/>
      <c r="G486" s="81"/>
      <c r="H486" s="81"/>
      <c r="I486" s="81"/>
      <c r="J486" s="81"/>
      <c r="M486" s="81"/>
      <c r="N486" s="30"/>
      <c r="O486" s="30"/>
      <c r="P486" s="30"/>
    </row>
    <row r="487">
      <c r="C487" s="81"/>
      <c r="D487" s="82"/>
      <c r="E487" s="81"/>
      <c r="F487" s="81"/>
      <c r="G487" s="81"/>
      <c r="H487" s="81"/>
      <c r="I487" s="81"/>
      <c r="J487" s="81"/>
      <c r="M487" s="81"/>
      <c r="N487" s="30"/>
      <c r="O487" s="30"/>
      <c r="P487" s="30"/>
    </row>
    <row r="488">
      <c r="C488" s="81"/>
      <c r="D488" s="82"/>
      <c r="E488" s="81"/>
      <c r="F488" s="81"/>
      <c r="G488" s="81"/>
      <c r="H488" s="81"/>
      <c r="I488" s="81"/>
      <c r="J488" s="81"/>
      <c r="M488" s="81"/>
      <c r="N488" s="30"/>
      <c r="O488" s="30"/>
      <c r="P488" s="30"/>
    </row>
    <row r="489">
      <c r="C489" s="81"/>
      <c r="D489" s="82"/>
      <c r="E489" s="81"/>
      <c r="F489" s="81"/>
      <c r="G489" s="81"/>
      <c r="H489" s="81"/>
      <c r="I489" s="81"/>
      <c r="J489" s="81"/>
      <c r="M489" s="81"/>
      <c r="N489" s="30"/>
      <c r="O489" s="30"/>
      <c r="P489" s="30"/>
    </row>
    <row r="490">
      <c r="C490" s="81"/>
      <c r="D490" s="82"/>
      <c r="E490" s="81"/>
      <c r="F490" s="81"/>
      <c r="G490" s="81"/>
      <c r="H490" s="81"/>
      <c r="I490" s="81"/>
      <c r="J490" s="81"/>
      <c r="M490" s="81"/>
      <c r="N490" s="30"/>
      <c r="O490" s="30"/>
      <c r="P490" s="30"/>
    </row>
    <row r="491">
      <c r="C491" s="81"/>
      <c r="D491" s="82"/>
      <c r="E491" s="81"/>
      <c r="F491" s="81"/>
      <c r="G491" s="81"/>
      <c r="H491" s="81"/>
      <c r="I491" s="81"/>
      <c r="J491" s="81"/>
      <c r="M491" s="81"/>
      <c r="N491" s="30"/>
      <c r="O491" s="30"/>
      <c r="P491" s="30"/>
    </row>
    <row r="492">
      <c r="C492" s="81"/>
      <c r="D492" s="82"/>
      <c r="E492" s="81"/>
      <c r="F492" s="81"/>
      <c r="G492" s="81"/>
      <c r="H492" s="81"/>
      <c r="I492" s="81"/>
      <c r="J492" s="81"/>
      <c r="M492" s="81"/>
      <c r="N492" s="30"/>
      <c r="O492" s="30"/>
      <c r="P492" s="30"/>
    </row>
    <row r="493">
      <c r="C493" s="81"/>
      <c r="D493" s="82"/>
      <c r="E493" s="81"/>
      <c r="F493" s="81"/>
      <c r="G493" s="81"/>
      <c r="H493" s="81"/>
      <c r="I493" s="81"/>
      <c r="J493" s="81"/>
      <c r="M493" s="81"/>
      <c r="N493" s="30"/>
      <c r="O493" s="30"/>
      <c r="P493" s="30"/>
    </row>
    <row r="494">
      <c r="C494" s="81"/>
      <c r="D494" s="82"/>
      <c r="E494" s="81"/>
      <c r="F494" s="81"/>
      <c r="G494" s="81"/>
      <c r="H494" s="81"/>
      <c r="I494" s="81"/>
      <c r="J494" s="81"/>
      <c r="M494" s="81"/>
      <c r="N494" s="30"/>
      <c r="O494" s="30"/>
      <c r="P494" s="30"/>
    </row>
    <row r="495">
      <c r="C495" s="81"/>
      <c r="D495" s="82"/>
      <c r="E495" s="81"/>
      <c r="F495" s="81"/>
      <c r="G495" s="81"/>
      <c r="H495" s="81"/>
      <c r="I495" s="81"/>
      <c r="J495" s="81"/>
      <c r="M495" s="81"/>
      <c r="N495" s="30"/>
      <c r="O495" s="30"/>
      <c r="P495" s="30"/>
    </row>
    <row r="496">
      <c r="C496" s="81"/>
      <c r="D496" s="82"/>
      <c r="E496" s="81"/>
      <c r="F496" s="81"/>
      <c r="G496" s="81"/>
      <c r="H496" s="81"/>
      <c r="I496" s="81"/>
      <c r="J496" s="81"/>
      <c r="M496" s="81"/>
      <c r="N496" s="30"/>
      <c r="O496" s="30"/>
      <c r="P496" s="30"/>
    </row>
    <row r="497">
      <c r="C497" s="81"/>
      <c r="D497" s="82"/>
      <c r="E497" s="81"/>
      <c r="F497" s="81"/>
      <c r="G497" s="81"/>
      <c r="H497" s="81"/>
      <c r="I497" s="81"/>
      <c r="J497" s="81"/>
      <c r="M497" s="81"/>
      <c r="N497" s="30"/>
      <c r="O497" s="30"/>
      <c r="P497" s="30"/>
    </row>
    <row r="498">
      <c r="C498" s="81"/>
      <c r="D498" s="82"/>
      <c r="E498" s="81"/>
      <c r="F498" s="81"/>
      <c r="G498" s="81"/>
      <c r="H498" s="81"/>
      <c r="I498" s="81"/>
      <c r="J498" s="81"/>
      <c r="M498" s="81"/>
      <c r="N498" s="30"/>
      <c r="O498" s="30"/>
      <c r="P498" s="30"/>
    </row>
    <row r="499">
      <c r="C499" s="81"/>
      <c r="D499" s="82"/>
      <c r="E499" s="81"/>
      <c r="F499" s="81"/>
      <c r="G499" s="81"/>
      <c r="H499" s="81"/>
      <c r="I499" s="81"/>
      <c r="J499" s="81"/>
      <c r="M499" s="81"/>
      <c r="N499" s="30"/>
      <c r="O499" s="30"/>
      <c r="P499" s="30"/>
    </row>
    <row r="500">
      <c r="C500" s="81"/>
      <c r="D500" s="82"/>
      <c r="E500" s="81"/>
      <c r="F500" s="81"/>
      <c r="G500" s="81"/>
      <c r="H500" s="81"/>
      <c r="I500" s="81"/>
      <c r="J500" s="81"/>
      <c r="M500" s="81"/>
      <c r="N500" s="30"/>
      <c r="O500" s="30"/>
      <c r="P500" s="30"/>
    </row>
    <row r="501">
      <c r="C501" s="81"/>
      <c r="D501" s="82"/>
      <c r="E501" s="81"/>
      <c r="F501" s="81"/>
      <c r="G501" s="81"/>
      <c r="H501" s="81"/>
      <c r="I501" s="81"/>
      <c r="J501" s="81"/>
      <c r="M501" s="81"/>
      <c r="N501" s="30"/>
      <c r="O501" s="30"/>
      <c r="P501" s="30"/>
    </row>
    <row r="502">
      <c r="C502" s="81"/>
      <c r="D502" s="82"/>
      <c r="E502" s="81"/>
      <c r="F502" s="81"/>
      <c r="G502" s="81"/>
      <c r="H502" s="81"/>
      <c r="I502" s="81"/>
      <c r="J502" s="81"/>
      <c r="M502" s="81"/>
      <c r="N502" s="30"/>
      <c r="O502" s="30"/>
      <c r="P502" s="30"/>
    </row>
    <row r="503">
      <c r="C503" s="81"/>
      <c r="D503" s="82"/>
      <c r="E503" s="81"/>
      <c r="F503" s="81"/>
      <c r="G503" s="81"/>
      <c r="H503" s="81"/>
      <c r="I503" s="81"/>
      <c r="J503" s="81"/>
      <c r="M503" s="81"/>
      <c r="N503" s="30"/>
      <c r="O503" s="30"/>
      <c r="P503" s="30"/>
    </row>
    <row r="504">
      <c r="C504" s="81"/>
      <c r="D504" s="82"/>
      <c r="E504" s="81"/>
      <c r="F504" s="81"/>
      <c r="G504" s="81"/>
      <c r="H504" s="81"/>
      <c r="I504" s="81"/>
      <c r="J504" s="81"/>
      <c r="M504" s="81"/>
      <c r="N504" s="30"/>
      <c r="O504" s="30"/>
      <c r="P504" s="30"/>
    </row>
    <row r="505">
      <c r="C505" s="81"/>
      <c r="D505" s="82"/>
      <c r="E505" s="81"/>
      <c r="F505" s="81"/>
      <c r="G505" s="81"/>
      <c r="H505" s="81"/>
      <c r="I505" s="81"/>
      <c r="J505" s="81"/>
      <c r="M505" s="81"/>
      <c r="N505" s="30"/>
      <c r="O505" s="30"/>
      <c r="P505" s="30"/>
    </row>
    <row r="506">
      <c r="C506" s="81"/>
      <c r="D506" s="82"/>
      <c r="E506" s="81"/>
      <c r="F506" s="81"/>
      <c r="G506" s="81"/>
      <c r="H506" s="81"/>
      <c r="I506" s="81"/>
      <c r="J506" s="81"/>
      <c r="M506" s="81"/>
      <c r="N506" s="30"/>
      <c r="O506" s="30"/>
      <c r="P506" s="30"/>
    </row>
    <row r="507">
      <c r="C507" s="81"/>
      <c r="D507" s="82"/>
      <c r="E507" s="81"/>
      <c r="F507" s="81"/>
      <c r="G507" s="81"/>
      <c r="H507" s="81"/>
      <c r="I507" s="81"/>
      <c r="J507" s="81"/>
      <c r="M507" s="81"/>
      <c r="N507" s="30"/>
      <c r="O507" s="30"/>
      <c r="P507" s="30"/>
    </row>
    <row r="508">
      <c r="C508" s="81"/>
      <c r="D508" s="82"/>
      <c r="E508" s="81"/>
      <c r="F508" s="81"/>
      <c r="G508" s="81"/>
      <c r="H508" s="81"/>
      <c r="I508" s="81"/>
      <c r="J508" s="81"/>
      <c r="M508" s="81"/>
      <c r="N508" s="30"/>
      <c r="O508" s="30"/>
      <c r="P508" s="30"/>
    </row>
    <row r="509">
      <c r="C509" s="81"/>
      <c r="D509" s="82"/>
      <c r="E509" s="81"/>
      <c r="F509" s="81"/>
      <c r="G509" s="81"/>
      <c r="H509" s="81"/>
      <c r="I509" s="81"/>
      <c r="J509" s="81"/>
      <c r="M509" s="81"/>
      <c r="N509" s="30"/>
      <c r="O509" s="30"/>
      <c r="P509" s="30"/>
    </row>
    <row r="510">
      <c r="C510" s="81"/>
      <c r="D510" s="82"/>
      <c r="E510" s="81"/>
      <c r="F510" s="81"/>
      <c r="G510" s="81"/>
      <c r="H510" s="81"/>
      <c r="I510" s="81"/>
      <c r="J510" s="81"/>
      <c r="M510" s="81"/>
      <c r="N510" s="30"/>
      <c r="O510" s="30"/>
      <c r="P510" s="30"/>
    </row>
    <row r="511">
      <c r="C511" s="81"/>
      <c r="D511" s="82"/>
      <c r="E511" s="81"/>
      <c r="F511" s="81"/>
      <c r="G511" s="81"/>
      <c r="H511" s="81"/>
      <c r="I511" s="81"/>
      <c r="J511" s="81"/>
      <c r="M511" s="81"/>
      <c r="N511" s="30"/>
      <c r="O511" s="30"/>
      <c r="P511" s="30"/>
    </row>
    <row r="512">
      <c r="C512" s="81"/>
      <c r="D512" s="82"/>
      <c r="E512" s="81"/>
      <c r="F512" s="81"/>
      <c r="G512" s="81"/>
      <c r="H512" s="81"/>
      <c r="I512" s="81"/>
      <c r="J512" s="81"/>
      <c r="M512" s="81"/>
      <c r="N512" s="30"/>
      <c r="O512" s="30"/>
      <c r="P512" s="30"/>
    </row>
    <row r="513">
      <c r="C513" s="81"/>
      <c r="D513" s="82"/>
      <c r="E513" s="81"/>
      <c r="F513" s="81"/>
      <c r="G513" s="81"/>
      <c r="H513" s="81"/>
      <c r="I513" s="81"/>
      <c r="J513" s="81"/>
      <c r="M513" s="81"/>
      <c r="N513" s="30"/>
      <c r="O513" s="30"/>
      <c r="P513" s="30"/>
    </row>
    <row r="514">
      <c r="C514" s="81"/>
      <c r="D514" s="82"/>
      <c r="E514" s="81"/>
      <c r="F514" s="81"/>
      <c r="G514" s="81"/>
      <c r="H514" s="81"/>
      <c r="I514" s="81"/>
      <c r="J514" s="81"/>
      <c r="M514" s="81"/>
      <c r="N514" s="30"/>
      <c r="O514" s="30"/>
      <c r="P514" s="30"/>
    </row>
    <row r="515">
      <c r="C515" s="81"/>
      <c r="D515" s="82"/>
      <c r="E515" s="81"/>
      <c r="F515" s="81"/>
      <c r="G515" s="81"/>
      <c r="H515" s="81"/>
      <c r="I515" s="81"/>
      <c r="J515" s="81"/>
      <c r="M515" s="81"/>
      <c r="N515" s="30"/>
      <c r="O515" s="30"/>
      <c r="P515" s="30"/>
    </row>
    <row r="516">
      <c r="C516" s="81"/>
      <c r="D516" s="82"/>
      <c r="E516" s="81"/>
      <c r="F516" s="81"/>
      <c r="G516" s="81"/>
      <c r="H516" s="81"/>
      <c r="I516" s="81"/>
      <c r="J516" s="81"/>
      <c r="M516" s="81"/>
      <c r="N516" s="30"/>
      <c r="O516" s="30"/>
      <c r="P516" s="30"/>
    </row>
    <row r="517">
      <c r="C517" s="81"/>
      <c r="D517" s="82"/>
      <c r="E517" s="81"/>
      <c r="F517" s="81"/>
      <c r="G517" s="81"/>
      <c r="H517" s="81"/>
      <c r="I517" s="81"/>
      <c r="J517" s="81"/>
      <c r="M517" s="81"/>
      <c r="N517" s="30"/>
      <c r="O517" s="30"/>
      <c r="P517" s="30"/>
    </row>
    <row r="518">
      <c r="C518" s="81"/>
      <c r="D518" s="82"/>
      <c r="E518" s="81"/>
      <c r="F518" s="81"/>
      <c r="G518" s="81"/>
      <c r="H518" s="81"/>
      <c r="I518" s="81"/>
      <c r="J518" s="81"/>
      <c r="M518" s="81"/>
      <c r="N518" s="30"/>
      <c r="O518" s="30"/>
      <c r="P518" s="30"/>
    </row>
    <row r="519">
      <c r="C519" s="81"/>
      <c r="D519" s="82"/>
      <c r="E519" s="81"/>
      <c r="F519" s="81"/>
      <c r="G519" s="81"/>
      <c r="H519" s="81"/>
      <c r="I519" s="81"/>
      <c r="J519" s="81"/>
      <c r="M519" s="81"/>
      <c r="N519" s="30"/>
      <c r="O519" s="30"/>
      <c r="P519" s="30"/>
    </row>
    <row r="520">
      <c r="C520" s="81"/>
      <c r="D520" s="82"/>
      <c r="E520" s="81"/>
      <c r="F520" s="81"/>
      <c r="G520" s="81"/>
      <c r="H520" s="81"/>
      <c r="I520" s="81"/>
      <c r="J520" s="81"/>
      <c r="M520" s="81"/>
      <c r="N520" s="30"/>
      <c r="O520" s="30"/>
      <c r="P520" s="30"/>
    </row>
    <row r="521">
      <c r="C521" s="81"/>
      <c r="D521" s="82"/>
      <c r="E521" s="81"/>
      <c r="F521" s="81"/>
      <c r="G521" s="81"/>
      <c r="H521" s="81"/>
      <c r="I521" s="81"/>
      <c r="J521" s="81"/>
      <c r="M521" s="81"/>
      <c r="N521" s="30"/>
      <c r="O521" s="30"/>
      <c r="P521" s="30"/>
    </row>
    <row r="522">
      <c r="C522" s="81"/>
      <c r="D522" s="82"/>
      <c r="E522" s="81"/>
      <c r="F522" s="81"/>
      <c r="G522" s="81"/>
      <c r="H522" s="81"/>
      <c r="I522" s="81"/>
      <c r="J522" s="81"/>
      <c r="M522" s="81"/>
      <c r="N522" s="30"/>
      <c r="O522" s="30"/>
      <c r="P522" s="30"/>
    </row>
    <row r="523">
      <c r="C523" s="81"/>
      <c r="D523" s="82"/>
      <c r="E523" s="81"/>
      <c r="F523" s="81"/>
      <c r="G523" s="81"/>
      <c r="H523" s="81"/>
      <c r="I523" s="81"/>
      <c r="J523" s="81"/>
      <c r="M523" s="81"/>
      <c r="N523" s="30"/>
      <c r="O523" s="30"/>
      <c r="P523" s="30"/>
    </row>
    <row r="524">
      <c r="C524" s="81"/>
      <c r="D524" s="82"/>
      <c r="E524" s="81"/>
      <c r="F524" s="81"/>
      <c r="G524" s="81"/>
      <c r="H524" s="81"/>
      <c r="I524" s="81"/>
      <c r="J524" s="81"/>
      <c r="M524" s="81"/>
      <c r="N524" s="30"/>
      <c r="O524" s="30"/>
      <c r="P524" s="30"/>
    </row>
    <row r="525">
      <c r="C525" s="81"/>
      <c r="D525" s="82"/>
      <c r="E525" s="81"/>
      <c r="F525" s="81"/>
      <c r="G525" s="81"/>
      <c r="H525" s="81"/>
      <c r="I525" s="81"/>
      <c r="J525" s="81"/>
      <c r="M525" s="81"/>
      <c r="N525" s="30"/>
      <c r="O525" s="30"/>
      <c r="P525" s="30"/>
    </row>
    <row r="526">
      <c r="C526" s="81"/>
      <c r="D526" s="82"/>
      <c r="E526" s="81"/>
      <c r="F526" s="81"/>
      <c r="G526" s="81"/>
      <c r="H526" s="81"/>
      <c r="I526" s="81"/>
      <c r="J526" s="81"/>
      <c r="M526" s="81"/>
      <c r="N526" s="30"/>
      <c r="O526" s="30"/>
      <c r="P526" s="30"/>
    </row>
    <row r="527">
      <c r="C527" s="81"/>
      <c r="D527" s="82"/>
      <c r="E527" s="81"/>
      <c r="F527" s="81"/>
      <c r="G527" s="81"/>
      <c r="H527" s="81"/>
      <c r="I527" s="81"/>
      <c r="J527" s="81"/>
      <c r="M527" s="81"/>
      <c r="N527" s="30"/>
      <c r="O527" s="30"/>
      <c r="P527" s="30"/>
    </row>
    <row r="528">
      <c r="C528" s="81"/>
      <c r="D528" s="82"/>
      <c r="E528" s="81"/>
      <c r="F528" s="81"/>
      <c r="G528" s="81"/>
      <c r="H528" s="81"/>
      <c r="I528" s="81"/>
      <c r="J528" s="81"/>
      <c r="M528" s="81"/>
      <c r="N528" s="30"/>
      <c r="O528" s="30"/>
      <c r="P528" s="30"/>
    </row>
    <row r="529">
      <c r="C529" s="81"/>
      <c r="D529" s="82"/>
      <c r="E529" s="81"/>
      <c r="F529" s="81"/>
      <c r="G529" s="81"/>
      <c r="H529" s="81"/>
      <c r="I529" s="81"/>
      <c r="J529" s="81"/>
      <c r="M529" s="81"/>
      <c r="N529" s="30"/>
      <c r="O529" s="30"/>
      <c r="P529" s="30"/>
    </row>
    <row r="530">
      <c r="C530" s="81"/>
      <c r="D530" s="82"/>
      <c r="E530" s="81"/>
      <c r="F530" s="81"/>
      <c r="G530" s="81"/>
      <c r="H530" s="81"/>
      <c r="I530" s="81"/>
      <c r="J530" s="81"/>
      <c r="M530" s="81"/>
      <c r="N530" s="30"/>
      <c r="O530" s="30"/>
      <c r="P530" s="30"/>
    </row>
    <row r="531">
      <c r="C531" s="81"/>
      <c r="D531" s="82"/>
      <c r="E531" s="81"/>
      <c r="F531" s="81"/>
      <c r="G531" s="81"/>
      <c r="H531" s="81"/>
      <c r="I531" s="81"/>
      <c r="J531" s="81"/>
      <c r="M531" s="81"/>
      <c r="N531" s="30"/>
      <c r="O531" s="30"/>
      <c r="P531" s="30"/>
    </row>
    <row r="532">
      <c r="C532" s="81"/>
      <c r="D532" s="82"/>
      <c r="E532" s="81"/>
      <c r="F532" s="81"/>
      <c r="G532" s="81"/>
      <c r="H532" s="81"/>
      <c r="I532" s="81"/>
      <c r="J532" s="81"/>
      <c r="M532" s="81"/>
      <c r="N532" s="30"/>
      <c r="O532" s="30"/>
      <c r="P532" s="30"/>
    </row>
    <row r="533">
      <c r="C533" s="81"/>
      <c r="D533" s="82"/>
      <c r="E533" s="81"/>
      <c r="F533" s="81"/>
      <c r="G533" s="81"/>
      <c r="H533" s="81"/>
      <c r="I533" s="81"/>
      <c r="J533" s="81"/>
      <c r="M533" s="81"/>
      <c r="N533" s="30"/>
      <c r="O533" s="30"/>
      <c r="P533" s="30"/>
    </row>
    <row r="534">
      <c r="C534" s="81"/>
      <c r="D534" s="82"/>
      <c r="E534" s="81"/>
      <c r="F534" s="81"/>
      <c r="G534" s="81"/>
      <c r="H534" s="81"/>
      <c r="I534" s="81"/>
      <c r="J534" s="81"/>
      <c r="M534" s="81"/>
      <c r="N534" s="30"/>
      <c r="O534" s="30"/>
      <c r="P534" s="30"/>
    </row>
    <row r="535">
      <c r="C535" s="81"/>
      <c r="D535" s="82"/>
      <c r="E535" s="81"/>
      <c r="F535" s="81"/>
      <c r="G535" s="81"/>
      <c r="H535" s="81"/>
      <c r="I535" s="81"/>
      <c r="J535" s="81"/>
      <c r="M535" s="81"/>
      <c r="N535" s="30"/>
      <c r="O535" s="30"/>
      <c r="P535" s="30"/>
    </row>
    <row r="536">
      <c r="C536" s="81"/>
      <c r="D536" s="82"/>
      <c r="E536" s="81"/>
      <c r="F536" s="81"/>
      <c r="G536" s="81"/>
      <c r="H536" s="81"/>
      <c r="I536" s="81"/>
      <c r="J536" s="81"/>
      <c r="M536" s="81"/>
      <c r="N536" s="30"/>
      <c r="O536" s="30"/>
      <c r="P536" s="30"/>
    </row>
    <row r="537">
      <c r="C537" s="81"/>
      <c r="D537" s="82"/>
      <c r="E537" s="81"/>
      <c r="F537" s="81"/>
      <c r="G537" s="81"/>
      <c r="H537" s="81"/>
      <c r="I537" s="81"/>
      <c r="J537" s="81"/>
      <c r="M537" s="81"/>
      <c r="N537" s="30"/>
      <c r="O537" s="30"/>
      <c r="P537" s="30"/>
    </row>
    <row r="538">
      <c r="C538" s="81"/>
      <c r="D538" s="82"/>
      <c r="E538" s="81"/>
      <c r="F538" s="81"/>
      <c r="G538" s="81"/>
      <c r="H538" s="81"/>
      <c r="I538" s="81"/>
      <c r="J538" s="81"/>
      <c r="M538" s="81"/>
      <c r="N538" s="30"/>
      <c r="O538" s="30"/>
      <c r="P538" s="30"/>
    </row>
    <row r="539">
      <c r="C539" s="81"/>
      <c r="D539" s="82"/>
      <c r="E539" s="81"/>
      <c r="F539" s="81"/>
      <c r="G539" s="81"/>
      <c r="H539" s="81"/>
      <c r="I539" s="81"/>
      <c r="J539" s="81"/>
      <c r="M539" s="81"/>
      <c r="N539" s="30"/>
      <c r="O539" s="30"/>
      <c r="P539" s="30"/>
    </row>
    <row r="540">
      <c r="C540" s="81"/>
      <c r="D540" s="82"/>
      <c r="E540" s="81"/>
      <c r="F540" s="81"/>
      <c r="G540" s="81"/>
      <c r="H540" s="81"/>
      <c r="I540" s="81"/>
      <c r="J540" s="81"/>
      <c r="M540" s="81"/>
      <c r="N540" s="30"/>
      <c r="O540" s="30"/>
      <c r="P540" s="30"/>
    </row>
    <row r="541">
      <c r="C541" s="81"/>
      <c r="D541" s="82"/>
      <c r="E541" s="81"/>
      <c r="F541" s="81"/>
      <c r="G541" s="81"/>
      <c r="H541" s="81"/>
      <c r="I541" s="81"/>
      <c r="J541" s="81"/>
      <c r="M541" s="81"/>
      <c r="N541" s="30"/>
      <c r="O541" s="30"/>
      <c r="P541" s="30"/>
    </row>
    <row r="542">
      <c r="C542" s="81"/>
      <c r="D542" s="82"/>
      <c r="E542" s="81"/>
      <c r="F542" s="81"/>
      <c r="G542" s="81"/>
      <c r="H542" s="81"/>
      <c r="I542" s="81"/>
      <c r="J542" s="81"/>
      <c r="M542" s="81"/>
      <c r="N542" s="30"/>
      <c r="O542" s="30"/>
      <c r="P542" s="30"/>
    </row>
    <row r="543">
      <c r="C543" s="81"/>
      <c r="D543" s="82"/>
      <c r="E543" s="81"/>
      <c r="F543" s="81"/>
      <c r="G543" s="81"/>
      <c r="H543" s="81"/>
      <c r="I543" s="81"/>
      <c r="J543" s="81"/>
      <c r="M543" s="81"/>
      <c r="N543" s="30"/>
      <c r="O543" s="30"/>
      <c r="P543" s="30"/>
    </row>
    <row r="544">
      <c r="C544" s="81"/>
      <c r="D544" s="82"/>
      <c r="E544" s="81"/>
      <c r="F544" s="81"/>
      <c r="G544" s="81"/>
      <c r="H544" s="81"/>
      <c r="I544" s="81"/>
      <c r="J544" s="81"/>
      <c r="M544" s="81"/>
      <c r="N544" s="30"/>
      <c r="O544" s="30"/>
      <c r="P544" s="30"/>
    </row>
    <row r="545">
      <c r="C545" s="81"/>
      <c r="D545" s="82"/>
      <c r="E545" s="81"/>
      <c r="F545" s="81"/>
      <c r="G545" s="81"/>
      <c r="H545" s="81"/>
      <c r="I545" s="81"/>
      <c r="J545" s="81"/>
      <c r="M545" s="81"/>
      <c r="N545" s="30"/>
      <c r="O545" s="30"/>
      <c r="P545" s="30"/>
    </row>
    <row r="546">
      <c r="C546" s="81"/>
      <c r="D546" s="82"/>
      <c r="E546" s="81"/>
      <c r="F546" s="81"/>
      <c r="G546" s="81"/>
      <c r="H546" s="81"/>
      <c r="I546" s="81"/>
      <c r="J546" s="81"/>
      <c r="M546" s="81"/>
      <c r="N546" s="30"/>
      <c r="O546" s="30"/>
      <c r="P546" s="30"/>
    </row>
    <row r="547">
      <c r="C547" s="81"/>
      <c r="D547" s="82"/>
      <c r="E547" s="81"/>
      <c r="F547" s="81"/>
      <c r="G547" s="81"/>
      <c r="H547" s="81"/>
      <c r="I547" s="81"/>
      <c r="J547" s="81"/>
      <c r="M547" s="81"/>
      <c r="N547" s="30"/>
      <c r="O547" s="30"/>
      <c r="P547" s="30"/>
    </row>
    <row r="548">
      <c r="C548" s="81"/>
      <c r="D548" s="82"/>
      <c r="E548" s="81"/>
      <c r="F548" s="81"/>
      <c r="G548" s="81"/>
      <c r="H548" s="81"/>
      <c r="I548" s="81"/>
      <c r="J548" s="81"/>
      <c r="M548" s="81"/>
      <c r="N548" s="30"/>
      <c r="O548" s="30"/>
      <c r="P548" s="30"/>
    </row>
    <row r="549">
      <c r="C549" s="81"/>
      <c r="D549" s="82"/>
      <c r="E549" s="81"/>
      <c r="F549" s="81"/>
      <c r="G549" s="81"/>
      <c r="H549" s="81"/>
      <c r="I549" s="81"/>
      <c r="J549" s="81"/>
      <c r="M549" s="81"/>
      <c r="N549" s="30"/>
      <c r="O549" s="30"/>
      <c r="P549" s="30"/>
    </row>
    <row r="550">
      <c r="C550" s="81"/>
      <c r="D550" s="82"/>
      <c r="E550" s="81"/>
      <c r="F550" s="81"/>
      <c r="G550" s="81"/>
      <c r="H550" s="81"/>
      <c r="I550" s="81"/>
      <c r="J550" s="81"/>
      <c r="M550" s="81"/>
      <c r="N550" s="30"/>
      <c r="O550" s="30"/>
      <c r="P550" s="30"/>
    </row>
    <row r="551">
      <c r="C551" s="81"/>
      <c r="D551" s="82"/>
      <c r="E551" s="81"/>
      <c r="F551" s="81"/>
      <c r="G551" s="81"/>
      <c r="H551" s="81"/>
      <c r="I551" s="81"/>
      <c r="J551" s="81"/>
      <c r="M551" s="81"/>
      <c r="N551" s="30"/>
      <c r="O551" s="30"/>
      <c r="P551" s="30"/>
    </row>
    <row r="552">
      <c r="C552" s="81"/>
      <c r="D552" s="82"/>
      <c r="E552" s="81"/>
      <c r="F552" s="81"/>
      <c r="G552" s="81"/>
      <c r="H552" s="81"/>
      <c r="I552" s="81"/>
      <c r="J552" s="81"/>
      <c r="M552" s="81"/>
      <c r="N552" s="30"/>
      <c r="O552" s="30"/>
      <c r="P552" s="30"/>
    </row>
    <row r="553">
      <c r="C553" s="81"/>
      <c r="D553" s="82"/>
      <c r="E553" s="81"/>
      <c r="F553" s="81"/>
      <c r="G553" s="81"/>
      <c r="H553" s="81"/>
      <c r="I553" s="81"/>
      <c r="J553" s="81"/>
      <c r="M553" s="81"/>
      <c r="N553" s="30"/>
      <c r="O553" s="30"/>
      <c r="P553" s="30"/>
    </row>
    <row r="554">
      <c r="C554" s="81"/>
      <c r="D554" s="82"/>
      <c r="E554" s="81"/>
      <c r="F554" s="81"/>
      <c r="G554" s="81"/>
      <c r="H554" s="81"/>
      <c r="I554" s="81"/>
      <c r="J554" s="81"/>
      <c r="M554" s="81"/>
      <c r="N554" s="30"/>
      <c r="O554" s="30"/>
      <c r="P554" s="30"/>
    </row>
    <row r="555">
      <c r="C555" s="81"/>
      <c r="D555" s="82"/>
      <c r="E555" s="81"/>
      <c r="F555" s="81"/>
      <c r="G555" s="81"/>
      <c r="H555" s="81"/>
      <c r="I555" s="81"/>
      <c r="J555" s="81"/>
      <c r="M555" s="81"/>
      <c r="N555" s="30"/>
      <c r="O555" s="30"/>
      <c r="P555" s="30"/>
    </row>
    <row r="556">
      <c r="C556" s="81"/>
      <c r="D556" s="82"/>
      <c r="E556" s="81"/>
      <c r="F556" s="81"/>
      <c r="G556" s="81"/>
      <c r="H556" s="81"/>
      <c r="I556" s="81"/>
      <c r="J556" s="81"/>
      <c r="M556" s="81"/>
      <c r="N556" s="30"/>
      <c r="O556" s="30"/>
      <c r="P556" s="30"/>
    </row>
    <row r="557">
      <c r="C557" s="81"/>
      <c r="D557" s="82"/>
      <c r="E557" s="81"/>
      <c r="F557" s="81"/>
      <c r="G557" s="81"/>
      <c r="H557" s="81"/>
      <c r="I557" s="81"/>
      <c r="J557" s="81"/>
      <c r="M557" s="81"/>
      <c r="N557" s="30"/>
      <c r="O557" s="30"/>
      <c r="P557" s="30"/>
    </row>
    <row r="558">
      <c r="C558" s="81"/>
      <c r="D558" s="82"/>
      <c r="E558" s="81"/>
      <c r="F558" s="81"/>
      <c r="G558" s="81"/>
      <c r="H558" s="81"/>
      <c r="I558" s="81"/>
      <c r="J558" s="81"/>
      <c r="M558" s="81"/>
      <c r="N558" s="30"/>
      <c r="O558" s="30"/>
      <c r="P558" s="30"/>
    </row>
    <row r="559">
      <c r="C559" s="81"/>
      <c r="D559" s="82"/>
      <c r="E559" s="81"/>
      <c r="F559" s="81"/>
      <c r="G559" s="81"/>
      <c r="H559" s="81"/>
      <c r="I559" s="81"/>
      <c r="J559" s="81"/>
      <c r="M559" s="81"/>
      <c r="N559" s="30"/>
      <c r="O559" s="30"/>
      <c r="P559" s="30"/>
    </row>
    <row r="560">
      <c r="C560" s="81"/>
      <c r="D560" s="82"/>
      <c r="E560" s="81"/>
      <c r="F560" s="81"/>
      <c r="G560" s="81"/>
      <c r="H560" s="81"/>
      <c r="I560" s="81"/>
      <c r="J560" s="81"/>
      <c r="M560" s="81"/>
      <c r="N560" s="30"/>
      <c r="O560" s="30"/>
      <c r="P560" s="30"/>
    </row>
    <row r="561">
      <c r="C561" s="81"/>
      <c r="D561" s="82"/>
      <c r="E561" s="81"/>
      <c r="F561" s="81"/>
      <c r="G561" s="81"/>
      <c r="H561" s="81"/>
      <c r="I561" s="81"/>
      <c r="J561" s="81"/>
      <c r="M561" s="81"/>
      <c r="N561" s="30"/>
      <c r="O561" s="30"/>
      <c r="P561" s="30"/>
    </row>
    <row r="562">
      <c r="C562" s="81"/>
      <c r="D562" s="82"/>
      <c r="E562" s="81"/>
      <c r="F562" s="81"/>
      <c r="G562" s="81"/>
      <c r="H562" s="81"/>
      <c r="I562" s="81"/>
      <c r="J562" s="81"/>
      <c r="M562" s="81"/>
      <c r="N562" s="30"/>
      <c r="O562" s="30"/>
      <c r="P562" s="30"/>
    </row>
    <row r="563">
      <c r="C563" s="81"/>
      <c r="D563" s="82"/>
      <c r="E563" s="81"/>
      <c r="F563" s="81"/>
      <c r="G563" s="81"/>
      <c r="H563" s="81"/>
      <c r="I563" s="81"/>
      <c r="J563" s="81"/>
      <c r="M563" s="81"/>
      <c r="N563" s="30"/>
      <c r="O563" s="30"/>
      <c r="P563" s="30"/>
    </row>
    <row r="564">
      <c r="C564" s="81"/>
      <c r="D564" s="82"/>
      <c r="E564" s="81"/>
      <c r="F564" s="81"/>
      <c r="G564" s="81"/>
      <c r="H564" s="81"/>
      <c r="I564" s="81"/>
      <c r="J564" s="81"/>
      <c r="M564" s="81"/>
      <c r="N564" s="30"/>
      <c r="O564" s="30"/>
      <c r="P564" s="30"/>
    </row>
    <row r="565">
      <c r="C565" s="81"/>
      <c r="D565" s="82"/>
      <c r="E565" s="81"/>
      <c r="F565" s="81"/>
      <c r="G565" s="81"/>
      <c r="H565" s="81"/>
      <c r="I565" s="81"/>
      <c r="J565" s="81"/>
      <c r="M565" s="81"/>
      <c r="N565" s="30"/>
      <c r="O565" s="30"/>
      <c r="P565" s="30"/>
    </row>
    <row r="566">
      <c r="C566" s="81"/>
      <c r="D566" s="82"/>
      <c r="E566" s="81"/>
      <c r="F566" s="81"/>
      <c r="G566" s="81"/>
      <c r="H566" s="81"/>
      <c r="I566" s="81"/>
      <c r="J566" s="81"/>
      <c r="M566" s="81"/>
      <c r="N566" s="30"/>
      <c r="O566" s="30"/>
      <c r="P566" s="30"/>
    </row>
    <row r="567">
      <c r="C567" s="81"/>
      <c r="D567" s="82"/>
      <c r="E567" s="81"/>
      <c r="F567" s="81"/>
      <c r="G567" s="81"/>
      <c r="H567" s="81"/>
      <c r="I567" s="81"/>
      <c r="J567" s="81"/>
      <c r="M567" s="81"/>
      <c r="N567" s="30"/>
      <c r="O567" s="30"/>
      <c r="P567" s="30"/>
    </row>
    <row r="568">
      <c r="C568" s="81"/>
      <c r="D568" s="82"/>
      <c r="E568" s="81"/>
      <c r="F568" s="81"/>
      <c r="G568" s="81"/>
      <c r="H568" s="81"/>
      <c r="I568" s="81"/>
      <c r="J568" s="81"/>
      <c r="M568" s="81"/>
      <c r="N568" s="30"/>
      <c r="O568" s="30"/>
      <c r="P568" s="30"/>
    </row>
    <row r="569">
      <c r="C569" s="81"/>
      <c r="D569" s="82"/>
      <c r="E569" s="81"/>
      <c r="F569" s="81"/>
      <c r="G569" s="81"/>
      <c r="H569" s="81"/>
      <c r="I569" s="81"/>
      <c r="J569" s="81"/>
      <c r="M569" s="81"/>
      <c r="N569" s="30"/>
      <c r="O569" s="30"/>
      <c r="P569" s="30"/>
    </row>
    <row r="570">
      <c r="C570" s="81"/>
      <c r="D570" s="82"/>
      <c r="E570" s="81"/>
      <c r="F570" s="81"/>
      <c r="G570" s="81"/>
      <c r="H570" s="81"/>
      <c r="I570" s="81"/>
      <c r="J570" s="81"/>
      <c r="M570" s="81"/>
      <c r="N570" s="30"/>
      <c r="O570" s="30"/>
      <c r="P570" s="30"/>
    </row>
    <row r="571">
      <c r="C571" s="81"/>
      <c r="D571" s="82"/>
      <c r="E571" s="81"/>
      <c r="F571" s="81"/>
      <c r="G571" s="81"/>
      <c r="H571" s="81"/>
      <c r="I571" s="81"/>
      <c r="J571" s="81"/>
      <c r="M571" s="81"/>
      <c r="N571" s="30"/>
      <c r="O571" s="30"/>
      <c r="P571" s="30"/>
    </row>
    <row r="572">
      <c r="C572" s="81"/>
      <c r="D572" s="82"/>
      <c r="E572" s="81"/>
      <c r="F572" s="81"/>
      <c r="G572" s="81"/>
      <c r="H572" s="81"/>
      <c r="I572" s="81"/>
      <c r="J572" s="81"/>
      <c r="M572" s="81"/>
      <c r="N572" s="30"/>
      <c r="O572" s="30"/>
      <c r="P572" s="30"/>
    </row>
    <row r="573">
      <c r="C573" s="81"/>
      <c r="D573" s="82"/>
      <c r="E573" s="81"/>
      <c r="F573" s="81"/>
      <c r="G573" s="81"/>
      <c r="H573" s="81"/>
      <c r="I573" s="81"/>
      <c r="J573" s="81"/>
      <c r="M573" s="81"/>
      <c r="N573" s="30"/>
      <c r="O573" s="30"/>
      <c r="P573" s="30"/>
    </row>
    <row r="574">
      <c r="C574" s="81"/>
      <c r="D574" s="82"/>
      <c r="E574" s="81"/>
      <c r="F574" s="81"/>
      <c r="G574" s="81"/>
      <c r="H574" s="81"/>
      <c r="I574" s="81"/>
      <c r="J574" s="81"/>
      <c r="M574" s="81"/>
      <c r="N574" s="30"/>
      <c r="O574" s="30"/>
      <c r="P574" s="30"/>
    </row>
    <row r="575">
      <c r="C575" s="81"/>
      <c r="D575" s="82"/>
      <c r="E575" s="81"/>
      <c r="F575" s="81"/>
      <c r="G575" s="81"/>
      <c r="H575" s="81"/>
      <c r="I575" s="81"/>
      <c r="J575" s="81"/>
      <c r="M575" s="81"/>
      <c r="N575" s="30"/>
      <c r="O575" s="30"/>
      <c r="P575" s="30"/>
    </row>
    <row r="576">
      <c r="C576" s="81"/>
      <c r="D576" s="82"/>
      <c r="E576" s="81"/>
      <c r="F576" s="81"/>
      <c r="G576" s="81"/>
      <c r="H576" s="81"/>
      <c r="I576" s="81"/>
      <c r="J576" s="81"/>
      <c r="M576" s="81"/>
      <c r="N576" s="30"/>
      <c r="O576" s="30"/>
      <c r="P576" s="30"/>
    </row>
    <row r="577">
      <c r="C577" s="81"/>
      <c r="D577" s="82"/>
      <c r="E577" s="81"/>
      <c r="F577" s="81"/>
      <c r="G577" s="81"/>
      <c r="H577" s="81"/>
      <c r="I577" s="81"/>
      <c r="J577" s="81"/>
      <c r="M577" s="81"/>
      <c r="N577" s="30"/>
      <c r="O577" s="30"/>
      <c r="P577" s="30"/>
    </row>
    <row r="578">
      <c r="C578" s="81"/>
      <c r="D578" s="82"/>
      <c r="E578" s="81"/>
      <c r="F578" s="81"/>
      <c r="G578" s="81"/>
      <c r="H578" s="81"/>
      <c r="I578" s="81"/>
      <c r="J578" s="81"/>
      <c r="M578" s="81"/>
      <c r="N578" s="30"/>
      <c r="O578" s="30"/>
      <c r="P578" s="30"/>
    </row>
    <row r="579">
      <c r="C579" s="81"/>
      <c r="D579" s="82"/>
      <c r="E579" s="81"/>
      <c r="F579" s="81"/>
      <c r="G579" s="81"/>
      <c r="H579" s="81"/>
      <c r="I579" s="81"/>
      <c r="J579" s="81"/>
      <c r="M579" s="81"/>
      <c r="N579" s="30"/>
      <c r="O579" s="30"/>
      <c r="P579" s="30"/>
    </row>
    <row r="580">
      <c r="C580" s="81"/>
      <c r="D580" s="82"/>
      <c r="E580" s="81"/>
      <c r="F580" s="81"/>
      <c r="G580" s="81"/>
      <c r="H580" s="81"/>
      <c r="I580" s="81"/>
      <c r="J580" s="81"/>
      <c r="M580" s="81"/>
      <c r="N580" s="30"/>
      <c r="O580" s="30"/>
      <c r="P580" s="30"/>
    </row>
    <row r="581">
      <c r="C581" s="81"/>
      <c r="D581" s="82"/>
      <c r="E581" s="81"/>
      <c r="F581" s="81"/>
      <c r="G581" s="81"/>
      <c r="H581" s="81"/>
      <c r="I581" s="81"/>
      <c r="J581" s="81"/>
      <c r="M581" s="81"/>
      <c r="N581" s="30"/>
      <c r="O581" s="30"/>
      <c r="P581" s="30"/>
    </row>
    <row r="582">
      <c r="C582" s="81"/>
      <c r="D582" s="82"/>
      <c r="E582" s="81"/>
      <c r="F582" s="81"/>
      <c r="G582" s="81"/>
      <c r="H582" s="81"/>
      <c r="I582" s="81"/>
      <c r="J582" s="81"/>
      <c r="M582" s="81"/>
      <c r="N582" s="30"/>
      <c r="O582" s="30"/>
      <c r="P582" s="30"/>
    </row>
    <row r="583">
      <c r="C583" s="81"/>
      <c r="D583" s="82"/>
      <c r="E583" s="81"/>
      <c r="F583" s="81"/>
      <c r="G583" s="81"/>
      <c r="H583" s="81"/>
      <c r="I583" s="81"/>
      <c r="J583" s="81"/>
      <c r="M583" s="81"/>
      <c r="N583" s="30"/>
      <c r="O583" s="30"/>
      <c r="P583" s="30"/>
    </row>
    <row r="584">
      <c r="C584" s="81"/>
      <c r="D584" s="82"/>
      <c r="E584" s="81"/>
      <c r="F584" s="81"/>
      <c r="G584" s="81"/>
      <c r="H584" s="81"/>
      <c r="I584" s="81"/>
      <c r="J584" s="81"/>
      <c r="M584" s="81"/>
      <c r="N584" s="30"/>
      <c r="O584" s="30"/>
      <c r="P584" s="30"/>
    </row>
    <row r="585">
      <c r="C585" s="81"/>
      <c r="D585" s="82"/>
      <c r="E585" s="81"/>
      <c r="F585" s="81"/>
      <c r="G585" s="81"/>
      <c r="H585" s="81"/>
      <c r="I585" s="81"/>
      <c r="J585" s="81"/>
      <c r="M585" s="81"/>
      <c r="N585" s="30"/>
      <c r="O585" s="30"/>
      <c r="P585" s="30"/>
    </row>
    <row r="586">
      <c r="C586" s="81"/>
      <c r="D586" s="82"/>
      <c r="E586" s="81"/>
      <c r="F586" s="81"/>
      <c r="G586" s="81"/>
      <c r="H586" s="81"/>
      <c r="I586" s="81"/>
      <c r="J586" s="81"/>
      <c r="M586" s="81"/>
      <c r="N586" s="30"/>
      <c r="O586" s="30"/>
      <c r="P586" s="30"/>
    </row>
    <row r="587">
      <c r="C587" s="81"/>
      <c r="D587" s="82"/>
      <c r="E587" s="81"/>
      <c r="F587" s="81"/>
      <c r="G587" s="81"/>
      <c r="H587" s="81"/>
      <c r="I587" s="81"/>
      <c r="J587" s="81"/>
      <c r="M587" s="81"/>
      <c r="N587" s="30"/>
      <c r="O587" s="30"/>
      <c r="P587" s="30"/>
    </row>
    <row r="588">
      <c r="C588" s="81"/>
      <c r="D588" s="82"/>
      <c r="E588" s="81"/>
      <c r="F588" s="81"/>
      <c r="G588" s="81"/>
      <c r="H588" s="81"/>
      <c r="I588" s="81"/>
      <c r="J588" s="81"/>
      <c r="M588" s="81"/>
      <c r="N588" s="30"/>
      <c r="O588" s="30"/>
      <c r="P588" s="30"/>
    </row>
    <row r="589">
      <c r="C589" s="81"/>
      <c r="D589" s="82"/>
      <c r="E589" s="81"/>
      <c r="F589" s="81"/>
      <c r="G589" s="81"/>
      <c r="H589" s="81"/>
      <c r="I589" s="81"/>
      <c r="J589" s="81"/>
      <c r="M589" s="81"/>
      <c r="N589" s="30"/>
      <c r="O589" s="30"/>
      <c r="P589" s="30"/>
    </row>
    <row r="590">
      <c r="C590" s="81"/>
      <c r="D590" s="82"/>
      <c r="E590" s="81"/>
      <c r="F590" s="81"/>
      <c r="G590" s="81"/>
      <c r="H590" s="81"/>
      <c r="I590" s="81"/>
      <c r="J590" s="81"/>
      <c r="M590" s="81"/>
      <c r="N590" s="30"/>
      <c r="O590" s="30"/>
      <c r="P590" s="30"/>
    </row>
    <row r="591">
      <c r="C591" s="81"/>
      <c r="D591" s="82"/>
      <c r="E591" s="81"/>
      <c r="F591" s="81"/>
      <c r="G591" s="81"/>
      <c r="H591" s="81"/>
      <c r="I591" s="81"/>
      <c r="J591" s="81"/>
      <c r="M591" s="81"/>
      <c r="N591" s="30"/>
      <c r="O591" s="30"/>
      <c r="P591" s="30"/>
    </row>
    <row r="592">
      <c r="C592" s="81"/>
      <c r="D592" s="82"/>
      <c r="E592" s="81"/>
      <c r="F592" s="81"/>
      <c r="G592" s="81"/>
      <c r="H592" s="81"/>
      <c r="I592" s="81"/>
      <c r="J592" s="81"/>
      <c r="M592" s="81"/>
      <c r="N592" s="30"/>
      <c r="O592" s="30"/>
      <c r="P592" s="30"/>
    </row>
    <row r="593">
      <c r="C593" s="81"/>
      <c r="D593" s="82"/>
      <c r="E593" s="81"/>
      <c r="F593" s="81"/>
      <c r="G593" s="81"/>
      <c r="H593" s="81"/>
      <c r="I593" s="81"/>
      <c r="J593" s="81"/>
      <c r="M593" s="81"/>
      <c r="N593" s="30"/>
      <c r="O593" s="30"/>
      <c r="P593" s="30"/>
    </row>
    <row r="594">
      <c r="C594" s="81"/>
      <c r="D594" s="82"/>
      <c r="E594" s="81"/>
      <c r="F594" s="81"/>
      <c r="G594" s="81"/>
      <c r="H594" s="81"/>
      <c r="I594" s="81"/>
      <c r="J594" s="81"/>
      <c r="M594" s="81"/>
      <c r="N594" s="30"/>
      <c r="O594" s="30"/>
      <c r="P594" s="30"/>
    </row>
    <row r="595">
      <c r="C595" s="81"/>
      <c r="D595" s="82"/>
      <c r="E595" s="81"/>
      <c r="F595" s="81"/>
      <c r="G595" s="81"/>
      <c r="H595" s="81"/>
      <c r="I595" s="81"/>
      <c r="J595" s="81"/>
      <c r="M595" s="81"/>
      <c r="N595" s="30"/>
      <c r="O595" s="30"/>
      <c r="P595" s="30"/>
    </row>
    <row r="596">
      <c r="C596" s="81"/>
      <c r="D596" s="82"/>
      <c r="E596" s="81"/>
      <c r="F596" s="81"/>
      <c r="G596" s="81"/>
      <c r="H596" s="81"/>
      <c r="I596" s="81"/>
      <c r="J596" s="81"/>
      <c r="M596" s="81"/>
      <c r="N596" s="30"/>
      <c r="O596" s="30"/>
      <c r="P596" s="30"/>
    </row>
    <row r="597">
      <c r="C597" s="81"/>
      <c r="D597" s="82"/>
      <c r="E597" s="81"/>
      <c r="F597" s="81"/>
      <c r="G597" s="81"/>
      <c r="H597" s="81"/>
      <c r="I597" s="81"/>
      <c r="J597" s="81"/>
      <c r="M597" s="81"/>
      <c r="N597" s="30"/>
      <c r="O597" s="30"/>
      <c r="P597" s="30"/>
    </row>
    <row r="598">
      <c r="C598" s="81"/>
      <c r="D598" s="82"/>
      <c r="E598" s="81"/>
      <c r="F598" s="81"/>
      <c r="G598" s="81"/>
      <c r="H598" s="81"/>
      <c r="I598" s="81"/>
      <c r="J598" s="81"/>
      <c r="M598" s="81"/>
      <c r="N598" s="30"/>
      <c r="O598" s="30"/>
      <c r="P598" s="30"/>
    </row>
    <row r="599">
      <c r="C599" s="81"/>
      <c r="D599" s="82"/>
      <c r="E599" s="81"/>
      <c r="F599" s="81"/>
      <c r="G599" s="81"/>
      <c r="H599" s="81"/>
      <c r="I599" s="81"/>
      <c r="J599" s="81"/>
      <c r="M599" s="81"/>
      <c r="N599" s="30"/>
      <c r="O599" s="30"/>
      <c r="P599" s="30"/>
    </row>
    <row r="600">
      <c r="C600" s="81"/>
      <c r="D600" s="82"/>
      <c r="E600" s="81"/>
      <c r="F600" s="81"/>
      <c r="G600" s="81"/>
      <c r="H600" s="81"/>
      <c r="I600" s="81"/>
      <c r="J600" s="81"/>
      <c r="M600" s="81"/>
      <c r="N600" s="30"/>
      <c r="O600" s="30"/>
      <c r="P600" s="30"/>
    </row>
    <row r="601">
      <c r="C601" s="81"/>
      <c r="D601" s="82"/>
      <c r="E601" s="81"/>
      <c r="F601" s="81"/>
      <c r="G601" s="81"/>
      <c r="H601" s="81"/>
      <c r="I601" s="81"/>
      <c r="J601" s="81"/>
      <c r="M601" s="81"/>
      <c r="N601" s="30"/>
      <c r="O601" s="30"/>
      <c r="P601" s="30"/>
    </row>
    <row r="602">
      <c r="C602" s="81"/>
      <c r="D602" s="82"/>
      <c r="E602" s="81"/>
      <c r="F602" s="81"/>
      <c r="G602" s="81"/>
      <c r="H602" s="81"/>
      <c r="I602" s="81"/>
      <c r="J602" s="81"/>
      <c r="M602" s="81"/>
      <c r="N602" s="30"/>
      <c r="O602" s="30"/>
      <c r="P602" s="30"/>
    </row>
    <row r="603">
      <c r="C603" s="81"/>
      <c r="D603" s="82"/>
      <c r="E603" s="81"/>
      <c r="F603" s="81"/>
      <c r="G603" s="81"/>
      <c r="H603" s="81"/>
      <c r="I603" s="81"/>
      <c r="J603" s="81"/>
      <c r="M603" s="81"/>
      <c r="N603" s="30"/>
      <c r="O603" s="30"/>
      <c r="P603" s="30"/>
    </row>
    <row r="604">
      <c r="C604" s="81"/>
      <c r="D604" s="82"/>
      <c r="E604" s="81"/>
      <c r="F604" s="81"/>
      <c r="G604" s="81"/>
      <c r="H604" s="81"/>
      <c r="I604" s="81"/>
      <c r="J604" s="81"/>
      <c r="M604" s="81"/>
      <c r="N604" s="30"/>
      <c r="O604" s="30"/>
      <c r="P604" s="30"/>
    </row>
    <row r="605">
      <c r="C605" s="81"/>
      <c r="D605" s="82"/>
      <c r="E605" s="81"/>
      <c r="F605" s="81"/>
      <c r="G605" s="81"/>
      <c r="H605" s="81"/>
      <c r="I605" s="81"/>
      <c r="J605" s="81"/>
      <c r="M605" s="81"/>
      <c r="N605" s="30"/>
      <c r="O605" s="30"/>
      <c r="P605" s="30"/>
    </row>
    <row r="606">
      <c r="C606" s="81"/>
      <c r="D606" s="82"/>
      <c r="E606" s="81"/>
      <c r="F606" s="81"/>
      <c r="G606" s="81"/>
      <c r="H606" s="81"/>
      <c r="I606" s="81"/>
      <c r="J606" s="81"/>
      <c r="M606" s="81"/>
      <c r="N606" s="30"/>
      <c r="O606" s="30"/>
      <c r="P606" s="30"/>
    </row>
    <row r="607">
      <c r="C607" s="81"/>
      <c r="D607" s="82"/>
      <c r="E607" s="81"/>
      <c r="F607" s="81"/>
      <c r="G607" s="81"/>
      <c r="H607" s="81"/>
      <c r="I607" s="81"/>
      <c r="J607" s="81"/>
      <c r="M607" s="81"/>
      <c r="N607" s="30"/>
      <c r="O607" s="30"/>
      <c r="P607" s="30"/>
    </row>
    <row r="608">
      <c r="C608" s="81"/>
      <c r="D608" s="82"/>
      <c r="E608" s="81"/>
      <c r="F608" s="81"/>
      <c r="G608" s="81"/>
      <c r="H608" s="81"/>
      <c r="I608" s="81"/>
      <c r="J608" s="81"/>
      <c r="M608" s="81"/>
      <c r="N608" s="30"/>
      <c r="O608" s="30"/>
      <c r="P608" s="30"/>
    </row>
    <row r="609">
      <c r="C609" s="81"/>
      <c r="D609" s="82"/>
      <c r="E609" s="81"/>
      <c r="F609" s="81"/>
      <c r="G609" s="81"/>
      <c r="H609" s="81"/>
      <c r="I609" s="81"/>
      <c r="J609" s="81"/>
      <c r="M609" s="81"/>
      <c r="N609" s="30"/>
      <c r="O609" s="30"/>
      <c r="P609" s="30"/>
    </row>
    <row r="610">
      <c r="C610" s="81"/>
      <c r="D610" s="82"/>
      <c r="E610" s="81"/>
      <c r="F610" s="81"/>
      <c r="G610" s="81"/>
      <c r="H610" s="81"/>
      <c r="I610" s="81"/>
      <c r="J610" s="81"/>
      <c r="M610" s="81"/>
      <c r="N610" s="30"/>
      <c r="O610" s="30"/>
      <c r="P610" s="30"/>
    </row>
    <row r="611">
      <c r="C611" s="81"/>
      <c r="D611" s="82"/>
      <c r="E611" s="81"/>
      <c r="F611" s="81"/>
      <c r="G611" s="81"/>
      <c r="H611" s="81"/>
      <c r="I611" s="81"/>
      <c r="J611" s="81"/>
      <c r="M611" s="81"/>
      <c r="N611" s="30"/>
      <c r="O611" s="30"/>
      <c r="P611" s="30"/>
    </row>
    <row r="612">
      <c r="C612" s="81"/>
      <c r="D612" s="82"/>
      <c r="E612" s="81"/>
      <c r="F612" s="81"/>
      <c r="G612" s="81"/>
      <c r="H612" s="81"/>
      <c r="I612" s="81"/>
      <c r="J612" s="81"/>
      <c r="M612" s="81"/>
      <c r="N612" s="30"/>
      <c r="O612" s="30"/>
      <c r="P612" s="30"/>
    </row>
    <row r="613">
      <c r="C613" s="81"/>
      <c r="D613" s="82"/>
      <c r="E613" s="81"/>
      <c r="F613" s="81"/>
      <c r="G613" s="81"/>
      <c r="H613" s="81"/>
      <c r="I613" s="81"/>
      <c r="J613" s="81"/>
      <c r="M613" s="81"/>
      <c r="N613" s="30"/>
      <c r="O613" s="30"/>
      <c r="P613" s="30"/>
    </row>
    <row r="614">
      <c r="C614" s="81"/>
      <c r="D614" s="82"/>
      <c r="E614" s="81"/>
      <c r="F614" s="81"/>
      <c r="G614" s="81"/>
      <c r="H614" s="81"/>
      <c r="I614" s="81"/>
      <c r="J614" s="81"/>
      <c r="M614" s="81"/>
      <c r="N614" s="30"/>
      <c r="O614" s="30"/>
      <c r="P614" s="30"/>
    </row>
    <row r="615">
      <c r="C615" s="81"/>
      <c r="D615" s="82"/>
      <c r="E615" s="81"/>
      <c r="F615" s="81"/>
      <c r="G615" s="81"/>
      <c r="H615" s="81"/>
      <c r="I615" s="81"/>
      <c r="J615" s="81"/>
      <c r="M615" s="81"/>
      <c r="N615" s="30"/>
      <c r="O615" s="30"/>
      <c r="P615" s="30"/>
    </row>
    <row r="616">
      <c r="C616" s="81"/>
      <c r="D616" s="82"/>
      <c r="E616" s="81"/>
      <c r="F616" s="81"/>
      <c r="G616" s="81"/>
      <c r="H616" s="81"/>
      <c r="I616" s="81"/>
      <c r="J616" s="81"/>
      <c r="M616" s="81"/>
      <c r="N616" s="30"/>
      <c r="O616" s="30"/>
      <c r="P616" s="30"/>
    </row>
    <row r="617">
      <c r="C617" s="81"/>
      <c r="D617" s="82"/>
      <c r="E617" s="81"/>
      <c r="F617" s="81"/>
      <c r="G617" s="81"/>
      <c r="H617" s="81"/>
      <c r="I617" s="81"/>
      <c r="J617" s="81"/>
      <c r="M617" s="81"/>
      <c r="N617" s="30"/>
      <c r="O617" s="30"/>
      <c r="P617" s="30"/>
    </row>
    <row r="618">
      <c r="C618" s="81"/>
      <c r="D618" s="82"/>
      <c r="E618" s="81"/>
      <c r="F618" s="81"/>
      <c r="G618" s="81"/>
      <c r="H618" s="81"/>
      <c r="I618" s="81"/>
      <c r="J618" s="81"/>
      <c r="M618" s="81"/>
      <c r="N618" s="30"/>
      <c r="O618" s="30"/>
      <c r="P618" s="30"/>
    </row>
    <row r="619">
      <c r="C619" s="81"/>
      <c r="D619" s="82"/>
      <c r="E619" s="81"/>
      <c r="F619" s="81"/>
      <c r="G619" s="81"/>
      <c r="H619" s="81"/>
      <c r="I619" s="81"/>
      <c r="J619" s="81"/>
      <c r="M619" s="81"/>
      <c r="N619" s="30"/>
      <c r="O619" s="30"/>
      <c r="P619" s="30"/>
    </row>
    <row r="620">
      <c r="C620" s="81"/>
      <c r="D620" s="82"/>
      <c r="E620" s="81"/>
      <c r="F620" s="81"/>
      <c r="G620" s="81"/>
      <c r="H620" s="81"/>
      <c r="I620" s="81"/>
      <c r="J620" s="81"/>
      <c r="M620" s="81"/>
      <c r="N620" s="30"/>
      <c r="O620" s="30"/>
      <c r="P620" s="30"/>
    </row>
    <row r="621">
      <c r="C621" s="81"/>
      <c r="D621" s="82"/>
      <c r="E621" s="81"/>
      <c r="F621" s="81"/>
      <c r="G621" s="81"/>
      <c r="H621" s="81"/>
      <c r="I621" s="81"/>
      <c r="J621" s="81"/>
      <c r="M621" s="81"/>
      <c r="N621" s="30"/>
      <c r="O621" s="30"/>
      <c r="P621" s="30"/>
    </row>
    <row r="622">
      <c r="C622" s="81"/>
      <c r="D622" s="82"/>
      <c r="E622" s="81"/>
      <c r="F622" s="81"/>
      <c r="G622" s="81"/>
      <c r="H622" s="81"/>
      <c r="I622" s="81"/>
      <c r="J622" s="81"/>
      <c r="M622" s="81"/>
      <c r="N622" s="30"/>
      <c r="O622" s="30"/>
      <c r="P622" s="30"/>
    </row>
    <row r="623">
      <c r="C623" s="81"/>
      <c r="D623" s="82"/>
      <c r="E623" s="81"/>
      <c r="F623" s="81"/>
      <c r="G623" s="81"/>
      <c r="H623" s="81"/>
      <c r="I623" s="81"/>
      <c r="J623" s="81"/>
      <c r="M623" s="81"/>
      <c r="N623" s="30"/>
      <c r="O623" s="30"/>
      <c r="P623" s="30"/>
    </row>
    <row r="624">
      <c r="C624" s="81"/>
      <c r="D624" s="82"/>
      <c r="E624" s="81"/>
      <c r="F624" s="81"/>
      <c r="G624" s="81"/>
      <c r="H624" s="81"/>
      <c r="I624" s="81"/>
      <c r="J624" s="81"/>
      <c r="M624" s="81"/>
      <c r="N624" s="30"/>
      <c r="O624" s="30"/>
      <c r="P624" s="30"/>
    </row>
    <row r="625">
      <c r="C625" s="81"/>
      <c r="D625" s="82"/>
      <c r="E625" s="81"/>
      <c r="F625" s="81"/>
      <c r="G625" s="81"/>
      <c r="H625" s="81"/>
      <c r="I625" s="81"/>
      <c r="J625" s="81"/>
      <c r="M625" s="81"/>
      <c r="N625" s="30"/>
      <c r="O625" s="30"/>
      <c r="P625" s="30"/>
    </row>
    <row r="626">
      <c r="C626" s="81"/>
      <c r="D626" s="82"/>
      <c r="E626" s="81"/>
      <c r="F626" s="81"/>
      <c r="G626" s="81"/>
      <c r="H626" s="81"/>
      <c r="I626" s="81"/>
      <c r="J626" s="81"/>
      <c r="M626" s="81"/>
      <c r="N626" s="30"/>
      <c r="O626" s="30"/>
      <c r="P626" s="30"/>
    </row>
    <row r="627">
      <c r="C627" s="81"/>
      <c r="D627" s="82"/>
      <c r="E627" s="81"/>
      <c r="F627" s="81"/>
      <c r="G627" s="81"/>
      <c r="H627" s="81"/>
      <c r="I627" s="81"/>
      <c r="J627" s="81"/>
      <c r="M627" s="81"/>
      <c r="N627" s="30"/>
      <c r="O627" s="30"/>
      <c r="P627" s="30"/>
    </row>
    <row r="628">
      <c r="C628" s="81"/>
      <c r="D628" s="82"/>
      <c r="E628" s="81"/>
      <c r="F628" s="81"/>
      <c r="G628" s="81"/>
      <c r="H628" s="81"/>
      <c r="I628" s="81"/>
      <c r="J628" s="81"/>
      <c r="M628" s="81"/>
      <c r="N628" s="30"/>
      <c r="O628" s="30"/>
      <c r="P628" s="30"/>
    </row>
    <row r="629">
      <c r="C629" s="81"/>
      <c r="D629" s="82"/>
      <c r="E629" s="81"/>
      <c r="F629" s="81"/>
      <c r="G629" s="81"/>
      <c r="H629" s="81"/>
      <c r="I629" s="81"/>
      <c r="J629" s="81"/>
      <c r="M629" s="81"/>
      <c r="N629" s="30"/>
      <c r="O629" s="30"/>
      <c r="P629" s="30"/>
    </row>
    <row r="630">
      <c r="C630" s="81"/>
      <c r="D630" s="82"/>
      <c r="E630" s="81"/>
      <c r="F630" s="81"/>
      <c r="G630" s="81"/>
      <c r="H630" s="81"/>
      <c r="I630" s="81"/>
      <c r="J630" s="81"/>
      <c r="M630" s="81"/>
      <c r="N630" s="30"/>
      <c r="O630" s="30"/>
      <c r="P630" s="30"/>
    </row>
    <row r="631">
      <c r="C631" s="81"/>
      <c r="D631" s="82"/>
      <c r="E631" s="81"/>
      <c r="F631" s="81"/>
      <c r="G631" s="81"/>
      <c r="H631" s="81"/>
      <c r="I631" s="81"/>
      <c r="J631" s="81"/>
      <c r="M631" s="81"/>
      <c r="N631" s="30"/>
      <c r="O631" s="30"/>
      <c r="P631" s="30"/>
    </row>
    <row r="632">
      <c r="C632" s="81"/>
      <c r="D632" s="82"/>
      <c r="E632" s="81"/>
      <c r="F632" s="81"/>
      <c r="G632" s="81"/>
      <c r="H632" s="81"/>
      <c r="I632" s="81"/>
      <c r="J632" s="81"/>
      <c r="M632" s="81"/>
      <c r="N632" s="30"/>
      <c r="O632" s="30"/>
      <c r="P632" s="30"/>
    </row>
    <row r="633">
      <c r="C633" s="81"/>
      <c r="D633" s="82"/>
      <c r="E633" s="81"/>
      <c r="F633" s="81"/>
      <c r="G633" s="81"/>
      <c r="H633" s="81"/>
      <c r="I633" s="81"/>
      <c r="J633" s="81"/>
      <c r="M633" s="81"/>
      <c r="N633" s="30"/>
      <c r="O633" s="30"/>
      <c r="P633" s="30"/>
    </row>
    <row r="634">
      <c r="C634" s="81"/>
      <c r="D634" s="82"/>
      <c r="E634" s="81"/>
      <c r="F634" s="81"/>
      <c r="G634" s="81"/>
      <c r="H634" s="81"/>
      <c r="I634" s="81"/>
      <c r="J634" s="81"/>
      <c r="M634" s="81"/>
      <c r="N634" s="30"/>
      <c r="O634" s="30"/>
      <c r="P634" s="30"/>
    </row>
    <row r="635">
      <c r="C635" s="81"/>
      <c r="D635" s="82"/>
      <c r="E635" s="81"/>
      <c r="F635" s="81"/>
      <c r="G635" s="81"/>
      <c r="H635" s="81"/>
      <c r="I635" s="81"/>
      <c r="J635" s="81"/>
      <c r="M635" s="81"/>
      <c r="N635" s="30"/>
      <c r="O635" s="30"/>
      <c r="P635" s="30"/>
    </row>
    <row r="636">
      <c r="C636" s="81"/>
      <c r="D636" s="82"/>
      <c r="E636" s="81"/>
      <c r="F636" s="81"/>
      <c r="G636" s="81"/>
      <c r="H636" s="81"/>
      <c r="I636" s="81"/>
      <c r="J636" s="81"/>
      <c r="M636" s="81"/>
      <c r="N636" s="30"/>
      <c r="O636" s="30"/>
      <c r="P636" s="30"/>
    </row>
    <row r="637">
      <c r="C637" s="81"/>
      <c r="D637" s="82"/>
      <c r="E637" s="81"/>
      <c r="F637" s="81"/>
      <c r="G637" s="81"/>
      <c r="H637" s="81"/>
      <c r="I637" s="81"/>
      <c r="J637" s="81"/>
      <c r="M637" s="81"/>
      <c r="N637" s="30"/>
      <c r="O637" s="30"/>
      <c r="P637" s="30"/>
    </row>
    <row r="638">
      <c r="C638" s="81"/>
      <c r="D638" s="82"/>
      <c r="E638" s="81"/>
      <c r="F638" s="81"/>
      <c r="G638" s="81"/>
      <c r="H638" s="81"/>
      <c r="I638" s="81"/>
      <c r="J638" s="81"/>
      <c r="M638" s="81"/>
      <c r="N638" s="30"/>
      <c r="O638" s="30"/>
      <c r="P638" s="30"/>
    </row>
    <row r="639">
      <c r="C639" s="81"/>
      <c r="D639" s="82"/>
      <c r="E639" s="81"/>
      <c r="F639" s="81"/>
      <c r="G639" s="81"/>
      <c r="H639" s="81"/>
      <c r="I639" s="81"/>
      <c r="J639" s="81"/>
      <c r="M639" s="81"/>
      <c r="N639" s="30"/>
      <c r="O639" s="30"/>
      <c r="P639" s="30"/>
    </row>
    <row r="640">
      <c r="C640" s="81"/>
      <c r="D640" s="82"/>
      <c r="E640" s="81"/>
      <c r="F640" s="81"/>
      <c r="G640" s="81"/>
      <c r="H640" s="81"/>
      <c r="I640" s="81"/>
      <c r="J640" s="81"/>
      <c r="M640" s="81"/>
      <c r="N640" s="30"/>
      <c r="O640" s="30"/>
      <c r="P640" s="30"/>
    </row>
    <row r="641">
      <c r="C641" s="81"/>
      <c r="D641" s="82"/>
      <c r="E641" s="81"/>
      <c r="F641" s="81"/>
      <c r="G641" s="81"/>
      <c r="H641" s="81"/>
      <c r="I641" s="81"/>
      <c r="J641" s="81"/>
      <c r="M641" s="81"/>
      <c r="N641" s="30"/>
      <c r="O641" s="30"/>
      <c r="P641" s="30"/>
    </row>
    <row r="642">
      <c r="C642" s="81"/>
      <c r="D642" s="82"/>
      <c r="E642" s="81"/>
      <c r="F642" s="81"/>
      <c r="G642" s="81"/>
      <c r="H642" s="81"/>
      <c r="I642" s="81"/>
      <c r="J642" s="81"/>
      <c r="M642" s="81"/>
      <c r="N642" s="30"/>
      <c r="O642" s="30"/>
      <c r="P642" s="30"/>
    </row>
    <row r="643">
      <c r="C643" s="81"/>
      <c r="D643" s="82"/>
      <c r="E643" s="81"/>
      <c r="F643" s="81"/>
      <c r="G643" s="81"/>
      <c r="H643" s="81"/>
      <c r="I643" s="81"/>
      <c r="J643" s="81"/>
      <c r="M643" s="81"/>
      <c r="N643" s="30"/>
      <c r="O643" s="30"/>
      <c r="P643" s="30"/>
    </row>
    <row r="644">
      <c r="C644" s="81"/>
      <c r="D644" s="82"/>
      <c r="E644" s="81"/>
      <c r="F644" s="81"/>
      <c r="G644" s="81"/>
      <c r="H644" s="81"/>
      <c r="I644" s="81"/>
      <c r="J644" s="81"/>
      <c r="M644" s="81"/>
      <c r="N644" s="30"/>
      <c r="O644" s="30"/>
      <c r="P644" s="30"/>
    </row>
    <row r="645">
      <c r="C645" s="81"/>
      <c r="D645" s="82"/>
      <c r="E645" s="81"/>
      <c r="F645" s="81"/>
      <c r="G645" s="81"/>
      <c r="H645" s="81"/>
      <c r="I645" s="81"/>
      <c r="J645" s="81"/>
      <c r="M645" s="81"/>
      <c r="N645" s="30"/>
      <c r="O645" s="30"/>
      <c r="P645" s="30"/>
    </row>
    <row r="646">
      <c r="C646" s="81"/>
      <c r="D646" s="82"/>
      <c r="E646" s="81"/>
      <c r="F646" s="81"/>
      <c r="G646" s="81"/>
      <c r="H646" s="81"/>
      <c r="I646" s="81"/>
      <c r="J646" s="81"/>
      <c r="M646" s="81"/>
      <c r="N646" s="30"/>
      <c r="O646" s="30"/>
      <c r="P646" s="30"/>
    </row>
    <row r="647">
      <c r="C647" s="81"/>
      <c r="D647" s="82"/>
      <c r="E647" s="81"/>
      <c r="F647" s="81"/>
      <c r="G647" s="81"/>
      <c r="H647" s="81"/>
      <c r="I647" s="81"/>
      <c r="J647" s="81"/>
      <c r="M647" s="81"/>
      <c r="N647" s="30"/>
      <c r="O647" s="30"/>
      <c r="P647" s="30"/>
    </row>
    <row r="648">
      <c r="C648" s="81"/>
      <c r="D648" s="82"/>
      <c r="E648" s="81"/>
      <c r="F648" s="81"/>
      <c r="G648" s="81"/>
      <c r="H648" s="81"/>
      <c r="I648" s="81"/>
      <c r="J648" s="81"/>
      <c r="M648" s="81"/>
      <c r="N648" s="30"/>
      <c r="O648" s="30"/>
      <c r="P648" s="30"/>
    </row>
    <row r="649">
      <c r="C649" s="81"/>
      <c r="D649" s="82"/>
      <c r="E649" s="81"/>
      <c r="F649" s="81"/>
      <c r="G649" s="81"/>
      <c r="H649" s="81"/>
      <c r="I649" s="81"/>
      <c r="J649" s="81"/>
      <c r="M649" s="81"/>
      <c r="N649" s="30"/>
      <c r="O649" s="30"/>
      <c r="P649" s="30"/>
    </row>
    <row r="650">
      <c r="C650" s="81"/>
      <c r="D650" s="82"/>
      <c r="E650" s="81"/>
      <c r="F650" s="81"/>
      <c r="G650" s="81"/>
      <c r="H650" s="81"/>
      <c r="I650" s="81"/>
      <c r="J650" s="81"/>
      <c r="M650" s="81"/>
      <c r="N650" s="30"/>
      <c r="O650" s="30"/>
      <c r="P650" s="30"/>
    </row>
    <row r="651">
      <c r="C651" s="81"/>
      <c r="D651" s="82"/>
      <c r="E651" s="81"/>
      <c r="F651" s="81"/>
      <c r="G651" s="81"/>
      <c r="H651" s="81"/>
      <c r="I651" s="81"/>
      <c r="J651" s="81"/>
      <c r="M651" s="81"/>
      <c r="N651" s="30"/>
      <c r="O651" s="30"/>
      <c r="P651" s="30"/>
    </row>
    <row r="652">
      <c r="C652" s="81"/>
      <c r="D652" s="82"/>
      <c r="E652" s="81"/>
      <c r="F652" s="81"/>
      <c r="G652" s="81"/>
      <c r="H652" s="81"/>
      <c r="I652" s="81"/>
      <c r="J652" s="81"/>
      <c r="M652" s="81"/>
      <c r="N652" s="30"/>
      <c r="O652" s="30"/>
      <c r="P652" s="30"/>
    </row>
    <row r="653">
      <c r="C653" s="81"/>
      <c r="D653" s="82"/>
      <c r="E653" s="81"/>
      <c r="F653" s="81"/>
      <c r="G653" s="81"/>
      <c r="H653" s="81"/>
      <c r="I653" s="81"/>
      <c r="J653" s="81"/>
      <c r="M653" s="81"/>
      <c r="N653" s="30"/>
      <c r="O653" s="30"/>
      <c r="P653" s="30"/>
    </row>
    <row r="654">
      <c r="C654" s="81"/>
      <c r="D654" s="82"/>
      <c r="E654" s="81"/>
      <c r="F654" s="81"/>
      <c r="G654" s="81"/>
      <c r="H654" s="81"/>
      <c r="I654" s="81"/>
      <c r="J654" s="81"/>
      <c r="M654" s="81"/>
      <c r="N654" s="30"/>
      <c r="O654" s="30"/>
      <c r="P654" s="30"/>
    </row>
    <row r="655">
      <c r="C655" s="81"/>
      <c r="D655" s="82"/>
      <c r="E655" s="81"/>
      <c r="F655" s="81"/>
      <c r="G655" s="81"/>
      <c r="H655" s="81"/>
      <c r="I655" s="81"/>
      <c r="J655" s="81"/>
      <c r="M655" s="81"/>
      <c r="N655" s="30"/>
      <c r="O655" s="30"/>
      <c r="P655" s="30"/>
    </row>
    <row r="656">
      <c r="C656" s="81"/>
      <c r="D656" s="82"/>
      <c r="E656" s="81"/>
      <c r="F656" s="81"/>
      <c r="G656" s="81"/>
      <c r="H656" s="81"/>
      <c r="I656" s="81"/>
      <c r="J656" s="81"/>
      <c r="M656" s="81"/>
      <c r="N656" s="30"/>
      <c r="O656" s="30"/>
      <c r="P656" s="30"/>
    </row>
    <row r="657">
      <c r="C657" s="81"/>
      <c r="D657" s="82"/>
      <c r="E657" s="81"/>
      <c r="F657" s="81"/>
      <c r="G657" s="81"/>
      <c r="H657" s="81"/>
      <c r="I657" s="81"/>
      <c r="J657" s="81"/>
      <c r="M657" s="81"/>
      <c r="N657" s="30"/>
      <c r="O657" s="30"/>
      <c r="P657" s="30"/>
    </row>
    <row r="658">
      <c r="C658" s="81"/>
      <c r="D658" s="82"/>
      <c r="E658" s="81"/>
      <c r="F658" s="81"/>
      <c r="G658" s="81"/>
      <c r="H658" s="81"/>
      <c r="I658" s="81"/>
      <c r="J658" s="81"/>
      <c r="M658" s="81"/>
      <c r="N658" s="30"/>
      <c r="O658" s="30"/>
      <c r="P658" s="30"/>
    </row>
    <row r="659">
      <c r="C659" s="81"/>
      <c r="D659" s="82"/>
      <c r="E659" s="81"/>
      <c r="F659" s="81"/>
      <c r="G659" s="81"/>
      <c r="H659" s="81"/>
      <c r="I659" s="81"/>
      <c r="J659" s="81"/>
      <c r="M659" s="81"/>
      <c r="N659" s="30"/>
      <c r="O659" s="30"/>
      <c r="P659" s="30"/>
    </row>
    <row r="660">
      <c r="C660" s="81"/>
      <c r="D660" s="82"/>
      <c r="E660" s="81"/>
      <c r="F660" s="81"/>
      <c r="G660" s="81"/>
      <c r="H660" s="81"/>
      <c r="I660" s="81"/>
      <c r="J660" s="81"/>
      <c r="M660" s="81"/>
      <c r="N660" s="30"/>
      <c r="O660" s="30"/>
      <c r="P660" s="30"/>
    </row>
    <row r="661">
      <c r="C661" s="81"/>
      <c r="D661" s="82"/>
      <c r="E661" s="81"/>
      <c r="F661" s="81"/>
      <c r="G661" s="81"/>
      <c r="H661" s="81"/>
      <c r="I661" s="81"/>
      <c r="J661" s="81"/>
      <c r="M661" s="81"/>
      <c r="N661" s="30"/>
      <c r="O661" s="30"/>
      <c r="P661" s="30"/>
    </row>
    <row r="662">
      <c r="C662" s="81"/>
      <c r="D662" s="82"/>
      <c r="E662" s="81"/>
      <c r="F662" s="81"/>
      <c r="G662" s="81"/>
      <c r="H662" s="81"/>
      <c r="I662" s="81"/>
      <c r="J662" s="81"/>
      <c r="M662" s="81"/>
      <c r="N662" s="30"/>
      <c r="O662" s="30"/>
      <c r="P662" s="30"/>
    </row>
    <row r="663">
      <c r="C663" s="81"/>
      <c r="D663" s="82"/>
      <c r="E663" s="81"/>
      <c r="F663" s="81"/>
      <c r="G663" s="81"/>
      <c r="H663" s="81"/>
      <c r="I663" s="81"/>
      <c r="J663" s="81"/>
      <c r="M663" s="81"/>
      <c r="N663" s="30"/>
      <c r="O663" s="30"/>
      <c r="P663" s="30"/>
    </row>
    <row r="664">
      <c r="C664" s="81"/>
      <c r="D664" s="82"/>
      <c r="E664" s="81"/>
      <c r="F664" s="81"/>
      <c r="G664" s="81"/>
      <c r="H664" s="81"/>
      <c r="I664" s="81"/>
      <c r="J664" s="81"/>
      <c r="M664" s="81"/>
      <c r="N664" s="30"/>
      <c r="O664" s="30"/>
      <c r="P664" s="30"/>
    </row>
    <row r="665">
      <c r="C665" s="81"/>
      <c r="D665" s="82"/>
      <c r="E665" s="81"/>
      <c r="F665" s="81"/>
      <c r="G665" s="81"/>
      <c r="H665" s="81"/>
      <c r="I665" s="81"/>
      <c r="J665" s="81"/>
      <c r="M665" s="81"/>
      <c r="N665" s="30"/>
      <c r="O665" s="30"/>
      <c r="P665" s="30"/>
    </row>
    <row r="666">
      <c r="C666" s="81"/>
      <c r="D666" s="82"/>
      <c r="E666" s="81"/>
      <c r="F666" s="81"/>
      <c r="G666" s="81"/>
      <c r="H666" s="81"/>
      <c r="I666" s="81"/>
      <c r="J666" s="81"/>
      <c r="M666" s="81"/>
      <c r="N666" s="30"/>
      <c r="O666" s="30"/>
      <c r="P666" s="30"/>
    </row>
    <row r="667">
      <c r="C667" s="81"/>
      <c r="D667" s="82"/>
      <c r="E667" s="81"/>
      <c r="F667" s="81"/>
      <c r="G667" s="81"/>
      <c r="H667" s="81"/>
      <c r="I667" s="81"/>
      <c r="J667" s="81"/>
      <c r="M667" s="81"/>
      <c r="N667" s="30"/>
      <c r="O667" s="30"/>
      <c r="P667" s="30"/>
    </row>
    <row r="668">
      <c r="C668" s="81"/>
      <c r="D668" s="82"/>
      <c r="E668" s="81"/>
      <c r="F668" s="81"/>
      <c r="G668" s="81"/>
      <c r="H668" s="81"/>
      <c r="I668" s="81"/>
      <c r="J668" s="81"/>
      <c r="M668" s="81"/>
      <c r="N668" s="30"/>
      <c r="O668" s="30"/>
      <c r="P668" s="30"/>
    </row>
    <row r="669">
      <c r="C669" s="81"/>
      <c r="D669" s="82"/>
      <c r="E669" s="81"/>
      <c r="F669" s="81"/>
      <c r="G669" s="81"/>
      <c r="H669" s="81"/>
      <c r="I669" s="81"/>
      <c r="J669" s="81"/>
      <c r="M669" s="81"/>
      <c r="N669" s="30"/>
      <c r="O669" s="30"/>
      <c r="P669" s="30"/>
    </row>
    <row r="670">
      <c r="C670" s="81"/>
      <c r="D670" s="82"/>
      <c r="E670" s="81"/>
      <c r="F670" s="81"/>
      <c r="G670" s="81"/>
      <c r="H670" s="81"/>
      <c r="I670" s="81"/>
      <c r="J670" s="81"/>
      <c r="M670" s="81"/>
      <c r="N670" s="30"/>
      <c r="O670" s="30"/>
      <c r="P670" s="30"/>
    </row>
    <row r="671">
      <c r="C671" s="81"/>
      <c r="D671" s="82"/>
      <c r="E671" s="81"/>
      <c r="F671" s="81"/>
      <c r="G671" s="81"/>
      <c r="H671" s="81"/>
      <c r="I671" s="81"/>
      <c r="J671" s="81"/>
      <c r="M671" s="81"/>
      <c r="N671" s="30"/>
      <c r="O671" s="30"/>
      <c r="P671" s="30"/>
    </row>
    <row r="672">
      <c r="C672" s="81"/>
      <c r="D672" s="82"/>
      <c r="E672" s="81"/>
      <c r="F672" s="81"/>
      <c r="G672" s="81"/>
      <c r="H672" s="81"/>
      <c r="I672" s="81"/>
      <c r="J672" s="81"/>
      <c r="M672" s="81"/>
      <c r="N672" s="30"/>
      <c r="O672" s="30"/>
      <c r="P672" s="30"/>
    </row>
    <row r="673">
      <c r="C673" s="81"/>
      <c r="D673" s="82"/>
      <c r="E673" s="81"/>
      <c r="F673" s="81"/>
      <c r="G673" s="81"/>
      <c r="H673" s="81"/>
      <c r="I673" s="81"/>
      <c r="J673" s="81"/>
      <c r="M673" s="81"/>
      <c r="N673" s="30"/>
      <c r="O673" s="30"/>
      <c r="P673" s="30"/>
    </row>
    <row r="674">
      <c r="C674" s="81"/>
      <c r="D674" s="82"/>
      <c r="E674" s="81"/>
      <c r="F674" s="81"/>
      <c r="G674" s="81"/>
      <c r="H674" s="81"/>
      <c r="I674" s="81"/>
      <c r="J674" s="81"/>
      <c r="M674" s="81"/>
      <c r="N674" s="30"/>
      <c r="O674" s="30"/>
      <c r="P674" s="30"/>
    </row>
    <row r="675">
      <c r="C675" s="81"/>
      <c r="D675" s="82"/>
      <c r="E675" s="81"/>
      <c r="F675" s="81"/>
      <c r="G675" s="81"/>
      <c r="H675" s="81"/>
      <c r="I675" s="81"/>
      <c r="J675" s="81"/>
      <c r="M675" s="81"/>
      <c r="N675" s="30"/>
      <c r="O675" s="30"/>
      <c r="P675" s="30"/>
    </row>
    <row r="676">
      <c r="C676" s="81"/>
      <c r="D676" s="82"/>
      <c r="E676" s="81"/>
      <c r="F676" s="81"/>
      <c r="G676" s="81"/>
      <c r="H676" s="81"/>
      <c r="I676" s="81"/>
      <c r="J676" s="81"/>
      <c r="M676" s="81"/>
      <c r="N676" s="30"/>
      <c r="O676" s="30"/>
      <c r="P676" s="30"/>
    </row>
    <row r="677">
      <c r="C677" s="81"/>
      <c r="D677" s="82"/>
      <c r="E677" s="81"/>
      <c r="F677" s="81"/>
      <c r="G677" s="81"/>
      <c r="H677" s="81"/>
      <c r="I677" s="81"/>
      <c r="J677" s="81"/>
      <c r="M677" s="81"/>
      <c r="N677" s="30"/>
      <c r="O677" s="30"/>
      <c r="P677" s="30"/>
    </row>
    <row r="678">
      <c r="C678" s="81"/>
      <c r="D678" s="82"/>
      <c r="E678" s="81"/>
      <c r="F678" s="81"/>
      <c r="G678" s="81"/>
      <c r="H678" s="81"/>
      <c r="I678" s="81"/>
      <c r="J678" s="81"/>
      <c r="M678" s="81"/>
      <c r="N678" s="30"/>
      <c r="O678" s="30"/>
      <c r="P678" s="30"/>
    </row>
    <row r="679">
      <c r="C679" s="81"/>
      <c r="D679" s="82"/>
      <c r="E679" s="81"/>
      <c r="F679" s="81"/>
      <c r="G679" s="81"/>
      <c r="H679" s="81"/>
      <c r="I679" s="81"/>
      <c r="J679" s="81"/>
      <c r="M679" s="81"/>
      <c r="N679" s="30"/>
      <c r="O679" s="30"/>
      <c r="P679" s="30"/>
    </row>
    <row r="680">
      <c r="C680" s="81"/>
      <c r="D680" s="82"/>
      <c r="E680" s="81"/>
      <c r="F680" s="81"/>
      <c r="G680" s="81"/>
      <c r="H680" s="81"/>
      <c r="I680" s="81"/>
      <c r="J680" s="81"/>
      <c r="M680" s="81"/>
      <c r="N680" s="30"/>
      <c r="O680" s="30"/>
      <c r="P680" s="30"/>
    </row>
    <row r="681">
      <c r="C681" s="81"/>
      <c r="D681" s="82"/>
      <c r="E681" s="81"/>
      <c r="F681" s="81"/>
      <c r="G681" s="81"/>
      <c r="H681" s="81"/>
      <c r="I681" s="81"/>
      <c r="J681" s="81"/>
      <c r="M681" s="81"/>
      <c r="N681" s="30"/>
      <c r="O681" s="30"/>
      <c r="P681" s="30"/>
    </row>
    <row r="682">
      <c r="C682" s="81"/>
      <c r="D682" s="82"/>
      <c r="E682" s="81"/>
      <c r="F682" s="81"/>
      <c r="G682" s="81"/>
      <c r="H682" s="81"/>
      <c r="I682" s="81"/>
      <c r="J682" s="81"/>
      <c r="M682" s="81"/>
      <c r="N682" s="30"/>
      <c r="O682" s="30"/>
      <c r="P682" s="30"/>
    </row>
    <row r="683">
      <c r="C683" s="81"/>
      <c r="D683" s="82"/>
      <c r="E683" s="81"/>
      <c r="F683" s="81"/>
      <c r="G683" s="81"/>
      <c r="H683" s="81"/>
      <c r="I683" s="81"/>
      <c r="J683" s="81"/>
      <c r="M683" s="81"/>
      <c r="N683" s="30"/>
      <c r="O683" s="30"/>
      <c r="P683" s="30"/>
    </row>
    <row r="684">
      <c r="C684" s="81"/>
      <c r="D684" s="82"/>
      <c r="E684" s="81"/>
      <c r="F684" s="81"/>
      <c r="G684" s="81"/>
      <c r="H684" s="81"/>
      <c r="I684" s="81"/>
      <c r="J684" s="81"/>
      <c r="M684" s="81"/>
      <c r="N684" s="30"/>
      <c r="O684" s="30"/>
      <c r="P684" s="30"/>
    </row>
    <row r="685">
      <c r="C685" s="81"/>
      <c r="D685" s="82"/>
      <c r="E685" s="81"/>
      <c r="F685" s="81"/>
      <c r="G685" s="81"/>
      <c r="H685" s="81"/>
      <c r="I685" s="81"/>
      <c r="J685" s="81"/>
      <c r="M685" s="81"/>
      <c r="N685" s="30"/>
      <c r="O685" s="30"/>
      <c r="P685" s="30"/>
    </row>
    <row r="686">
      <c r="C686" s="81"/>
      <c r="D686" s="82"/>
      <c r="E686" s="81"/>
      <c r="F686" s="81"/>
      <c r="G686" s="81"/>
      <c r="H686" s="81"/>
      <c r="I686" s="81"/>
      <c r="J686" s="81"/>
      <c r="M686" s="81"/>
      <c r="N686" s="30"/>
      <c r="O686" s="30"/>
      <c r="P686" s="30"/>
    </row>
    <row r="687">
      <c r="C687" s="81"/>
      <c r="D687" s="82"/>
      <c r="E687" s="81"/>
      <c r="F687" s="81"/>
      <c r="G687" s="81"/>
      <c r="H687" s="81"/>
      <c r="I687" s="81"/>
      <c r="J687" s="81"/>
      <c r="M687" s="81"/>
      <c r="N687" s="30"/>
      <c r="O687" s="30"/>
      <c r="P687" s="30"/>
    </row>
    <row r="688">
      <c r="C688" s="81"/>
      <c r="D688" s="82"/>
      <c r="E688" s="81"/>
      <c r="F688" s="81"/>
      <c r="G688" s="81"/>
      <c r="H688" s="81"/>
      <c r="I688" s="81"/>
      <c r="J688" s="81"/>
      <c r="M688" s="81"/>
      <c r="N688" s="30"/>
      <c r="O688" s="30"/>
      <c r="P688" s="30"/>
    </row>
    <row r="689">
      <c r="C689" s="81"/>
      <c r="D689" s="82"/>
      <c r="E689" s="81"/>
      <c r="F689" s="81"/>
      <c r="G689" s="81"/>
      <c r="H689" s="81"/>
      <c r="I689" s="81"/>
      <c r="J689" s="81"/>
      <c r="M689" s="81"/>
      <c r="N689" s="30"/>
      <c r="O689" s="30"/>
      <c r="P689" s="30"/>
    </row>
    <row r="690">
      <c r="C690" s="81"/>
      <c r="D690" s="82"/>
      <c r="E690" s="81"/>
      <c r="F690" s="81"/>
      <c r="G690" s="81"/>
      <c r="H690" s="81"/>
      <c r="I690" s="81"/>
      <c r="J690" s="81"/>
      <c r="M690" s="81"/>
      <c r="N690" s="30"/>
      <c r="O690" s="30"/>
      <c r="P690" s="30"/>
    </row>
    <row r="691">
      <c r="C691" s="81"/>
      <c r="D691" s="82"/>
      <c r="E691" s="81"/>
      <c r="F691" s="81"/>
      <c r="G691" s="81"/>
      <c r="H691" s="81"/>
      <c r="I691" s="81"/>
      <c r="J691" s="81"/>
      <c r="M691" s="81"/>
      <c r="N691" s="30"/>
      <c r="O691" s="30"/>
      <c r="P691" s="30"/>
    </row>
    <row r="692">
      <c r="C692" s="81"/>
      <c r="D692" s="82"/>
      <c r="E692" s="81"/>
      <c r="F692" s="81"/>
      <c r="G692" s="81"/>
      <c r="H692" s="81"/>
      <c r="I692" s="81"/>
      <c r="J692" s="81"/>
      <c r="M692" s="81"/>
      <c r="N692" s="30"/>
      <c r="O692" s="30"/>
      <c r="P692" s="30"/>
    </row>
    <row r="693">
      <c r="C693" s="81"/>
      <c r="D693" s="82"/>
      <c r="E693" s="81"/>
      <c r="F693" s="81"/>
      <c r="G693" s="81"/>
      <c r="H693" s="81"/>
      <c r="I693" s="81"/>
      <c r="J693" s="81"/>
      <c r="M693" s="81"/>
      <c r="N693" s="30"/>
      <c r="O693" s="30"/>
      <c r="P693" s="30"/>
    </row>
    <row r="694">
      <c r="C694" s="81"/>
      <c r="D694" s="82"/>
      <c r="E694" s="81"/>
      <c r="F694" s="81"/>
      <c r="G694" s="81"/>
      <c r="H694" s="81"/>
      <c r="I694" s="81"/>
      <c r="J694" s="81"/>
      <c r="M694" s="81"/>
      <c r="N694" s="30"/>
      <c r="O694" s="30"/>
      <c r="P694" s="30"/>
    </row>
    <row r="695">
      <c r="C695" s="81"/>
      <c r="D695" s="82"/>
      <c r="E695" s="81"/>
      <c r="F695" s="81"/>
      <c r="G695" s="81"/>
      <c r="H695" s="81"/>
      <c r="I695" s="81"/>
      <c r="J695" s="81"/>
      <c r="M695" s="81"/>
      <c r="N695" s="30"/>
      <c r="O695" s="30"/>
      <c r="P695" s="30"/>
    </row>
    <row r="696">
      <c r="C696" s="81"/>
      <c r="D696" s="82"/>
      <c r="E696" s="81"/>
      <c r="F696" s="81"/>
      <c r="G696" s="81"/>
      <c r="H696" s="81"/>
      <c r="I696" s="81"/>
      <c r="J696" s="81"/>
      <c r="M696" s="81"/>
      <c r="N696" s="30"/>
      <c r="O696" s="30"/>
      <c r="P696" s="30"/>
    </row>
    <row r="697">
      <c r="C697" s="81"/>
      <c r="D697" s="82"/>
      <c r="E697" s="81"/>
      <c r="F697" s="81"/>
      <c r="G697" s="81"/>
      <c r="H697" s="81"/>
      <c r="I697" s="81"/>
      <c r="J697" s="81"/>
      <c r="M697" s="81"/>
      <c r="N697" s="30"/>
      <c r="O697" s="30"/>
      <c r="P697" s="30"/>
    </row>
    <row r="698">
      <c r="C698" s="81"/>
      <c r="D698" s="82"/>
      <c r="E698" s="81"/>
      <c r="F698" s="81"/>
      <c r="G698" s="81"/>
      <c r="H698" s="81"/>
      <c r="I698" s="81"/>
      <c r="J698" s="81"/>
      <c r="M698" s="81"/>
      <c r="N698" s="30"/>
      <c r="O698" s="30"/>
      <c r="P698" s="30"/>
    </row>
    <row r="699">
      <c r="C699" s="81"/>
      <c r="D699" s="82"/>
      <c r="E699" s="81"/>
      <c r="F699" s="81"/>
      <c r="G699" s="81"/>
      <c r="H699" s="81"/>
      <c r="I699" s="81"/>
      <c r="J699" s="81"/>
      <c r="M699" s="81"/>
      <c r="N699" s="30"/>
      <c r="O699" s="30"/>
      <c r="P699" s="30"/>
    </row>
    <row r="700">
      <c r="C700" s="81"/>
      <c r="D700" s="82"/>
      <c r="E700" s="81"/>
      <c r="F700" s="81"/>
      <c r="G700" s="81"/>
      <c r="H700" s="81"/>
      <c r="I700" s="81"/>
      <c r="J700" s="81"/>
      <c r="M700" s="81"/>
      <c r="N700" s="30"/>
      <c r="O700" s="30"/>
      <c r="P700" s="30"/>
    </row>
    <row r="701">
      <c r="C701" s="81"/>
      <c r="D701" s="82"/>
      <c r="E701" s="81"/>
      <c r="F701" s="81"/>
      <c r="G701" s="81"/>
      <c r="H701" s="81"/>
      <c r="I701" s="81"/>
      <c r="J701" s="81"/>
      <c r="M701" s="81"/>
      <c r="N701" s="30"/>
      <c r="O701" s="30"/>
      <c r="P701" s="30"/>
    </row>
    <row r="702">
      <c r="C702" s="81"/>
      <c r="D702" s="82"/>
      <c r="E702" s="81"/>
      <c r="F702" s="81"/>
      <c r="G702" s="81"/>
      <c r="H702" s="81"/>
      <c r="I702" s="81"/>
      <c r="J702" s="81"/>
      <c r="M702" s="81"/>
      <c r="N702" s="30"/>
      <c r="O702" s="30"/>
      <c r="P702" s="30"/>
    </row>
    <row r="703">
      <c r="C703" s="81"/>
      <c r="D703" s="82"/>
      <c r="E703" s="81"/>
      <c r="F703" s="81"/>
      <c r="G703" s="81"/>
      <c r="H703" s="81"/>
      <c r="I703" s="81"/>
      <c r="J703" s="81"/>
      <c r="M703" s="81"/>
      <c r="N703" s="30"/>
      <c r="O703" s="30"/>
      <c r="P703" s="30"/>
    </row>
    <row r="704">
      <c r="C704" s="81"/>
      <c r="D704" s="82"/>
      <c r="E704" s="81"/>
      <c r="F704" s="81"/>
      <c r="G704" s="81"/>
      <c r="H704" s="81"/>
      <c r="I704" s="81"/>
      <c r="J704" s="81"/>
      <c r="M704" s="81"/>
      <c r="N704" s="30"/>
      <c r="O704" s="30"/>
      <c r="P704" s="30"/>
    </row>
    <row r="705">
      <c r="C705" s="81"/>
      <c r="D705" s="82"/>
      <c r="E705" s="81"/>
      <c r="F705" s="81"/>
      <c r="G705" s="81"/>
      <c r="H705" s="81"/>
      <c r="I705" s="81"/>
      <c r="J705" s="81"/>
      <c r="M705" s="81"/>
      <c r="N705" s="30"/>
      <c r="O705" s="30"/>
      <c r="P705" s="30"/>
    </row>
    <row r="706">
      <c r="C706" s="81"/>
      <c r="D706" s="82"/>
      <c r="E706" s="81"/>
      <c r="F706" s="81"/>
      <c r="G706" s="81"/>
      <c r="H706" s="81"/>
      <c r="I706" s="81"/>
      <c r="J706" s="81"/>
      <c r="M706" s="81"/>
      <c r="N706" s="30"/>
      <c r="O706" s="30"/>
      <c r="P706" s="30"/>
    </row>
    <row r="707">
      <c r="C707" s="81"/>
      <c r="D707" s="82"/>
      <c r="E707" s="81"/>
      <c r="F707" s="81"/>
      <c r="G707" s="81"/>
      <c r="H707" s="81"/>
      <c r="I707" s="81"/>
      <c r="J707" s="81"/>
      <c r="M707" s="81"/>
      <c r="N707" s="30"/>
      <c r="O707" s="30"/>
      <c r="P707" s="30"/>
    </row>
    <row r="708">
      <c r="C708" s="81"/>
      <c r="D708" s="82"/>
      <c r="E708" s="81"/>
      <c r="F708" s="81"/>
      <c r="G708" s="81"/>
      <c r="H708" s="81"/>
      <c r="I708" s="81"/>
      <c r="J708" s="81"/>
      <c r="M708" s="81"/>
      <c r="N708" s="30"/>
      <c r="O708" s="30"/>
      <c r="P708" s="30"/>
    </row>
    <row r="709">
      <c r="C709" s="81"/>
      <c r="D709" s="82"/>
      <c r="E709" s="81"/>
      <c r="F709" s="81"/>
      <c r="G709" s="81"/>
      <c r="H709" s="81"/>
      <c r="I709" s="81"/>
      <c r="J709" s="81"/>
      <c r="M709" s="81"/>
      <c r="N709" s="30"/>
      <c r="O709" s="30"/>
      <c r="P709" s="30"/>
    </row>
    <row r="710">
      <c r="C710" s="81"/>
      <c r="D710" s="82"/>
      <c r="E710" s="81"/>
      <c r="F710" s="81"/>
      <c r="G710" s="81"/>
      <c r="H710" s="81"/>
      <c r="I710" s="81"/>
      <c r="J710" s="81"/>
      <c r="M710" s="81"/>
      <c r="N710" s="30"/>
      <c r="O710" s="30"/>
      <c r="P710" s="30"/>
    </row>
    <row r="711">
      <c r="C711" s="81"/>
      <c r="D711" s="82"/>
      <c r="E711" s="81"/>
      <c r="F711" s="81"/>
      <c r="G711" s="81"/>
      <c r="H711" s="81"/>
      <c r="I711" s="81"/>
      <c r="J711" s="81"/>
      <c r="M711" s="81"/>
      <c r="N711" s="30"/>
      <c r="O711" s="30"/>
      <c r="P711" s="30"/>
    </row>
    <row r="712">
      <c r="C712" s="81"/>
      <c r="D712" s="82"/>
      <c r="E712" s="81"/>
      <c r="F712" s="81"/>
      <c r="G712" s="81"/>
      <c r="H712" s="81"/>
      <c r="I712" s="81"/>
      <c r="J712" s="81"/>
      <c r="M712" s="81"/>
      <c r="N712" s="30"/>
      <c r="O712" s="30"/>
      <c r="P712" s="30"/>
    </row>
    <row r="713">
      <c r="C713" s="81"/>
      <c r="D713" s="82"/>
      <c r="E713" s="81"/>
      <c r="F713" s="81"/>
      <c r="G713" s="81"/>
      <c r="H713" s="81"/>
      <c r="I713" s="81"/>
      <c r="J713" s="81"/>
      <c r="M713" s="81"/>
      <c r="N713" s="30"/>
      <c r="O713" s="30"/>
      <c r="P713" s="30"/>
    </row>
    <row r="714">
      <c r="C714" s="81"/>
      <c r="D714" s="82"/>
      <c r="E714" s="81"/>
      <c r="F714" s="81"/>
      <c r="G714" s="81"/>
      <c r="H714" s="81"/>
      <c r="I714" s="81"/>
      <c r="J714" s="81"/>
      <c r="M714" s="81"/>
      <c r="N714" s="30"/>
      <c r="O714" s="30"/>
      <c r="P714" s="30"/>
    </row>
    <row r="715">
      <c r="C715" s="81"/>
      <c r="D715" s="82"/>
      <c r="E715" s="81"/>
      <c r="F715" s="81"/>
      <c r="G715" s="81"/>
      <c r="H715" s="81"/>
      <c r="I715" s="81"/>
      <c r="J715" s="81"/>
      <c r="M715" s="81"/>
      <c r="N715" s="30"/>
      <c r="O715" s="30"/>
      <c r="P715" s="30"/>
    </row>
    <row r="716">
      <c r="C716" s="81"/>
      <c r="D716" s="82"/>
      <c r="E716" s="81"/>
      <c r="F716" s="81"/>
      <c r="G716" s="81"/>
      <c r="H716" s="81"/>
      <c r="I716" s="81"/>
      <c r="J716" s="81"/>
      <c r="M716" s="81"/>
      <c r="N716" s="30"/>
      <c r="O716" s="30"/>
      <c r="P716" s="30"/>
    </row>
    <row r="717">
      <c r="C717" s="81"/>
      <c r="D717" s="82"/>
      <c r="E717" s="81"/>
      <c r="F717" s="81"/>
      <c r="G717" s="81"/>
      <c r="H717" s="81"/>
      <c r="I717" s="81"/>
      <c r="J717" s="81"/>
      <c r="M717" s="81"/>
      <c r="N717" s="30"/>
      <c r="O717" s="30"/>
      <c r="P717" s="30"/>
    </row>
    <row r="718">
      <c r="C718" s="81"/>
      <c r="D718" s="82"/>
      <c r="E718" s="81"/>
      <c r="F718" s="81"/>
      <c r="G718" s="81"/>
      <c r="H718" s="81"/>
      <c r="I718" s="81"/>
      <c r="J718" s="81"/>
      <c r="M718" s="81"/>
      <c r="N718" s="30"/>
      <c r="O718" s="30"/>
      <c r="P718" s="30"/>
    </row>
    <row r="719">
      <c r="C719" s="81"/>
      <c r="D719" s="82"/>
      <c r="E719" s="81"/>
      <c r="F719" s="81"/>
      <c r="G719" s="81"/>
      <c r="H719" s="81"/>
      <c r="I719" s="81"/>
      <c r="J719" s="81"/>
      <c r="M719" s="81"/>
      <c r="N719" s="30"/>
      <c r="O719" s="30"/>
      <c r="P719" s="30"/>
    </row>
    <row r="720">
      <c r="C720" s="81"/>
      <c r="D720" s="82"/>
      <c r="E720" s="81"/>
      <c r="F720" s="81"/>
      <c r="G720" s="81"/>
      <c r="H720" s="81"/>
      <c r="I720" s="81"/>
      <c r="J720" s="81"/>
      <c r="M720" s="81"/>
      <c r="N720" s="30"/>
      <c r="O720" s="30"/>
      <c r="P720" s="30"/>
    </row>
    <row r="721">
      <c r="C721" s="81"/>
      <c r="D721" s="82"/>
      <c r="E721" s="81"/>
      <c r="F721" s="81"/>
      <c r="G721" s="81"/>
      <c r="H721" s="81"/>
      <c r="I721" s="81"/>
      <c r="J721" s="81"/>
      <c r="M721" s="81"/>
      <c r="N721" s="30"/>
      <c r="O721" s="30"/>
      <c r="P721" s="30"/>
    </row>
    <row r="722">
      <c r="C722" s="81"/>
      <c r="D722" s="82"/>
      <c r="E722" s="81"/>
      <c r="F722" s="81"/>
      <c r="G722" s="81"/>
      <c r="H722" s="81"/>
      <c r="I722" s="81"/>
      <c r="J722" s="81"/>
      <c r="M722" s="81"/>
      <c r="N722" s="30"/>
      <c r="O722" s="30"/>
      <c r="P722" s="30"/>
    </row>
    <row r="723">
      <c r="C723" s="81"/>
      <c r="D723" s="82"/>
      <c r="E723" s="81"/>
      <c r="F723" s="81"/>
      <c r="G723" s="81"/>
      <c r="H723" s="81"/>
      <c r="I723" s="81"/>
      <c r="J723" s="81"/>
      <c r="M723" s="81"/>
      <c r="N723" s="30"/>
      <c r="O723" s="30"/>
      <c r="P723" s="30"/>
    </row>
    <row r="724">
      <c r="C724" s="81"/>
      <c r="D724" s="82"/>
      <c r="E724" s="81"/>
      <c r="F724" s="81"/>
      <c r="G724" s="81"/>
      <c r="H724" s="81"/>
      <c r="I724" s="81"/>
      <c r="J724" s="81"/>
      <c r="M724" s="81"/>
      <c r="N724" s="30"/>
      <c r="O724" s="30"/>
      <c r="P724" s="30"/>
    </row>
    <row r="725">
      <c r="C725" s="81"/>
      <c r="D725" s="82"/>
      <c r="E725" s="81"/>
      <c r="F725" s="81"/>
      <c r="G725" s="81"/>
      <c r="H725" s="81"/>
      <c r="I725" s="81"/>
      <c r="J725" s="81"/>
      <c r="M725" s="81"/>
      <c r="N725" s="30"/>
      <c r="O725" s="30"/>
      <c r="P725" s="30"/>
    </row>
    <row r="726">
      <c r="C726" s="81"/>
      <c r="D726" s="82"/>
      <c r="E726" s="81"/>
      <c r="F726" s="81"/>
      <c r="G726" s="81"/>
      <c r="H726" s="81"/>
      <c r="I726" s="81"/>
      <c r="J726" s="81"/>
      <c r="M726" s="81"/>
      <c r="N726" s="30"/>
      <c r="O726" s="30"/>
      <c r="P726" s="30"/>
    </row>
    <row r="727">
      <c r="C727" s="81"/>
      <c r="D727" s="82"/>
      <c r="E727" s="81"/>
      <c r="F727" s="81"/>
      <c r="G727" s="81"/>
      <c r="H727" s="81"/>
      <c r="I727" s="81"/>
      <c r="J727" s="81"/>
      <c r="M727" s="81"/>
      <c r="N727" s="30"/>
      <c r="O727" s="30"/>
      <c r="P727" s="30"/>
    </row>
    <row r="728">
      <c r="C728" s="81"/>
      <c r="D728" s="82"/>
      <c r="E728" s="81"/>
      <c r="F728" s="81"/>
      <c r="G728" s="81"/>
      <c r="H728" s="81"/>
      <c r="I728" s="81"/>
      <c r="J728" s="81"/>
      <c r="M728" s="81"/>
      <c r="N728" s="30"/>
      <c r="O728" s="30"/>
      <c r="P728" s="30"/>
    </row>
    <row r="729">
      <c r="C729" s="81"/>
      <c r="D729" s="82"/>
      <c r="E729" s="81"/>
      <c r="F729" s="81"/>
      <c r="G729" s="81"/>
      <c r="H729" s="81"/>
      <c r="I729" s="81"/>
      <c r="J729" s="81"/>
      <c r="M729" s="81"/>
      <c r="N729" s="30"/>
      <c r="O729" s="30"/>
      <c r="P729" s="30"/>
    </row>
    <row r="730">
      <c r="C730" s="81"/>
      <c r="D730" s="82"/>
      <c r="E730" s="81"/>
      <c r="F730" s="81"/>
      <c r="G730" s="81"/>
      <c r="H730" s="81"/>
      <c r="I730" s="81"/>
      <c r="J730" s="81"/>
      <c r="M730" s="81"/>
      <c r="N730" s="30"/>
      <c r="O730" s="30"/>
      <c r="P730" s="30"/>
    </row>
    <row r="731">
      <c r="C731" s="81"/>
      <c r="D731" s="82"/>
      <c r="E731" s="81"/>
      <c r="F731" s="81"/>
      <c r="G731" s="81"/>
      <c r="H731" s="81"/>
      <c r="I731" s="81"/>
      <c r="J731" s="81"/>
      <c r="M731" s="81"/>
      <c r="N731" s="30"/>
      <c r="O731" s="30"/>
      <c r="P731" s="30"/>
    </row>
    <row r="732">
      <c r="C732" s="81"/>
      <c r="D732" s="82"/>
      <c r="E732" s="81"/>
      <c r="F732" s="81"/>
      <c r="G732" s="81"/>
      <c r="H732" s="81"/>
      <c r="I732" s="81"/>
      <c r="J732" s="81"/>
      <c r="M732" s="81"/>
      <c r="N732" s="30"/>
      <c r="O732" s="30"/>
      <c r="P732" s="30"/>
    </row>
    <row r="733">
      <c r="C733" s="81"/>
      <c r="D733" s="82"/>
      <c r="E733" s="81"/>
      <c r="F733" s="81"/>
      <c r="G733" s="81"/>
      <c r="H733" s="81"/>
      <c r="I733" s="81"/>
      <c r="J733" s="81"/>
      <c r="M733" s="81"/>
      <c r="N733" s="30"/>
      <c r="O733" s="30"/>
      <c r="P733" s="30"/>
    </row>
    <row r="734">
      <c r="C734" s="81"/>
      <c r="D734" s="82"/>
      <c r="E734" s="81"/>
      <c r="F734" s="81"/>
      <c r="G734" s="81"/>
      <c r="H734" s="81"/>
      <c r="I734" s="81"/>
      <c r="J734" s="81"/>
      <c r="M734" s="81"/>
      <c r="N734" s="30"/>
      <c r="O734" s="30"/>
      <c r="P734" s="30"/>
    </row>
    <row r="735">
      <c r="C735" s="81"/>
      <c r="D735" s="82"/>
      <c r="E735" s="81"/>
      <c r="F735" s="81"/>
      <c r="G735" s="81"/>
      <c r="H735" s="81"/>
      <c r="I735" s="81"/>
      <c r="J735" s="81"/>
      <c r="M735" s="81"/>
      <c r="N735" s="30"/>
      <c r="O735" s="30"/>
      <c r="P735" s="30"/>
    </row>
    <row r="736">
      <c r="C736" s="81"/>
      <c r="D736" s="82"/>
      <c r="E736" s="81"/>
      <c r="F736" s="81"/>
      <c r="G736" s="81"/>
      <c r="H736" s="81"/>
      <c r="I736" s="81"/>
      <c r="J736" s="81"/>
      <c r="M736" s="81"/>
      <c r="N736" s="30"/>
      <c r="O736" s="30"/>
      <c r="P736" s="30"/>
    </row>
    <row r="737">
      <c r="C737" s="81"/>
      <c r="D737" s="82"/>
      <c r="E737" s="81"/>
      <c r="F737" s="81"/>
      <c r="G737" s="81"/>
      <c r="H737" s="81"/>
      <c r="I737" s="81"/>
      <c r="J737" s="81"/>
      <c r="M737" s="81"/>
      <c r="N737" s="30"/>
      <c r="O737" s="30"/>
      <c r="P737" s="30"/>
    </row>
    <row r="738">
      <c r="C738" s="81"/>
      <c r="D738" s="82"/>
      <c r="E738" s="81"/>
      <c r="F738" s="81"/>
      <c r="G738" s="81"/>
      <c r="H738" s="81"/>
      <c r="I738" s="81"/>
      <c r="J738" s="81"/>
      <c r="M738" s="81"/>
      <c r="N738" s="30"/>
      <c r="O738" s="30"/>
      <c r="P738" s="30"/>
    </row>
    <row r="739">
      <c r="C739" s="81"/>
      <c r="D739" s="82"/>
      <c r="E739" s="81"/>
      <c r="F739" s="81"/>
      <c r="G739" s="81"/>
      <c r="H739" s="81"/>
      <c r="I739" s="81"/>
      <c r="J739" s="81"/>
      <c r="M739" s="81"/>
      <c r="N739" s="30"/>
      <c r="O739" s="30"/>
      <c r="P739" s="30"/>
    </row>
    <row r="740">
      <c r="C740" s="81"/>
      <c r="D740" s="82"/>
      <c r="E740" s="81"/>
      <c r="F740" s="81"/>
      <c r="G740" s="81"/>
      <c r="H740" s="81"/>
      <c r="I740" s="81"/>
      <c r="J740" s="81"/>
      <c r="M740" s="81"/>
      <c r="N740" s="30"/>
      <c r="O740" s="30"/>
      <c r="P740" s="30"/>
    </row>
    <row r="741">
      <c r="C741" s="81"/>
      <c r="D741" s="82"/>
      <c r="E741" s="81"/>
      <c r="F741" s="81"/>
      <c r="G741" s="81"/>
      <c r="H741" s="81"/>
      <c r="I741" s="81"/>
      <c r="J741" s="81"/>
      <c r="M741" s="81"/>
      <c r="N741" s="30"/>
      <c r="O741" s="30"/>
      <c r="P741" s="30"/>
    </row>
    <row r="742">
      <c r="C742" s="81"/>
      <c r="D742" s="82"/>
      <c r="E742" s="81"/>
      <c r="F742" s="81"/>
      <c r="G742" s="81"/>
      <c r="H742" s="81"/>
      <c r="I742" s="81"/>
      <c r="J742" s="81"/>
      <c r="M742" s="81"/>
      <c r="N742" s="30"/>
      <c r="O742" s="30"/>
      <c r="P742" s="30"/>
    </row>
    <row r="743">
      <c r="C743" s="81"/>
      <c r="D743" s="82"/>
      <c r="E743" s="81"/>
      <c r="F743" s="81"/>
      <c r="G743" s="81"/>
      <c r="H743" s="81"/>
      <c r="I743" s="81"/>
      <c r="J743" s="81"/>
      <c r="M743" s="81"/>
      <c r="N743" s="30"/>
      <c r="O743" s="30"/>
      <c r="P743" s="30"/>
    </row>
    <row r="744">
      <c r="C744" s="81"/>
      <c r="D744" s="82"/>
      <c r="E744" s="81"/>
      <c r="F744" s="81"/>
      <c r="G744" s="81"/>
      <c r="H744" s="81"/>
      <c r="I744" s="81"/>
      <c r="J744" s="81"/>
      <c r="M744" s="81"/>
      <c r="N744" s="30"/>
      <c r="O744" s="30"/>
      <c r="P744" s="30"/>
    </row>
    <row r="745">
      <c r="C745" s="81"/>
      <c r="D745" s="82"/>
      <c r="E745" s="81"/>
      <c r="F745" s="81"/>
      <c r="G745" s="81"/>
      <c r="H745" s="81"/>
      <c r="I745" s="81"/>
      <c r="J745" s="81"/>
      <c r="M745" s="81"/>
      <c r="N745" s="30"/>
      <c r="O745" s="30"/>
      <c r="P745" s="30"/>
    </row>
    <row r="746">
      <c r="C746" s="81"/>
      <c r="D746" s="82"/>
      <c r="E746" s="81"/>
      <c r="F746" s="81"/>
      <c r="G746" s="81"/>
      <c r="H746" s="81"/>
      <c r="I746" s="81"/>
      <c r="J746" s="81"/>
      <c r="M746" s="81"/>
      <c r="N746" s="30"/>
      <c r="O746" s="30"/>
      <c r="P746" s="30"/>
    </row>
    <row r="747">
      <c r="C747" s="81"/>
      <c r="D747" s="82"/>
      <c r="E747" s="81"/>
      <c r="F747" s="81"/>
      <c r="G747" s="81"/>
      <c r="H747" s="81"/>
      <c r="I747" s="81"/>
      <c r="J747" s="81"/>
      <c r="M747" s="81"/>
      <c r="N747" s="30"/>
      <c r="O747" s="30"/>
      <c r="P747" s="30"/>
    </row>
    <row r="748">
      <c r="C748" s="81"/>
      <c r="D748" s="82"/>
      <c r="E748" s="81"/>
      <c r="F748" s="81"/>
      <c r="G748" s="81"/>
      <c r="H748" s="81"/>
      <c r="I748" s="81"/>
      <c r="J748" s="81"/>
      <c r="M748" s="81"/>
      <c r="N748" s="30"/>
      <c r="O748" s="30"/>
      <c r="P748" s="30"/>
    </row>
    <row r="749">
      <c r="C749" s="81"/>
      <c r="D749" s="82"/>
      <c r="E749" s="81"/>
      <c r="F749" s="81"/>
      <c r="G749" s="81"/>
      <c r="H749" s="81"/>
      <c r="I749" s="81"/>
      <c r="J749" s="81"/>
      <c r="M749" s="81"/>
      <c r="N749" s="30"/>
      <c r="O749" s="30"/>
      <c r="P749" s="30"/>
    </row>
    <row r="750">
      <c r="C750" s="81"/>
      <c r="D750" s="82"/>
      <c r="E750" s="81"/>
      <c r="F750" s="81"/>
      <c r="G750" s="81"/>
      <c r="H750" s="81"/>
      <c r="I750" s="81"/>
      <c r="J750" s="81"/>
      <c r="M750" s="81"/>
      <c r="N750" s="30"/>
      <c r="O750" s="30"/>
      <c r="P750" s="30"/>
    </row>
    <row r="751">
      <c r="C751" s="81"/>
      <c r="D751" s="82"/>
      <c r="E751" s="81"/>
      <c r="F751" s="81"/>
      <c r="G751" s="81"/>
      <c r="H751" s="81"/>
      <c r="I751" s="81"/>
      <c r="J751" s="81"/>
      <c r="M751" s="81"/>
      <c r="N751" s="30"/>
      <c r="O751" s="30"/>
      <c r="P751" s="30"/>
    </row>
    <row r="752">
      <c r="C752" s="81"/>
      <c r="D752" s="82"/>
      <c r="E752" s="81"/>
      <c r="F752" s="81"/>
      <c r="G752" s="81"/>
      <c r="H752" s="81"/>
      <c r="I752" s="81"/>
      <c r="J752" s="81"/>
      <c r="M752" s="81"/>
      <c r="N752" s="30"/>
      <c r="O752" s="30"/>
      <c r="P752" s="30"/>
    </row>
    <row r="753">
      <c r="C753" s="81"/>
      <c r="D753" s="82"/>
      <c r="E753" s="81"/>
      <c r="F753" s="81"/>
      <c r="G753" s="81"/>
      <c r="H753" s="81"/>
      <c r="I753" s="81"/>
      <c r="J753" s="81"/>
      <c r="M753" s="81"/>
      <c r="N753" s="30"/>
      <c r="O753" s="30"/>
      <c r="P753" s="30"/>
    </row>
    <row r="754">
      <c r="C754" s="81"/>
      <c r="D754" s="82"/>
      <c r="E754" s="81"/>
      <c r="F754" s="81"/>
      <c r="G754" s="81"/>
      <c r="H754" s="81"/>
      <c r="I754" s="81"/>
      <c r="J754" s="81"/>
      <c r="M754" s="81"/>
      <c r="N754" s="30"/>
      <c r="O754" s="30"/>
      <c r="P754" s="30"/>
    </row>
    <row r="755">
      <c r="C755" s="81"/>
      <c r="D755" s="82"/>
      <c r="E755" s="81"/>
      <c r="F755" s="81"/>
      <c r="G755" s="81"/>
      <c r="H755" s="81"/>
      <c r="I755" s="81"/>
      <c r="J755" s="81"/>
      <c r="M755" s="81"/>
      <c r="N755" s="30"/>
      <c r="O755" s="30"/>
      <c r="P755" s="30"/>
    </row>
    <row r="756">
      <c r="C756" s="81"/>
      <c r="D756" s="82"/>
      <c r="E756" s="81"/>
      <c r="F756" s="81"/>
      <c r="G756" s="81"/>
      <c r="H756" s="81"/>
      <c r="I756" s="81"/>
      <c r="J756" s="81"/>
      <c r="M756" s="81"/>
      <c r="N756" s="30"/>
      <c r="O756" s="30"/>
      <c r="P756" s="30"/>
    </row>
    <row r="757">
      <c r="C757" s="81"/>
      <c r="D757" s="82"/>
      <c r="E757" s="81"/>
      <c r="F757" s="81"/>
      <c r="G757" s="81"/>
      <c r="H757" s="81"/>
      <c r="I757" s="81"/>
      <c r="J757" s="81"/>
      <c r="M757" s="81"/>
      <c r="N757" s="30"/>
      <c r="O757" s="30"/>
      <c r="P757" s="30"/>
    </row>
    <row r="758">
      <c r="C758" s="81"/>
      <c r="D758" s="82"/>
      <c r="E758" s="81"/>
      <c r="F758" s="81"/>
      <c r="G758" s="81"/>
      <c r="H758" s="81"/>
      <c r="I758" s="81"/>
      <c r="J758" s="81"/>
      <c r="M758" s="81"/>
      <c r="N758" s="30"/>
      <c r="O758" s="30"/>
      <c r="P758" s="30"/>
    </row>
    <row r="759">
      <c r="C759" s="81"/>
      <c r="D759" s="82"/>
      <c r="E759" s="81"/>
      <c r="F759" s="81"/>
      <c r="G759" s="81"/>
      <c r="H759" s="81"/>
      <c r="I759" s="81"/>
      <c r="J759" s="81"/>
      <c r="M759" s="81"/>
      <c r="N759" s="30"/>
      <c r="O759" s="30"/>
      <c r="P759" s="30"/>
    </row>
    <row r="760">
      <c r="C760" s="81"/>
      <c r="D760" s="82"/>
      <c r="E760" s="81"/>
      <c r="F760" s="81"/>
      <c r="G760" s="81"/>
      <c r="H760" s="81"/>
      <c r="I760" s="81"/>
      <c r="J760" s="81"/>
      <c r="M760" s="81"/>
      <c r="N760" s="30"/>
      <c r="O760" s="30"/>
      <c r="P760" s="30"/>
    </row>
    <row r="761">
      <c r="C761" s="81"/>
      <c r="D761" s="82"/>
      <c r="E761" s="81"/>
      <c r="F761" s="81"/>
      <c r="G761" s="81"/>
      <c r="H761" s="81"/>
      <c r="I761" s="81"/>
      <c r="J761" s="81"/>
      <c r="M761" s="81"/>
      <c r="N761" s="30"/>
      <c r="O761" s="30"/>
      <c r="P761" s="30"/>
    </row>
    <row r="762">
      <c r="C762" s="81"/>
      <c r="D762" s="82"/>
      <c r="E762" s="81"/>
      <c r="F762" s="81"/>
      <c r="G762" s="81"/>
      <c r="H762" s="81"/>
      <c r="I762" s="81"/>
      <c r="J762" s="81"/>
      <c r="M762" s="81"/>
      <c r="N762" s="30"/>
      <c r="O762" s="30"/>
      <c r="P762" s="30"/>
    </row>
    <row r="763">
      <c r="C763" s="81"/>
      <c r="D763" s="82"/>
      <c r="E763" s="81"/>
      <c r="F763" s="81"/>
      <c r="G763" s="81"/>
      <c r="H763" s="81"/>
      <c r="I763" s="81"/>
      <c r="J763" s="81"/>
      <c r="M763" s="81"/>
      <c r="N763" s="30"/>
      <c r="O763" s="30"/>
      <c r="P763" s="30"/>
    </row>
    <row r="764">
      <c r="C764" s="81"/>
      <c r="D764" s="82"/>
      <c r="E764" s="81"/>
      <c r="F764" s="81"/>
      <c r="G764" s="81"/>
      <c r="H764" s="81"/>
      <c r="I764" s="81"/>
      <c r="J764" s="81"/>
      <c r="M764" s="81"/>
      <c r="N764" s="30"/>
      <c r="O764" s="30"/>
      <c r="P764" s="30"/>
    </row>
    <row r="765">
      <c r="C765" s="81"/>
      <c r="D765" s="82"/>
      <c r="E765" s="81"/>
      <c r="F765" s="81"/>
      <c r="G765" s="81"/>
      <c r="H765" s="81"/>
      <c r="I765" s="81"/>
      <c r="J765" s="81"/>
      <c r="M765" s="81"/>
      <c r="N765" s="30"/>
      <c r="O765" s="30"/>
      <c r="P765" s="30"/>
    </row>
    <row r="766">
      <c r="C766" s="81"/>
      <c r="D766" s="82"/>
      <c r="E766" s="81"/>
      <c r="F766" s="81"/>
      <c r="G766" s="81"/>
      <c r="H766" s="81"/>
      <c r="I766" s="81"/>
      <c r="J766" s="81"/>
      <c r="M766" s="81"/>
      <c r="N766" s="30"/>
      <c r="O766" s="30"/>
      <c r="P766" s="30"/>
    </row>
    <row r="767">
      <c r="C767" s="81"/>
      <c r="D767" s="82"/>
      <c r="E767" s="81"/>
      <c r="F767" s="81"/>
      <c r="G767" s="81"/>
      <c r="H767" s="81"/>
      <c r="I767" s="81"/>
      <c r="J767" s="81"/>
      <c r="M767" s="81"/>
      <c r="N767" s="30"/>
      <c r="O767" s="30"/>
      <c r="P767" s="30"/>
    </row>
    <row r="768">
      <c r="C768" s="81"/>
      <c r="D768" s="82"/>
      <c r="E768" s="81"/>
      <c r="F768" s="81"/>
      <c r="G768" s="81"/>
      <c r="H768" s="81"/>
      <c r="I768" s="81"/>
      <c r="J768" s="81"/>
      <c r="M768" s="81"/>
      <c r="N768" s="30"/>
      <c r="O768" s="30"/>
      <c r="P768" s="30"/>
    </row>
    <row r="769">
      <c r="C769" s="81"/>
      <c r="D769" s="82"/>
      <c r="E769" s="81"/>
      <c r="F769" s="81"/>
      <c r="G769" s="81"/>
      <c r="H769" s="81"/>
      <c r="I769" s="81"/>
      <c r="J769" s="81"/>
      <c r="M769" s="81"/>
      <c r="N769" s="30"/>
      <c r="O769" s="30"/>
      <c r="P769" s="30"/>
    </row>
    <row r="770">
      <c r="C770" s="81"/>
      <c r="D770" s="82"/>
      <c r="E770" s="81"/>
      <c r="F770" s="81"/>
      <c r="G770" s="81"/>
      <c r="H770" s="81"/>
      <c r="I770" s="81"/>
      <c r="J770" s="81"/>
      <c r="M770" s="81"/>
      <c r="N770" s="30"/>
      <c r="O770" s="30"/>
      <c r="P770" s="30"/>
    </row>
    <row r="771">
      <c r="C771" s="81"/>
      <c r="D771" s="82"/>
      <c r="E771" s="81"/>
      <c r="F771" s="81"/>
      <c r="G771" s="81"/>
      <c r="H771" s="81"/>
      <c r="I771" s="81"/>
      <c r="J771" s="81"/>
      <c r="M771" s="81"/>
      <c r="N771" s="30"/>
      <c r="O771" s="30"/>
      <c r="P771" s="30"/>
    </row>
    <row r="772">
      <c r="C772" s="81"/>
      <c r="D772" s="82"/>
      <c r="E772" s="81"/>
      <c r="F772" s="81"/>
      <c r="G772" s="81"/>
      <c r="H772" s="81"/>
      <c r="I772" s="81"/>
      <c r="J772" s="81"/>
      <c r="M772" s="81"/>
      <c r="N772" s="30"/>
      <c r="O772" s="30"/>
      <c r="P772" s="30"/>
    </row>
    <row r="773">
      <c r="C773" s="81"/>
      <c r="D773" s="82"/>
      <c r="E773" s="81"/>
      <c r="F773" s="81"/>
      <c r="G773" s="81"/>
      <c r="H773" s="81"/>
      <c r="I773" s="81"/>
      <c r="J773" s="81"/>
      <c r="M773" s="81"/>
      <c r="N773" s="30"/>
      <c r="O773" s="30"/>
      <c r="P773" s="30"/>
    </row>
    <row r="774">
      <c r="C774" s="81"/>
      <c r="D774" s="82"/>
      <c r="E774" s="81"/>
      <c r="F774" s="81"/>
      <c r="G774" s="81"/>
      <c r="H774" s="81"/>
      <c r="I774" s="81"/>
      <c r="J774" s="81"/>
      <c r="M774" s="81"/>
      <c r="N774" s="30"/>
      <c r="O774" s="30"/>
      <c r="P774" s="30"/>
    </row>
    <row r="775">
      <c r="C775" s="81"/>
      <c r="D775" s="82"/>
      <c r="E775" s="81"/>
      <c r="F775" s="81"/>
      <c r="G775" s="81"/>
      <c r="H775" s="81"/>
      <c r="I775" s="81"/>
      <c r="J775" s="81"/>
      <c r="M775" s="81"/>
      <c r="N775" s="30"/>
      <c r="O775" s="30"/>
      <c r="P775" s="30"/>
    </row>
    <row r="776">
      <c r="C776" s="81"/>
      <c r="D776" s="82"/>
      <c r="E776" s="81"/>
      <c r="F776" s="81"/>
      <c r="G776" s="81"/>
      <c r="H776" s="81"/>
      <c r="I776" s="81"/>
      <c r="J776" s="81"/>
      <c r="M776" s="81"/>
      <c r="N776" s="30"/>
      <c r="O776" s="30"/>
      <c r="P776" s="30"/>
    </row>
    <row r="777">
      <c r="C777" s="81"/>
      <c r="D777" s="82"/>
      <c r="E777" s="81"/>
      <c r="F777" s="81"/>
      <c r="G777" s="81"/>
      <c r="H777" s="81"/>
      <c r="I777" s="81"/>
      <c r="J777" s="81"/>
      <c r="M777" s="81"/>
      <c r="N777" s="30"/>
      <c r="O777" s="30"/>
      <c r="P777" s="30"/>
    </row>
    <row r="778">
      <c r="C778" s="81"/>
      <c r="D778" s="82"/>
      <c r="E778" s="81"/>
      <c r="F778" s="81"/>
      <c r="G778" s="81"/>
      <c r="H778" s="81"/>
      <c r="I778" s="81"/>
      <c r="J778" s="81"/>
      <c r="M778" s="81"/>
      <c r="N778" s="30"/>
      <c r="O778" s="30"/>
      <c r="P778" s="30"/>
    </row>
    <row r="779">
      <c r="C779" s="81"/>
      <c r="D779" s="82"/>
      <c r="E779" s="81"/>
      <c r="F779" s="81"/>
      <c r="G779" s="81"/>
      <c r="H779" s="81"/>
      <c r="I779" s="81"/>
      <c r="J779" s="81"/>
      <c r="M779" s="81"/>
      <c r="N779" s="30"/>
      <c r="O779" s="30"/>
      <c r="P779" s="30"/>
    </row>
    <row r="780">
      <c r="C780" s="81"/>
      <c r="D780" s="82"/>
      <c r="E780" s="81"/>
      <c r="F780" s="81"/>
      <c r="G780" s="81"/>
      <c r="H780" s="81"/>
      <c r="I780" s="81"/>
      <c r="J780" s="81"/>
      <c r="M780" s="81"/>
      <c r="N780" s="30"/>
      <c r="O780" s="30"/>
      <c r="P780" s="30"/>
    </row>
    <row r="781">
      <c r="C781" s="81"/>
      <c r="D781" s="82"/>
      <c r="E781" s="81"/>
      <c r="F781" s="81"/>
      <c r="G781" s="81"/>
      <c r="H781" s="81"/>
      <c r="I781" s="81"/>
      <c r="J781" s="81"/>
      <c r="M781" s="81"/>
      <c r="N781" s="30"/>
      <c r="O781" s="30"/>
      <c r="P781" s="30"/>
    </row>
    <row r="782">
      <c r="C782" s="81"/>
      <c r="D782" s="82"/>
      <c r="E782" s="81"/>
      <c r="F782" s="81"/>
      <c r="G782" s="81"/>
      <c r="H782" s="81"/>
      <c r="I782" s="81"/>
      <c r="J782" s="81"/>
      <c r="M782" s="81"/>
      <c r="N782" s="30"/>
      <c r="O782" s="30"/>
      <c r="P782" s="30"/>
    </row>
    <row r="783">
      <c r="C783" s="81"/>
      <c r="D783" s="82"/>
      <c r="E783" s="81"/>
      <c r="F783" s="81"/>
      <c r="G783" s="81"/>
      <c r="H783" s="81"/>
      <c r="I783" s="81"/>
      <c r="J783" s="81"/>
      <c r="M783" s="81"/>
      <c r="N783" s="30"/>
      <c r="O783" s="30"/>
      <c r="P783" s="30"/>
    </row>
    <row r="784">
      <c r="C784" s="81"/>
      <c r="D784" s="82"/>
      <c r="E784" s="81"/>
      <c r="F784" s="81"/>
      <c r="G784" s="81"/>
      <c r="H784" s="81"/>
      <c r="I784" s="81"/>
      <c r="J784" s="81"/>
      <c r="M784" s="81"/>
      <c r="N784" s="30"/>
      <c r="O784" s="30"/>
      <c r="P784" s="30"/>
    </row>
    <row r="785">
      <c r="C785" s="81"/>
      <c r="D785" s="82"/>
      <c r="E785" s="81"/>
      <c r="F785" s="81"/>
      <c r="G785" s="81"/>
      <c r="H785" s="81"/>
      <c r="I785" s="81"/>
      <c r="J785" s="81"/>
      <c r="M785" s="81"/>
      <c r="N785" s="30"/>
      <c r="O785" s="30"/>
      <c r="P785" s="30"/>
    </row>
    <row r="786">
      <c r="C786" s="81"/>
      <c r="D786" s="82"/>
      <c r="E786" s="81"/>
      <c r="F786" s="81"/>
      <c r="G786" s="81"/>
      <c r="H786" s="81"/>
      <c r="I786" s="81"/>
      <c r="J786" s="81"/>
      <c r="M786" s="81"/>
      <c r="N786" s="30"/>
      <c r="O786" s="30"/>
      <c r="P786" s="30"/>
    </row>
    <row r="787">
      <c r="C787" s="81"/>
      <c r="D787" s="82"/>
      <c r="E787" s="81"/>
      <c r="F787" s="81"/>
      <c r="G787" s="81"/>
      <c r="H787" s="81"/>
      <c r="I787" s="81"/>
      <c r="J787" s="81"/>
      <c r="M787" s="81"/>
      <c r="N787" s="30"/>
      <c r="O787" s="30"/>
      <c r="P787" s="30"/>
    </row>
    <row r="788">
      <c r="C788" s="81"/>
      <c r="D788" s="82"/>
      <c r="E788" s="81"/>
      <c r="F788" s="81"/>
      <c r="G788" s="81"/>
      <c r="H788" s="81"/>
      <c r="I788" s="81"/>
      <c r="J788" s="81"/>
      <c r="M788" s="81"/>
      <c r="N788" s="30"/>
      <c r="O788" s="30"/>
      <c r="P788" s="30"/>
    </row>
    <row r="789">
      <c r="C789" s="81"/>
      <c r="D789" s="82"/>
      <c r="E789" s="81"/>
      <c r="F789" s="81"/>
      <c r="G789" s="81"/>
      <c r="H789" s="81"/>
      <c r="I789" s="81"/>
      <c r="J789" s="81"/>
      <c r="M789" s="81"/>
      <c r="N789" s="30"/>
      <c r="O789" s="30"/>
      <c r="P789" s="30"/>
    </row>
    <row r="790">
      <c r="C790" s="81"/>
      <c r="D790" s="82"/>
      <c r="E790" s="81"/>
      <c r="F790" s="81"/>
      <c r="G790" s="81"/>
      <c r="H790" s="81"/>
      <c r="I790" s="81"/>
      <c r="J790" s="81"/>
      <c r="M790" s="81"/>
      <c r="N790" s="30"/>
      <c r="O790" s="30"/>
      <c r="P790" s="30"/>
    </row>
    <row r="791">
      <c r="C791" s="81"/>
      <c r="D791" s="82"/>
      <c r="E791" s="81"/>
      <c r="F791" s="81"/>
      <c r="G791" s="81"/>
      <c r="H791" s="81"/>
      <c r="I791" s="81"/>
      <c r="J791" s="81"/>
      <c r="M791" s="81"/>
      <c r="N791" s="30"/>
      <c r="O791" s="30"/>
      <c r="P791" s="30"/>
    </row>
    <row r="792">
      <c r="C792" s="81"/>
      <c r="D792" s="82"/>
      <c r="E792" s="81"/>
      <c r="F792" s="81"/>
      <c r="G792" s="81"/>
      <c r="H792" s="81"/>
      <c r="I792" s="81"/>
      <c r="J792" s="81"/>
      <c r="M792" s="81"/>
      <c r="N792" s="30"/>
      <c r="O792" s="30"/>
      <c r="P792" s="30"/>
    </row>
    <row r="793">
      <c r="C793" s="81"/>
      <c r="D793" s="82"/>
      <c r="E793" s="81"/>
      <c r="F793" s="81"/>
      <c r="G793" s="81"/>
      <c r="H793" s="81"/>
      <c r="I793" s="81"/>
      <c r="J793" s="81"/>
      <c r="M793" s="81"/>
      <c r="N793" s="30"/>
      <c r="O793" s="30"/>
      <c r="P793" s="30"/>
    </row>
    <row r="794">
      <c r="C794" s="81"/>
      <c r="D794" s="82"/>
      <c r="E794" s="81"/>
      <c r="F794" s="81"/>
      <c r="G794" s="81"/>
      <c r="H794" s="81"/>
      <c r="I794" s="81"/>
      <c r="J794" s="81"/>
      <c r="M794" s="81"/>
      <c r="N794" s="30"/>
      <c r="O794" s="30"/>
      <c r="P794" s="30"/>
    </row>
    <row r="795">
      <c r="C795" s="81"/>
      <c r="D795" s="82"/>
      <c r="E795" s="81"/>
      <c r="F795" s="81"/>
      <c r="G795" s="81"/>
      <c r="H795" s="81"/>
      <c r="I795" s="81"/>
      <c r="J795" s="81"/>
      <c r="M795" s="81"/>
      <c r="N795" s="30"/>
      <c r="O795" s="30"/>
      <c r="P795" s="30"/>
    </row>
    <row r="796">
      <c r="C796" s="81"/>
      <c r="D796" s="82"/>
      <c r="E796" s="81"/>
      <c r="F796" s="81"/>
      <c r="G796" s="81"/>
      <c r="H796" s="81"/>
      <c r="I796" s="81"/>
      <c r="J796" s="81"/>
      <c r="M796" s="81"/>
      <c r="N796" s="30"/>
      <c r="O796" s="30"/>
      <c r="P796" s="30"/>
    </row>
    <row r="797">
      <c r="C797" s="81"/>
      <c r="D797" s="82"/>
      <c r="E797" s="81"/>
      <c r="F797" s="81"/>
      <c r="G797" s="81"/>
      <c r="H797" s="81"/>
      <c r="I797" s="81"/>
      <c r="J797" s="81"/>
      <c r="M797" s="81"/>
      <c r="N797" s="30"/>
      <c r="O797" s="30"/>
      <c r="P797" s="30"/>
    </row>
    <row r="798">
      <c r="C798" s="81"/>
      <c r="D798" s="82"/>
      <c r="E798" s="81"/>
      <c r="F798" s="81"/>
      <c r="G798" s="81"/>
      <c r="H798" s="81"/>
      <c r="I798" s="81"/>
      <c r="J798" s="81"/>
      <c r="M798" s="81"/>
      <c r="N798" s="30"/>
      <c r="O798" s="30"/>
      <c r="P798" s="30"/>
    </row>
    <row r="799">
      <c r="C799" s="81"/>
      <c r="D799" s="82"/>
      <c r="E799" s="81"/>
      <c r="F799" s="81"/>
      <c r="G799" s="81"/>
      <c r="H799" s="81"/>
      <c r="I799" s="81"/>
      <c r="J799" s="81"/>
      <c r="M799" s="81"/>
      <c r="N799" s="30"/>
      <c r="O799" s="30"/>
      <c r="P799" s="30"/>
    </row>
    <row r="800">
      <c r="C800" s="81"/>
      <c r="D800" s="82"/>
      <c r="E800" s="81"/>
      <c r="F800" s="81"/>
      <c r="G800" s="81"/>
      <c r="H800" s="81"/>
      <c r="I800" s="81"/>
      <c r="J800" s="81"/>
      <c r="M800" s="81"/>
      <c r="N800" s="30"/>
      <c r="O800" s="30"/>
      <c r="P800" s="30"/>
    </row>
    <row r="801">
      <c r="C801" s="81"/>
      <c r="D801" s="82"/>
      <c r="E801" s="81"/>
      <c r="F801" s="81"/>
      <c r="G801" s="81"/>
      <c r="H801" s="81"/>
      <c r="I801" s="81"/>
      <c r="J801" s="81"/>
      <c r="M801" s="81"/>
      <c r="N801" s="30"/>
      <c r="O801" s="30"/>
      <c r="P801" s="30"/>
    </row>
    <row r="802">
      <c r="C802" s="81"/>
      <c r="D802" s="82"/>
      <c r="E802" s="81"/>
      <c r="F802" s="81"/>
      <c r="G802" s="81"/>
      <c r="H802" s="81"/>
      <c r="I802" s="81"/>
      <c r="J802" s="81"/>
      <c r="M802" s="81"/>
      <c r="N802" s="30"/>
      <c r="O802" s="30"/>
      <c r="P802" s="30"/>
    </row>
    <row r="803">
      <c r="C803" s="81"/>
      <c r="D803" s="82"/>
      <c r="E803" s="81"/>
      <c r="F803" s="81"/>
      <c r="G803" s="81"/>
      <c r="H803" s="81"/>
      <c r="I803" s="81"/>
      <c r="J803" s="81"/>
      <c r="M803" s="81"/>
      <c r="N803" s="30"/>
      <c r="O803" s="30"/>
      <c r="P803" s="30"/>
    </row>
    <row r="804">
      <c r="C804" s="81"/>
      <c r="D804" s="82"/>
      <c r="E804" s="81"/>
      <c r="F804" s="81"/>
      <c r="G804" s="81"/>
      <c r="H804" s="81"/>
      <c r="I804" s="81"/>
      <c r="J804" s="81"/>
      <c r="M804" s="81"/>
      <c r="N804" s="30"/>
      <c r="O804" s="30"/>
      <c r="P804" s="30"/>
    </row>
    <row r="805">
      <c r="C805" s="81"/>
      <c r="D805" s="82"/>
      <c r="E805" s="81"/>
      <c r="F805" s="81"/>
      <c r="G805" s="81"/>
      <c r="H805" s="81"/>
      <c r="I805" s="81"/>
      <c r="J805" s="81"/>
      <c r="M805" s="81"/>
      <c r="N805" s="30"/>
      <c r="O805" s="30"/>
      <c r="P805" s="30"/>
    </row>
    <row r="806">
      <c r="C806" s="81"/>
      <c r="D806" s="82"/>
      <c r="E806" s="81"/>
      <c r="F806" s="81"/>
      <c r="G806" s="81"/>
      <c r="H806" s="81"/>
      <c r="I806" s="81"/>
      <c r="J806" s="81"/>
      <c r="M806" s="81"/>
      <c r="N806" s="30"/>
      <c r="O806" s="30"/>
      <c r="P806" s="30"/>
    </row>
    <row r="807">
      <c r="C807" s="81"/>
      <c r="D807" s="82"/>
      <c r="E807" s="81"/>
      <c r="F807" s="81"/>
      <c r="G807" s="81"/>
      <c r="H807" s="81"/>
      <c r="I807" s="81"/>
      <c r="J807" s="81"/>
      <c r="M807" s="81"/>
      <c r="N807" s="30"/>
      <c r="O807" s="30"/>
      <c r="P807" s="30"/>
    </row>
    <row r="808">
      <c r="C808" s="81"/>
      <c r="D808" s="82"/>
      <c r="E808" s="81"/>
      <c r="F808" s="81"/>
      <c r="G808" s="81"/>
      <c r="H808" s="81"/>
      <c r="I808" s="81"/>
      <c r="J808" s="81"/>
      <c r="M808" s="81"/>
      <c r="N808" s="30"/>
      <c r="O808" s="30"/>
      <c r="P808" s="30"/>
    </row>
    <row r="809">
      <c r="C809" s="81"/>
      <c r="D809" s="82"/>
      <c r="E809" s="81"/>
      <c r="F809" s="81"/>
      <c r="G809" s="81"/>
      <c r="H809" s="81"/>
      <c r="I809" s="81"/>
      <c r="J809" s="81"/>
      <c r="M809" s="81"/>
      <c r="N809" s="30"/>
      <c r="O809" s="30"/>
      <c r="P809" s="30"/>
    </row>
    <row r="810">
      <c r="C810" s="81"/>
      <c r="D810" s="82"/>
      <c r="E810" s="81"/>
      <c r="F810" s="81"/>
      <c r="G810" s="81"/>
      <c r="H810" s="81"/>
      <c r="I810" s="81"/>
      <c r="J810" s="81"/>
      <c r="M810" s="81"/>
      <c r="N810" s="30"/>
      <c r="O810" s="30"/>
      <c r="P810" s="30"/>
    </row>
    <row r="811">
      <c r="C811" s="81"/>
      <c r="D811" s="82"/>
      <c r="E811" s="81"/>
      <c r="F811" s="81"/>
      <c r="G811" s="81"/>
      <c r="H811" s="81"/>
      <c r="I811" s="81"/>
      <c r="J811" s="81"/>
      <c r="M811" s="81"/>
      <c r="N811" s="30"/>
      <c r="O811" s="30"/>
      <c r="P811" s="30"/>
    </row>
    <row r="812">
      <c r="C812" s="81"/>
      <c r="D812" s="82"/>
      <c r="E812" s="81"/>
      <c r="F812" s="81"/>
      <c r="G812" s="81"/>
      <c r="H812" s="81"/>
      <c r="I812" s="81"/>
      <c r="J812" s="81"/>
      <c r="M812" s="81"/>
      <c r="N812" s="30"/>
      <c r="O812" s="30"/>
      <c r="P812" s="30"/>
    </row>
    <row r="813">
      <c r="C813" s="81"/>
      <c r="D813" s="82"/>
      <c r="E813" s="81"/>
      <c r="F813" s="81"/>
      <c r="G813" s="81"/>
      <c r="H813" s="81"/>
      <c r="I813" s="81"/>
      <c r="J813" s="81"/>
      <c r="M813" s="81"/>
      <c r="N813" s="30"/>
      <c r="O813" s="30"/>
      <c r="P813" s="30"/>
    </row>
    <row r="814">
      <c r="C814" s="81"/>
      <c r="D814" s="82"/>
      <c r="E814" s="81"/>
      <c r="F814" s="81"/>
      <c r="G814" s="81"/>
      <c r="H814" s="81"/>
      <c r="I814" s="81"/>
      <c r="J814" s="81"/>
      <c r="M814" s="81"/>
      <c r="N814" s="30"/>
      <c r="O814" s="30"/>
      <c r="P814" s="30"/>
    </row>
    <row r="815">
      <c r="C815" s="81"/>
      <c r="D815" s="82"/>
      <c r="E815" s="81"/>
      <c r="F815" s="81"/>
      <c r="G815" s="81"/>
      <c r="H815" s="81"/>
      <c r="I815" s="81"/>
      <c r="J815" s="81"/>
      <c r="M815" s="81"/>
      <c r="N815" s="30"/>
      <c r="O815" s="30"/>
      <c r="P815" s="30"/>
    </row>
    <row r="816">
      <c r="C816" s="81"/>
      <c r="D816" s="82"/>
      <c r="E816" s="81"/>
      <c r="F816" s="81"/>
      <c r="G816" s="81"/>
      <c r="H816" s="81"/>
      <c r="I816" s="81"/>
      <c r="J816" s="81"/>
      <c r="M816" s="81"/>
      <c r="N816" s="30"/>
      <c r="O816" s="30"/>
      <c r="P816" s="30"/>
    </row>
    <row r="817">
      <c r="C817" s="81"/>
      <c r="D817" s="82"/>
      <c r="E817" s="81"/>
      <c r="F817" s="81"/>
      <c r="G817" s="81"/>
      <c r="H817" s="81"/>
      <c r="I817" s="81"/>
      <c r="J817" s="81"/>
      <c r="M817" s="81"/>
      <c r="N817" s="30"/>
      <c r="O817" s="30"/>
      <c r="P817" s="30"/>
    </row>
    <row r="818">
      <c r="C818" s="81"/>
      <c r="D818" s="82"/>
      <c r="E818" s="81"/>
      <c r="F818" s="81"/>
      <c r="G818" s="81"/>
      <c r="H818" s="81"/>
      <c r="I818" s="81"/>
      <c r="J818" s="81"/>
      <c r="M818" s="81"/>
      <c r="N818" s="30"/>
      <c r="O818" s="30"/>
      <c r="P818" s="30"/>
    </row>
    <row r="819">
      <c r="C819" s="81"/>
      <c r="D819" s="82"/>
      <c r="E819" s="81"/>
      <c r="F819" s="81"/>
      <c r="G819" s="81"/>
      <c r="H819" s="81"/>
      <c r="I819" s="81"/>
      <c r="J819" s="81"/>
      <c r="M819" s="81"/>
      <c r="N819" s="30"/>
      <c r="O819" s="30"/>
      <c r="P819" s="30"/>
    </row>
    <row r="820">
      <c r="C820" s="81"/>
      <c r="D820" s="82"/>
      <c r="E820" s="81"/>
      <c r="F820" s="81"/>
      <c r="G820" s="81"/>
      <c r="H820" s="81"/>
      <c r="I820" s="81"/>
      <c r="J820" s="81"/>
      <c r="M820" s="81"/>
      <c r="N820" s="30"/>
      <c r="O820" s="30"/>
      <c r="P820" s="30"/>
    </row>
    <row r="821">
      <c r="C821" s="81"/>
      <c r="D821" s="82"/>
      <c r="E821" s="81"/>
      <c r="F821" s="81"/>
      <c r="G821" s="81"/>
      <c r="H821" s="81"/>
      <c r="I821" s="81"/>
      <c r="J821" s="81"/>
      <c r="M821" s="81"/>
      <c r="N821" s="30"/>
      <c r="O821" s="30"/>
      <c r="P821" s="30"/>
    </row>
    <row r="822">
      <c r="C822" s="81"/>
      <c r="D822" s="82"/>
      <c r="E822" s="81"/>
      <c r="F822" s="81"/>
      <c r="G822" s="81"/>
      <c r="H822" s="81"/>
      <c r="I822" s="81"/>
      <c r="J822" s="81"/>
      <c r="M822" s="81"/>
      <c r="N822" s="30"/>
      <c r="O822" s="30"/>
      <c r="P822" s="30"/>
    </row>
    <row r="823">
      <c r="C823" s="81"/>
      <c r="D823" s="82"/>
      <c r="E823" s="81"/>
      <c r="F823" s="81"/>
      <c r="G823" s="81"/>
      <c r="H823" s="81"/>
      <c r="I823" s="81"/>
      <c r="J823" s="81"/>
      <c r="M823" s="81"/>
      <c r="N823" s="30"/>
      <c r="O823" s="30"/>
      <c r="P823" s="30"/>
    </row>
    <row r="824">
      <c r="C824" s="81"/>
      <c r="D824" s="82"/>
      <c r="E824" s="81"/>
      <c r="F824" s="81"/>
      <c r="G824" s="81"/>
      <c r="H824" s="81"/>
      <c r="I824" s="81"/>
      <c r="J824" s="81"/>
      <c r="M824" s="81"/>
      <c r="N824" s="30"/>
      <c r="O824" s="30"/>
      <c r="P824" s="30"/>
    </row>
    <row r="825">
      <c r="C825" s="81"/>
      <c r="D825" s="82"/>
      <c r="E825" s="81"/>
      <c r="F825" s="81"/>
      <c r="G825" s="81"/>
      <c r="H825" s="81"/>
      <c r="I825" s="81"/>
      <c r="J825" s="81"/>
      <c r="M825" s="81"/>
      <c r="N825" s="30"/>
      <c r="O825" s="30"/>
      <c r="P825" s="30"/>
    </row>
    <row r="826">
      <c r="C826" s="81"/>
      <c r="D826" s="82"/>
      <c r="E826" s="81"/>
      <c r="F826" s="81"/>
      <c r="G826" s="81"/>
      <c r="H826" s="81"/>
      <c r="I826" s="81"/>
      <c r="J826" s="81"/>
      <c r="M826" s="81"/>
      <c r="N826" s="30"/>
      <c r="O826" s="30"/>
      <c r="P826" s="30"/>
    </row>
    <row r="827">
      <c r="C827" s="81"/>
      <c r="D827" s="82"/>
      <c r="E827" s="81"/>
      <c r="F827" s="81"/>
      <c r="G827" s="81"/>
      <c r="H827" s="81"/>
      <c r="I827" s="81"/>
      <c r="J827" s="81"/>
      <c r="M827" s="81"/>
      <c r="N827" s="30"/>
      <c r="O827" s="30"/>
      <c r="P827" s="30"/>
    </row>
    <row r="828">
      <c r="C828" s="81"/>
      <c r="D828" s="82"/>
      <c r="E828" s="81"/>
      <c r="F828" s="81"/>
      <c r="G828" s="81"/>
      <c r="H828" s="81"/>
      <c r="I828" s="81"/>
      <c r="J828" s="81"/>
      <c r="M828" s="81"/>
      <c r="N828" s="30"/>
      <c r="O828" s="30"/>
      <c r="P828" s="30"/>
    </row>
    <row r="829">
      <c r="C829" s="81"/>
      <c r="D829" s="82"/>
      <c r="E829" s="81"/>
      <c r="F829" s="81"/>
      <c r="G829" s="81"/>
      <c r="H829" s="81"/>
      <c r="I829" s="81"/>
      <c r="J829" s="81"/>
      <c r="M829" s="81"/>
      <c r="N829" s="30"/>
      <c r="O829" s="30"/>
      <c r="P829" s="30"/>
    </row>
    <row r="830">
      <c r="C830" s="81"/>
      <c r="D830" s="82"/>
      <c r="E830" s="81"/>
      <c r="F830" s="81"/>
      <c r="G830" s="81"/>
      <c r="H830" s="81"/>
      <c r="I830" s="81"/>
      <c r="J830" s="81"/>
      <c r="M830" s="81"/>
      <c r="N830" s="30"/>
      <c r="O830" s="30"/>
      <c r="P830" s="30"/>
    </row>
    <row r="831">
      <c r="C831" s="81"/>
      <c r="D831" s="82"/>
      <c r="E831" s="81"/>
      <c r="F831" s="81"/>
      <c r="G831" s="81"/>
      <c r="H831" s="81"/>
      <c r="I831" s="81"/>
      <c r="J831" s="81"/>
      <c r="M831" s="81"/>
      <c r="N831" s="30"/>
      <c r="O831" s="30"/>
      <c r="P831" s="30"/>
    </row>
    <row r="832">
      <c r="C832" s="81"/>
      <c r="D832" s="82"/>
      <c r="E832" s="81"/>
      <c r="F832" s="81"/>
      <c r="G832" s="81"/>
      <c r="H832" s="81"/>
      <c r="I832" s="81"/>
      <c r="J832" s="81"/>
      <c r="M832" s="81"/>
      <c r="N832" s="30"/>
      <c r="O832" s="30"/>
      <c r="P832" s="30"/>
    </row>
    <row r="833">
      <c r="C833" s="81"/>
      <c r="D833" s="82"/>
      <c r="E833" s="81"/>
      <c r="F833" s="81"/>
      <c r="G833" s="81"/>
      <c r="H833" s="81"/>
      <c r="I833" s="81"/>
      <c r="J833" s="81"/>
      <c r="M833" s="81"/>
      <c r="N833" s="30"/>
      <c r="O833" s="30"/>
      <c r="P833" s="30"/>
    </row>
    <row r="834">
      <c r="C834" s="81"/>
      <c r="D834" s="82"/>
      <c r="E834" s="81"/>
      <c r="F834" s="81"/>
      <c r="G834" s="81"/>
      <c r="H834" s="81"/>
      <c r="I834" s="81"/>
      <c r="J834" s="81"/>
      <c r="M834" s="81"/>
      <c r="N834" s="30"/>
      <c r="O834" s="30"/>
      <c r="P834" s="30"/>
    </row>
    <row r="835">
      <c r="C835" s="81"/>
      <c r="D835" s="82"/>
      <c r="E835" s="81"/>
      <c r="F835" s="81"/>
      <c r="G835" s="81"/>
      <c r="H835" s="81"/>
      <c r="I835" s="81"/>
      <c r="J835" s="81"/>
      <c r="M835" s="81"/>
      <c r="N835" s="30"/>
      <c r="O835" s="30"/>
      <c r="P835" s="30"/>
    </row>
    <row r="836">
      <c r="C836" s="81"/>
      <c r="D836" s="82"/>
      <c r="E836" s="81"/>
      <c r="F836" s="81"/>
      <c r="G836" s="81"/>
      <c r="H836" s="81"/>
      <c r="I836" s="81"/>
      <c r="J836" s="81"/>
      <c r="M836" s="81"/>
      <c r="N836" s="30"/>
      <c r="O836" s="30"/>
      <c r="P836" s="30"/>
    </row>
    <row r="837">
      <c r="C837" s="81"/>
      <c r="D837" s="82"/>
      <c r="E837" s="81"/>
      <c r="F837" s="81"/>
      <c r="G837" s="81"/>
      <c r="H837" s="81"/>
      <c r="I837" s="81"/>
      <c r="J837" s="81"/>
      <c r="M837" s="81"/>
      <c r="N837" s="30"/>
      <c r="O837" s="30"/>
      <c r="P837" s="30"/>
    </row>
    <row r="838">
      <c r="C838" s="81"/>
      <c r="D838" s="82"/>
      <c r="E838" s="81"/>
      <c r="F838" s="81"/>
      <c r="G838" s="81"/>
      <c r="H838" s="81"/>
      <c r="I838" s="81"/>
      <c r="J838" s="81"/>
      <c r="M838" s="81"/>
      <c r="N838" s="30"/>
      <c r="O838" s="30"/>
      <c r="P838" s="30"/>
    </row>
    <row r="839">
      <c r="C839" s="81"/>
      <c r="D839" s="82"/>
      <c r="E839" s="81"/>
      <c r="F839" s="81"/>
      <c r="G839" s="81"/>
      <c r="H839" s="81"/>
      <c r="I839" s="81"/>
      <c r="J839" s="81"/>
      <c r="M839" s="81"/>
      <c r="N839" s="30"/>
      <c r="O839" s="30"/>
      <c r="P839" s="30"/>
    </row>
    <row r="840">
      <c r="C840" s="81"/>
      <c r="D840" s="82"/>
      <c r="E840" s="81"/>
      <c r="F840" s="81"/>
      <c r="G840" s="81"/>
      <c r="H840" s="81"/>
      <c r="I840" s="81"/>
      <c r="J840" s="81"/>
      <c r="M840" s="81"/>
      <c r="N840" s="30"/>
      <c r="O840" s="30"/>
      <c r="P840" s="30"/>
    </row>
    <row r="841">
      <c r="C841" s="81"/>
      <c r="D841" s="82"/>
      <c r="E841" s="81"/>
      <c r="F841" s="81"/>
      <c r="G841" s="81"/>
      <c r="H841" s="81"/>
      <c r="I841" s="81"/>
      <c r="J841" s="81"/>
      <c r="M841" s="81"/>
      <c r="N841" s="30"/>
      <c r="O841" s="30"/>
      <c r="P841" s="30"/>
    </row>
    <row r="842">
      <c r="C842" s="81"/>
      <c r="D842" s="82"/>
      <c r="E842" s="81"/>
      <c r="F842" s="81"/>
      <c r="G842" s="81"/>
      <c r="H842" s="81"/>
      <c r="I842" s="81"/>
      <c r="J842" s="81"/>
      <c r="M842" s="81"/>
      <c r="N842" s="30"/>
      <c r="O842" s="30"/>
      <c r="P842" s="30"/>
    </row>
    <row r="843">
      <c r="C843" s="81"/>
      <c r="D843" s="82"/>
      <c r="E843" s="81"/>
      <c r="F843" s="81"/>
      <c r="G843" s="81"/>
      <c r="H843" s="81"/>
      <c r="I843" s="81"/>
      <c r="J843" s="81"/>
      <c r="M843" s="81"/>
      <c r="N843" s="30"/>
      <c r="O843" s="30"/>
      <c r="P843" s="30"/>
    </row>
    <row r="844">
      <c r="C844" s="81"/>
      <c r="D844" s="82"/>
      <c r="E844" s="81"/>
      <c r="F844" s="81"/>
      <c r="G844" s="81"/>
      <c r="H844" s="81"/>
      <c r="I844" s="81"/>
      <c r="J844" s="81"/>
      <c r="M844" s="81"/>
      <c r="N844" s="30"/>
      <c r="O844" s="30"/>
      <c r="P844" s="30"/>
    </row>
    <row r="845">
      <c r="C845" s="81"/>
      <c r="D845" s="82"/>
      <c r="E845" s="81"/>
      <c r="F845" s="81"/>
      <c r="G845" s="81"/>
      <c r="H845" s="81"/>
      <c r="I845" s="81"/>
      <c r="J845" s="81"/>
      <c r="M845" s="81"/>
      <c r="N845" s="30"/>
      <c r="O845" s="30"/>
      <c r="P845" s="30"/>
    </row>
    <row r="846">
      <c r="C846" s="81"/>
      <c r="D846" s="82"/>
      <c r="E846" s="81"/>
      <c r="F846" s="81"/>
      <c r="G846" s="81"/>
      <c r="H846" s="81"/>
      <c r="I846" s="81"/>
      <c r="J846" s="81"/>
      <c r="M846" s="81"/>
      <c r="N846" s="30"/>
      <c r="O846" s="30"/>
      <c r="P846" s="30"/>
    </row>
    <row r="847">
      <c r="C847" s="81"/>
      <c r="D847" s="82"/>
      <c r="E847" s="81"/>
      <c r="F847" s="81"/>
      <c r="G847" s="81"/>
      <c r="H847" s="81"/>
      <c r="I847" s="81"/>
      <c r="J847" s="81"/>
      <c r="M847" s="81"/>
      <c r="N847" s="30"/>
      <c r="O847" s="30"/>
      <c r="P847" s="30"/>
    </row>
    <row r="848">
      <c r="C848" s="81"/>
      <c r="D848" s="82"/>
      <c r="E848" s="81"/>
      <c r="F848" s="81"/>
      <c r="G848" s="81"/>
      <c r="H848" s="81"/>
      <c r="I848" s="81"/>
      <c r="J848" s="81"/>
      <c r="M848" s="81"/>
      <c r="N848" s="30"/>
      <c r="O848" s="30"/>
      <c r="P848" s="30"/>
    </row>
    <row r="849">
      <c r="C849" s="81"/>
      <c r="D849" s="82"/>
      <c r="E849" s="81"/>
      <c r="F849" s="81"/>
      <c r="G849" s="81"/>
      <c r="H849" s="81"/>
      <c r="I849" s="81"/>
      <c r="J849" s="81"/>
      <c r="M849" s="81"/>
      <c r="N849" s="30"/>
      <c r="O849" s="30"/>
      <c r="P849" s="30"/>
    </row>
    <row r="850">
      <c r="C850" s="81"/>
      <c r="D850" s="82"/>
      <c r="E850" s="81"/>
      <c r="F850" s="81"/>
      <c r="G850" s="81"/>
      <c r="H850" s="81"/>
      <c r="I850" s="81"/>
      <c r="J850" s="81"/>
      <c r="M850" s="81"/>
      <c r="N850" s="30"/>
      <c r="O850" s="30"/>
      <c r="P850" s="30"/>
    </row>
    <row r="851">
      <c r="C851" s="81"/>
      <c r="D851" s="82"/>
      <c r="E851" s="81"/>
      <c r="F851" s="81"/>
      <c r="G851" s="81"/>
      <c r="H851" s="81"/>
      <c r="I851" s="81"/>
      <c r="J851" s="81"/>
      <c r="M851" s="81"/>
      <c r="N851" s="30"/>
      <c r="O851" s="30"/>
      <c r="P851" s="30"/>
    </row>
    <row r="852">
      <c r="C852" s="81"/>
      <c r="D852" s="82"/>
      <c r="E852" s="81"/>
      <c r="F852" s="81"/>
      <c r="G852" s="81"/>
      <c r="H852" s="81"/>
      <c r="I852" s="81"/>
      <c r="J852" s="81"/>
      <c r="M852" s="81"/>
      <c r="N852" s="30"/>
      <c r="O852" s="30"/>
      <c r="P852" s="30"/>
    </row>
    <row r="853">
      <c r="C853" s="81"/>
      <c r="D853" s="82"/>
      <c r="E853" s="81"/>
      <c r="F853" s="81"/>
      <c r="G853" s="81"/>
      <c r="H853" s="81"/>
      <c r="I853" s="81"/>
      <c r="J853" s="81"/>
      <c r="M853" s="81"/>
      <c r="N853" s="30"/>
      <c r="O853" s="30"/>
      <c r="P853" s="30"/>
    </row>
    <row r="854">
      <c r="C854" s="81"/>
      <c r="D854" s="82"/>
      <c r="E854" s="81"/>
      <c r="F854" s="81"/>
      <c r="G854" s="81"/>
      <c r="H854" s="81"/>
      <c r="I854" s="81"/>
      <c r="J854" s="81"/>
      <c r="M854" s="81"/>
      <c r="N854" s="30"/>
      <c r="O854" s="30"/>
      <c r="P854" s="30"/>
    </row>
    <row r="855">
      <c r="C855" s="81"/>
      <c r="D855" s="82"/>
      <c r="E855" s="81"/>
      <c r="F855" s="81"/>
      <c r="G855" s="81"/>
      <c r="H855" s="81"/>
      <c r="I855" s="81"/>
      <c r="J855" s="81"/>
      <c r="M855" s="81"/>
      <c r="N855" s="30"/>
      <c r="O855" s="30"/>
      <c r="P855" s="30"/>
    </row>
    <row r="856">
      <c r="C856" s="81"/>
      <c r="D856" s="82"/>
      <c r="E856" s="81"/>
      <c r="F856" s="81"/>
      <c r="G856" s="81"/>
      <c r="H856" s="81"/>
      <c r="I856" s="81"/>
      <c r="J856" s="81"/>
      <c r="M856" s="81"/>
      <c r="N856" s="30"/>
      <c r="O856" s="30"/>
      <c r="P856" s="30"/>
    </row>
    <row r="857">
      <c r="C857" s="81"/>
      <c r="D857" s="82"/>
      <c r="E857" s="81"/>
      <c r="F857" s="81"/>
      <c r="G857" s="81"/>
      <c r="H857" s="81"/>
      <c r="I857" s="81"/>
      <c r="J857" s="81"/>
      <c r="M857" s="81"/>
      <c r="N857" s="30"/>
      <c r="O857" s="30"/>
      <c r="P857" s="30"/>
    </row>
    <row r="858">
      <c r="C858" s="81"/>
      <c r="D858" s="82"/>
      <c r="E858" s="81"/>
      <c r="F858" s="81"/>
      <c r="G858" s="81"/>
      <c r="H858" s="81"/>
      <c r="I858" s="81"/>
      <c r="J858" s="81"/>
      <c r="M858" s="81"/>
      <c r="N858" s="30"/>
      <c r="O858" s="30"/>
      <c r="P858" s="30"/>
    </row>
    <row r="859">
      <c r="C859" s="81"/>
      <c r="D859" s="82"/>
      <c r="E859" s="81"/>
      <c r="F859" s="81"/>
      <c r="G859" s="81"/>
      <c r="H859" s="81"/>
      <c r="I859" s="81"/>
      <c r="J859" s="81"/>
      <c r="M859" s="81"/>
      <c r="N859" s="30"/>
      <c r="O859" s="30"/>
      <c r="P859" s="30"/>
    </row>
    <row r="860">
      <c r="C860" s="81"/>
      <c r="D860" s="82"/>
      <c r="E860" s="81"/>
      <c r="F860" s="81"/>
      <c r="G860" s="81"/>
      <c r="H860" s="81"/>
      <c r="I860" s="81"/>
      <c r="J860" s="81"/>
      <c r="M860" s="81"/>
      <c r="N860" s="30"/>
      <c r="O860" s="30"/>
      <c r="P860" s="30"/>
    </row>
    <row r="861">
      <c r="C861" s="81"/>
      <c r="D861" s="82"/>
      <c r="E861" s="81"/>
      <c r="F861" s="81"/>
      <c r="G861" s="81"/>
      <c r="H861" s="81"/>
      <c r="I861" s="81"/>
      <c r="J861" s="81"/>
      <c r="M861" s="81"/>
      <c r="N861" s="30"/>
      <c r="O861" s="30"/>
      <c r="P861" s="30"/>
    </row>
    <row r="862">
      <c r="C862" s="81"/>
      <c r="D862" s="82"/>
      <c r="E862" s="81"/>
      <c r="F862" s="81"/>
      <c r="G862" s="81"/>
      <c r="H862" s="81"/>
      <c r="I862" s="81"/>
      <c r="J862" s="81"/>
      <c r="M862" s="81"/>
      <c r="N862" s="30"/>
      <c r="O862" s="30"/>
      <c r="P862" s="30"/>
    </row>
    <row r="863">
      <c r="C863" s="81"/>
      <c r="D863" s="82"/>
      <c r="E863" s="81"/>
      <c r="F863" s="81"/>
      <c r="G863" s="81"/>
      <c r="H863" s="81"/>
      <c r="I863" s="81"/>
      <c r="J863" s="81"/>
      <c r="M863" s="81"/>
      <c r="N863" s="30"/>
      <c r="O863" s="30"/>
      <c r="P863" s="30"/>
    </row>
    <row r="864">
      <c r="C864" s="81"/>
      <c r="D864" s="82"/>
      <c r="E864" s="81"/>
      <c r="F864" s="81"/>
      <c r="G864" s="81"/>
      <c r="H864" s="81"/>
      <c r="I864" s="81"/>
      <c r="J864" s="81"/>
      <c r="M864" s="81"/>
      <c r="N864" s="30"/>
      <c r="O864" s="30"/>
      <c r="P864" s="30"/>
    </row>
    <row r="865">
      <c r="C865" s="81"/>
      <c r="D865" s="82"/>
      <c r="E865" s="81"/>
      <c r="F865" s="81"/>
      <c r="G865" s="81"/>
      <c r="H865" s="81"/>
      <c r="I865" s="81"/>
      <c r="J865" s="81"/>
      <c r="M865" s="81"/>
      <c r="N865" s="30"/>
      <c r="O865" s="30"/>
      <c r="P865" s="30"/>
    </row>
    <row r="866">
      <c r="C866" s="81"/>
      <c r="D866" s="82"/>
      <c r="E866" s="81"/>
      <c r="F866" s="81"/>
      <c r="G866" s="81"/>
      <c r="H866" s="81"/>
      <c r="I866" s="81"/>
      <c r="J866" s="81"/>
      <c r="M866" s="81"/>
      <c r="N866" s="30"/>
      <c r="O866" s="30"/>
      <c r="P866" s="30"/>
    </row>
    <row r="867">
      <c r="C867" s="81"/>
      <c r="D867" s="82"/>
      <c r="E867" s="81"/>
      <c r="F867" s="81"/>
      <c r="G867" s="81"/>
      <c r="H867" s="81"/>
      <c r="I867" s="81"/>
      <c r="J867" s="81"/>
      <c r="M867" s="81"/>
      <c r="N867" s="30"/>
      <c r="O867" s="30"/>
      <c r="P867" s="30"/>
    </row>
    <row r="868">
      <c r="C868" s="81"/>
      <c r="D868" s="82"/>
      <c r="E868" s="81"/>
      <c r="F868" s="81"/>
      <c r="G868" s="81"/>
      <c r="H868" s="81"/>
      <c r="I868" s="81"/>
      <c r="J868" s="81"/>
      <c r="M868" s="81"/>
      <c r="N868" s="30"/>
      <c r="O868" s="30"/>
      <c r="P868" s="30"/>
    </row>
    <row r="869">
      <c r="C869" s="81"/>
      <c r="D869" s="82"/>
      <c r="E869" s="81"/>
      <c r="F869" s="81"/>
      <c r="G869" s="81"/>
      <c r="H869" s="81"/>
      <c r="I869" s="81"/>
      <c r="J869" s="81"/>
      <c r="M869" s="81"/>
      <c r="N869" s="30"/>
      <c r="O869" s="30"/>
      <c r="P869" s="30"/>
    </row>
    <row r="870">
      <c r="C870" s="81"/>
      <c r="D870" s="82"/>
      <c r="E870" s="81"/>
      <c r="F870" s="81"/>
      <c r="G870" s="81"/>
      <c r="H870" s="81"/>
      <c r="I870" s="81"/>
      <c r="J870" s="81"/>
      <c r="M870" s="81"/>
      <c r="N870" s="30"/>
      <c r="O870" s="30"/>
      <c r="P870" s="30"/>
    </row>
    <row r="871">
      <c r="C871" s="81"/>
      <c r="D871" s="82"/>
      <c r="E871" s="81"/>
      <c r="F871" s="81"/>
      <c r="G871" s="81"/>
      <c r="H871" s="81"/>
      <c r="I871" s="81"/>
      <c r="J871" s="81"/>
      <c r="M871" s="81"/>
      <c r="N871" s="30"/>
      <c r="O871" s="30"/>
      <c r="P871" s="30"/>
    </row>
    <row r="872">
      <c r="C872" s="81"/>
      <c r="D872" s="82"/>
      <c r="E872" s="81"/>
      <c r="F872" s="81"/>
      <c r="G872" s="81"/>
      <c r="H872" s="81"/>
      <c r="I872" s="81"/>
      <c r="J872" s="81"/>
      <c r="M872" s="81"/>
      <c r="N872" s="30"/>
      <c r="O872" s="30"/>
      <c r="P872" s="30"/>
    </row>
    <row r="873">
      <c r="C873" s="81"/>
      <c r="D873" s="82"/>
      <c r="E873" s="81"/>
      <c r="F873" s="81"/>
      <c r="G873" s="81"/>
      <c r="H873" s="81"/>
      <c r="I873" s="81"/>
      <c r="J873" s="81"/>
      <c r="M873" s="81"/>
      <c r="N873" s="30"/>
      <c r="O873" s="30"/>
      <c r="P873" s="30"/>
    </row>
    <row r="874">
      <c r="C874" s="81"/>
      <c r="D874" s="82"/>
      <c r="E874" s="81"/>
      <c r="F874" s="81"/>
      <c r="G874" s="81"/>
      <c r="H874" s="81"/>
      <c r="I874" s="81"/>
      <c r="J874" s="81"/>
      <c r="M874" s="81"/>
      <c r="N874" s="30"/>
      <c r="O874" s="30"/>
      <c r="P874" s="30"/>
    </row>
    <row r="875">
      <c r="C875" s="81"/>
      <c r="D875" s="82"/>
      <c r="E875" s="81"/>
      <c r="F875" s="81"/>
      <c r="G875" s="81"/>
      <c r="H875" s="81"/>
      <c r="I875" s="81"/>
      <c r="J875" s="81"/>
      <c r="M875" s="81"/>
      <c r="N875" s="30"/>
      <c r="O875" s="30"/>
      <c r="P875" s="30"/>
    </row>
    <row r="876">
      <c r="C876" s="81"/>
      <c r="D876" s="82"/>
      <c r="E876" s="81"/>
      <c r="F876" s="81"/>
      <c r="G876" s="81"/>
      <c r="H876" s="81"/>
      <c r="I876" s="81"/>
      <c r="J876" s="81"/>
      <c r="M876" s="81"/>
      <c r="N876" s="30"/>
      <c r="O876" s="30"/>
      <c r="P876" s="30"/>
    </row>
    <row r="877">
      <c r="C877" s="81"/>
      <c r="D877" s="82"/>
      <c r="E877" s="81"/>
      <c r="F877" s="81"/>
      <c r="G877" s="81"/>
      <c r="H877" s="81"/>
      <c r="I877" s="81"/>
      <c r="J877" s="81"/>
      <c r="M877" s="81"/>
      <c r="N877" s="30"/>
      <c r="O877" s="30"/>
      <c r="P877" s="30"/>
    </row>
    <row r="878">
      <c r="C878" s="81"/>
      <c r="D878" s="82"/>
      <c r="E878" s="81"/>
      <c r="F878" s="81"/>
      <c r="G878" s="81"/>
      <c r="H878" s="81"/>
      <c r="I878" s="81"/>
      <c r="J878" s="81"/>
      <c r="M878" s="81"/>
      <c r="N878" s="30"/>
      <c r="O878" s="30"/>
      <c r="P878" s="30"/>
    </row>
    <row r="879">
      <c r="C879" s="81"/>
      <c r="D879" s="82"/>
      <c r="E879" s="81"/>
      <c r="F879" s="81"/>
      <c r="G879" s="81"/>
      <c r="H879" s="81"/>
      <c r="I879" s="81"/>
      <c r="J879" s="81"/>
      <c r="M879" s="81"/>
      <c r="N879" s="30"/>
      <c r="O879" s="30"/>
      <c r="P879" s="30"/>
    </row>
    <row r="880">
      <c r="C880" s="81"/>
      <c r="D880" s="82"/>
      <c r="E880" s="81"/>
      <c r="F880" s="81"/>
      <c r="G880" s="81"/>
      <c r="H880" s="81"/>
      <c r="I880" s="81"/>
      <c r="J880" s="81"/>
      <c r="M880" s="81"/>
      <c r="N880" s="30"/>
      <c r="O880" s="30"/>
      <c r="P880" s="30"/>
    </row>
    <row r="881">
      <c r="C881" s="81"/>
      <c r="D881" s="82"/>
      <c r="E881" s="81"/>
      <c r="F881" s="81"/>
      <c r="G881" s="81"/>
      <c r="H881" s="81"/>
      <c r="I881" s="81"/>
      <c r="J881" s="81"/>
      <c r="M881" s="81"/>
      <c r="N881" s="30"/>
      <c r="O881" s="30"/>
      <c r="P881" s="30"/>
    </row>
    <row r="882">
      <c r="C882" s="81"/>
      <c r="D882" s="82"/>
      <c r="E882" s="81"/>
      <c r="F882" s="81"/>
      <c r="G882" s="81"/>
      <c r="H882" s="81"/>
      <c r="I882" s="81"/>
      <c r="J882" s="81"/>
      <c r="M882" s="81"/>
      <c r="N882" s="30"/>
      <c r="O882" s="30"/>
      <c r="P882" s="30"/>
    </row>
    <row r="883">
      <c r="C883" s="81"/>
      <c r="D883" s="82"/>
      <c r="E883" s="81"/>
      <c r="F883" s="81"/>
      <c r="G883" s="81"/>
      <c r="H883" s="81"/>
      <c r="I883" s="81"/>
      <c r="J883" s="81"/>
      <c r="M883" s="81"/>
      <c r="N883" s="30"/>
      <c r="O883" s="30"/>
      <c r="P883" s="30"/>
    </row>
    <row r="884">
      <c r="C884" s="81"/>
      <c r="D884" s="82"/>
      <c r="E884" s="81"/>
      <c r="F884" s="81"/>
      <c r="G884" s="81"/>
      <c r="H884" s="81"/>
      <c r="I884" s="81"/>
      <c r="J884" s="81"/>
      <c r="M884" s="81"/>
      <c r="N884" s="30"/>
      <c r="O884" s="30"/>
      <c r="P884" s="30"/>
    </row>
    <row r="885">
      <c r="C885" s="81"/>
      <c r="D885" s="82"/>
      <c r="E885" s="81"/>
      <c r="F885" s="81"/>
      <c r="G885" s="81"/>
      <c r="H885" s="81"/>
      <c r="I885" s="81"/>
      <c r="J885" s="81"/>
      <c r="M885" s="81"/>
      <c r="N885" s="30"/>
      <c r="O885" s="30"/>
      <c r="P885" s="30"/>
    </row>
    <row r="886">
      <c r="C886" s="81"/>
      <c r="D886" s="82"/>
      <c r="E886" s="81"/>
      <c r="F886" s="81"/>
      <c r="G886" s="81"/>
      <c r="H886" s="81"/>
      <c r="I886" s="81"/>
      <c r="J886" s="81"/>
      <c r="M886" s="81"/>
      <c r="N886" s="30"/>
      <c r="O886" s="30"/>
      <c r="P886" s="30"/>
    </row>
    <row r="887">
      <c r="C887" s="81"/>
      <c r="D887" s="82"/>
      <c r="E887" s="81"/>
      <c r="F887" s="81"/>
      <c r="G887" s="81"/>
      <c r="H887" s="81"/>
      <c r="I887" s="81"/>
      <c r="J887" s="81"/>
      <c r="M887" s="81"/>
      <c r="N887" s="30"/>
      <c r="O887" s="30"/>
      <c r="P887" s="30"/>
    </row>
    <row r="888">
      <c r="C888" s="81"/>
      <c r="D888" s="82"/>
      <c r="E888" s="81"/>
      <c r="F888" s="81"/>
      <c r="G888" s="81"/>
      <c r="H888" s="81"/>
      <c r="I888" s="81"/>
      <c r="J888" s="81"/>
      <c r="M888" s="81"/>
      <c r="N888" s="30"/>
      <c r="O888" s="30"/>
      <c r="P888" s="30"/>
    </row>
    <row r="889">
      <c r="C889" s="81"/>
      <c r="D889" s="82"/>
      <c r="E889" s="81"/>
      <c r="F889" s="81"/>
      <c r="G889" s="81"/>
      <c r="H889" s="81"/>
      <c r="I889" s="81"/>
      <c r="J889" s="81"/>
      <c r="M889" s="81"/>
      <c r="N889" s="30"/>
      <c r="O889" s="30"/>
      <c r="P889" s="30"/>
    </row>
    <row r="890">
      <c r="C890" s="81"/>
      <c r="D890" s="82"/>
      <c r="E890" s="81"/>
      <c r="F890" s="81"/>
      <c r="G890" s="81"/>
      <c r="H890" s="81"/>
      <c r="I890" s="81"/>
      <c r="J890" s="81"/>
      <c r="M890" s="81"/>
      <c r="N890" s="30"/>
      <c r="O890" s="30"/>
      <c r="P890" s="30"/>
    </row>
    <row r="891">
      <c r="C891" s="81"/>
      <c r="D891" s="82"/>
      <c r="E891" s="81"/>
      <c r="F891" s="81"/>
      <c r="G891" s="81"/>
      <c r="H891" s="81"/>
      <c r="I891" s="81"/>
      <c r="J891" s="81"/>
      <c r="M891" s="81"/>
      <c r="N891" s="30"/>
      <c r="O891" s="30"/>
      <c r="P891" s="30"/>
    </row>
    <row r="892">
      <c r="C892" s="81"/>
      <c r="D892" s="82"/>
      <c r="E892" s="81"/>
      <c r="F892" s="81"/>
      <c r="G892" s="81"/>
      <c r="H892" s="81"/>
      <c r="I892" s="81"/>
      <c r="J892" s="81"/>
      <c r="M892" s="81"/>
      <c r="N892" s="30"/>
      <c r="O892" s="30"/>
      <c r="P892" s="30"/>
    </row>
    <row r="893">
      <c r="C893" s="81"/>
      <c r="D893" s="82"/>
      <c r="E893" s="81"/>
      <c r="F893" s="81"/>
      <c r="G893" s="81"/>
      <c r="H893" s="81"/>
      <c r="I893" s="81"/>
      <c r="J893" s="81"/>
      <c r="M893" s="81"/>
      <c r="N893" s="30"/>
      <c r="O893" s="30"/>
      <c r="P893" s="30"/>
    </row>
    <row r="894">
      <c r="C894" s="81"/>
      <c r="D894" s="82"/>
      <c r="E894" s="81"/>
      <c r="F894" s="81"/>
      <c r="G894" s="81"/>
      <c r="H894" s="81"/>
      <c r="I894" s="81"/>
      <c r="J894" s="81"/>
      <c r="M894" s="81"/>
      <c r="N894" s="30"/>
      <c r="O894" s="30"/>
      <c r="P894" s="30"/>
    </row>
    <row r="895">
      <c r="C895" s="81"/>
      <c r="D895" s="82"/>
      <c r="E895" s="81"/>
      <c r="F895" s="81"/>
      <c r="G895" s="81"/>
      <c r="H895" s="81"/>
      <c r="I895" s="81"/>
      <c r="J895" s="81"/>
      <c r="M895" s="81"/>
      <c r="N895" s="30"/>
      <c r="O895" s="30"/>
      <c r="P895" s="30"/>
    </row>
    <row r="896">
      <c r="C896" s="81"/>
      <c r="D896" s="82"/>
      <c r="E896" s="81"/>
      <c r="F896" s="81"/>
      <c r="G896" s="81"/>
      <c r="H896" s="81"/>
      <c r="I896" s="81"/>
      <c r="J896" s="81"/>
      <c r="M896" s="81"/>
      <c r="N896" s="30"/>
      <c r="O896" s="30"/>
      <c r="P896" s="30"/>
    </row>
    <row r="897">
      <c r="C897" s="81"/>
      <c r="D897" s="82"/>
      <c r="E897" s="81"/>
      <c r="F897" s="81"/>
      <c r="G897" s="81"/>
      <c r="H897" s="81"/>
      <c r="I897" s="81"/>
      <c r="J897" s="81"/>
      <c r="M897" s="81"/>
      <c r="N897" s="30"/>
      <c r="O897" s="30"/>
      <c r="P897" s="30"/>
    </row>
    <row r="898">
      <c r="C898" s="81"/>
      <c r="D898" s="82"/>
      <c r="E898" s="81"/>
      <c r="F898" s="81"/>
      <c r="G898" s="81"/>
      <c r="H898" s="81"/>
      <c r="I898" s="81"/>
      <c r="J898" s="81"/>
      <c r="M898" s="81"/>
      <c r="N898" s="30"/>
      <c r="O898" s="30"/>
      <c r="P898" s="30"/>
    </row>
    <row r="899">
      <c r="C899" s="81"/>
      <c r="D899" s="82"/>
      <c r="E899" s="81"/>
      <c r="F899" s="81"/>
      <c r="G899" s="81"/>
      <c r="H899" s="81"/>
      <c r="I899" s="81"/>
      <c r="J899" s="81"/>
      <c r="M899" s="81"/>
      <c r="N899" s="30"/>
      <c r="O899" s="30"/>
      <c r="P899" s="30"/>
    </row>
    <row r="900">
      <c r="C900" s="81"/>
      <c r="D900" s="82"/>
      <c r="E900" s="81"/>
      <c r="F900" s="81"/>
      <c r="G900" s="81"/>
      <c r="H900" s="81"/>
      <c r="I900" s="81"/>
      <c r="J900" s="81"/>
      <c r="M900" s="81"/>
      <c r="N900" s="30"/>
      <c r="O900" s="30"/>
      <c r="P900" s="30"/>
    </row>
    <row r="901">
      <c r="C901" s="81"/>
      <c r="D901" s="82"/>
      <c r="E901" s="81"/>
      <c r="F901" s="81"/>
      <c r="G901" s="81"/>
      <c r="H901" s="81"/>
      <c r="I901" s="81"/>
      <c r="J901" s="81"/>
      <c r="M901" s="81"/>
      <c r="N901" s="30"/>
      <c r="O901" s="30"/>
      <c r="P901" s="30"/>
    </row>
    <row r="902">
      <c r="C902" s="81"/>
      <c r="D902" s="82"/>
      <c r="E902" s="81"/>
      <c r="F902" s="81"/>
      <c r="G902" s="81"/>
      <c r="H902" s="81"/>
      <c r="I902" s="81"/>
      <c r="J902" s="81"/>
      <c r="M902" s="81"/>
      <c r="N902" s="30"/>
      <c r="O902" s="30"/>
      <c r="P902" s="30"/>
    </row>
    <row r="903">
      <c r="C903" s="81"/>
      <c r="D903" s="82"/>
      <c r="E903" s="81"/>
      <c r="F903" s="81"/>
      <c r="G903" s="81"/>
      <c r="H903" s="81"/>
      <c r="I903" s="81"/>
      <c r="J903" s="81"/>
      <c r="M903" s="81"/>
      <c r="N903" s="30"/>
      <c r="O903" s="30"/>
      <c r="P903" s="30"/>
    </row>
    <row r="904">
      <c r="C904" s="81"/>
      <c r="D904" s="82"/>
      <c r="E904" s="81"/>
      <c r="F904" s="81"/>
      <c r="G904" s="81"/>
      <c r="H904" s="81"/>
      <c r="I904" s="81"/>
      <c r="J904" s="81"/>
      <c r="M904" s="81"/>
      <c r="N904" s="30"/>
      <c r="O904" s="30"/>
      <c r="P904" s="30"/>
    </row>
    <row r="905">
      <c r="C905" s="81"/>
      <c r="D905" s="82"/>
      <c r="E905" s="81"/>
      <c r="F905" s="81"/>
      <c r="G905" s="81"/>
      <c r="H905" s="81"/>
      <c r="I905" s="81"/>
      <c r="J905" s="81"/>
      <c r="M905" s="81"/>
      <c r="N905" s="30"/>
      <c r="O905" s="30"/>
      <c r="P905" s="30"/>
    </row>
    <row r="906">
      <c r="C906" s="81"/>
      <c r="D906" s="82"/>
      <c r="E906" s="81"/>
      <c r="F906" s="81"/>
      <c r="G906" s="81"/>
      <c r="H906" s="81"/>
      <c r="I906" s="81"/>
      <c r="J906" s="81"/>
      <c r="M906" s="81"/>
      <c r="N906" s="30"/>
      <c r="O906" s="30"/>
      <c r="P906" s="30"/>
    </row>
    <row r="907">
      <c r="C907" s="81"/>
      <c r="D907" s="82"/>
      <c r="E907" s="81"/>
      <c r="F907" s="81"/>
      <c r="G907" s="81"/>
      <c r="H907" s="81"/>
      <c r="I907" s="81"/>
      <c r="J907" s="81"/>
      <c r="M907" s="81"/>
      <c r="N907" s="30"/>
      <c r="O907" s="30"/>
      <c r="P907" s="30"/>
    </row>
    <row r="908">
      <c r="C908" s="81"/>
      <c r="D908" s="82"/>
      <c r="E908" s="81"/>
      <c r="F908" s="81"/>
      <c r="G908" s="81"/>
      <c r="H908" s="81"/>
      <c r="I908" s="81"/>
      <c r="J908" s="81"/>
      <c r="M908" s="81"/>
      <c r="N908" s="30"/>
      <c r="O908" s="30"/>
      <c r="P908" s="30"/>
    </row>
    <row r="909">
      <c r="C909" s="81"/>
      <c r="D909" s="82"/>
      <c r="E909" s="81"/>
      <c r="F909" s="81"/>
      <c r="G909" s="81"/>
      <c r="H909" s="81"/>
      <c r="I909" s="81"/>
      <c r="J909" s="81"/>
      <c r="M909" s="81"/>
      <c r="N909" s="30"/>
      <c r="O909" s="30"/>
      <c r="P909" s="30"/>
    </row>
    <row r="910">
      <c r="C910" s="81"/>
      <c r="D910" s="82"/>
      <c r="E910" s="81"/>
      <c r="F910" s="81"/>
      <c r="G910" s="81"/>
      <c r="H910" s="81"/>
      <c r="I910" s="81"/>
      <c r="J910" s="81"/>
      <c r="M910" s="81"/>
      <c r="N910" s="30"/>
      <c r="O910" s="30"/>
      <c r="P910" s="30"/>
    </row>
    <row r="911">
      <c r="C911" s="81"/>
      <c r="D911" s="82"/>
      <c r="E911" s="81"/>
      <c r="F911" s="81"/>
      <c r="G911" s="81"/>
      <c r="H911" s="81"/>
      <c r="I911" s="81"/>
      <c r="J911" s="81"/>
      <c r="M911" s="81"/>
      <c r="N911" s="30"/>
      <c r="O911" s="30"/>
      <c r="P911" s="30"/>
    </row>
    <row r="912">
      <c r="C912" s="81"/>
      <c r="D912" s="82"/>
      <c r="E912" s="81"/>
      <c r="F912" s="81"/>
      <c r="G912" s="81"/>
      <c r="H912" s="81"/>
      <c r="I912" s="81"/>
      <c r="J912" s="81"/>
      <c r="M912" s="81"/>
      <c r="N912" s="30"/>
      <c r="O912" s="30"/>
      <c r="P912" s="30"/>
    </row>
    <row r="913">
      <c r="C913" s="81"/>
      <c r="D913" s="82"/>
      <c r="E913" s="81"/>
      <c r="F913" s="81"/>
      <c r="G913" s="81"/>
      <c r="H913" s="81"/>
      <c r="I913" s="81"/>
      <c r="J913" s="81"/>
      <c r="M913" s="81"/>
      <c r="N913" s="30"/>
      <c r="O913" s="30"/>
      <c r="P913" s="30"/>
    </row>
    <row r="914">
      <c r="C914" s="81"/>
      <c r="D914" s="82"/>
      <c r="E914" s="81"/>
      <c r="F914" s="81"/>
      <c r="G914" s="81"/>
      <c r="H914" s="81"/>
      <c r="I914" s="81"/>
      <c r="J914" s="81"/>
      <c r="M914" s="81"/>
      <c r="N914" s="30"/>
      <c r="O914" s="30"/>
      <c r="P914" s="30"/>
    </row>
    <row r="915">
      <c r="C915" s="81"/>
      <c r="D915" s="82"/>
      <c r="E915" s="81"/>
      <c r="F915" s="81"/>
      <c r="G915" s="81"/>
      <c r="H915" s="81"/>
      <c r="I915" s="81"/>
      <c r="J915" s="81"/>
      <c r="M915" s="81"/>
      <c r="N915" s="30"/>
      <c r="O915" s="30"/>
      <c r="P915" s="30"/>
    </row>
    <row r="916">
      <c r="C916" s="81"/>
      <c r="D916" s="82"/>
      <c r="E916" s="81"/>
      <c r="F916" s="81"/>
      <c r="G916" s="81"/>
      <c r="H916" s="81"/>
      <c r="I916" s="81"/>
      <c r="J916" s="81"/>
      <c r="M916" s="81"/>
      <c r="N916" s="30"/>
      <c r="O916" s="30"/>
      <c r="P916" s="30"/>
    </row>
    <row r="917">
      <c r="C917" s="81"/>
      <c r="D917" s="82"/>
      <c r="E917" s="81"/>
      <c r="F917" s="81"/>
      <c r="G917" s="81"/>
      <c r="H917" s="81"/>
      <c r="I917" s="81"/>
      <c r="J917" s="81"/>
      <c r="M917" s="81"/>
      <c r="N917" s="30"/>
      <c r="O917" s="30"/>
      <c r="P917" s="30"/>
    </row>
    <row r="918">
      <c r="C918" s="81"/>
      <c r="D918" s="82"/>
      <c r="E918" s="81"/>
      <c r="F918" s="81"/>
      <c r="G918" s="81"/>
      <c r="H918" s="81"/>
      <c r="I918" s="81"/>
      <c r="J918" s="81"/>
      <c r="M918" s="81"/>
      <c r="N918" s="30"/>
      <c r="O918" s="30"/>
      <c r="P918" s="30"/>
    </row>
    <row r="919">
      <c r="C919" s="81"/>
      <c r="D919" s="82"/>
      <c r="E919" s="81"/>
      <c r="F919" s="81"/>
      <c r="G919" s="81"/>
      <c r="H919" s="81"/>
      <c r="I919" s="81"/>
      <c r="J919" s="81"/>
      <c r="M919" s="81"/>
      <c r="N919" s="30"/>
      <c r="O919" s="30"/>
      <c r="P919" s="30"/>
    </row>
    <row r="920">
      <c r="C920" s="81"/>
      <c r="D920" s="82"/>
      <c r="E920" s="81"/>
      <c r="F920" s="81"/>
      <c r="G920" s="81"/>
      <c r="H920" s="81"/>
      <c r="I920" s="81"/>
      <c r="J920" s="81"/>
      <c r="M920" s="81"/>
      <c r="N920" s="30"/>
      <c r="O920" s="30"/>
      <c r="P920" s="30"/>
    </row>
    <row r="921">
      <c r="C921" s="81"/>
      <c r="D921" s="82"/>
      <c r="E921" s="81"/>
      <c r="F921" s="81"/>
      <c r="G921" s="81"/>
      <c r="H921" s="81"/>
      <c r="I921" s="81"/>
      <c r="J921" s="81"/>
      <c r="M921" s="81"/>
      <c r="N921" s="30"/>
      <c r="O921" s="30"/>
      <c r="P921" s="30"/>
    </row>
    <row r="922">
      <c r="C922" s="81"/>
      <c r="D922" s="82"/>
      <c r="E922" s="81"/>
      <c r="F922" s="81"/>
      <c r="G922" s="81"/>
      <c r="H922" s="81"/>
      <c r="I922" s="81"/>
      <c r="J922" s="81"/>
      <c r="M922" s="81"/>
      <c r="N922" s="30"/>
      <c r="O922" s="30"/>
      <c r="P922" s="30"/>
    </row>
    <row r="923">
      <c r="C923" s="81"/>
      <c r="D923" s="82"/>
      <c r="E923" s="81"/>
      <c r="F923" s="81"/>
      <c r="G923" s="81"/>
      <c r="H923" s="81"/>
      <c r="I923" s="81"/>
      <c r="J923" s="81"/>
      <c r="M923" s="81"/>
      <c r="N923" s="30"/>
      <c r="O923" s="30"/>
      <c r="P923" s="30"/>
    </row>
    <row r="924">
      <c r="C924" s="81"/>
      <c r="D924" s="82"/>
      <c r="E924" s="81"/>
      <c r="F924" s="81"/>
      <c r="G924" s="81"/>
      <c r="H924" s="81"/>
      <c r="I924" s="81"/>
      <c r="J924" s="81"/>
      <c r="M924" s="81"/>
      <c r="N924" s="30"/>
      <c r="O924" s="30"/>
      <c r="P924" s="30"/>
    </row>
    <row r="925">
      <c r="C925" s="81"/>
      <c r="D925" s="82"/>
      <c r="E925" s="81"/>
      <c r="F925" s="81"/>
      <c r="G925" s="81"/>
      <c r="H925" s="81"/>
      <c r="I925" s="81"/>
      <c r="J925" s="81"/>
      <c r="M925" s="81"/>
      <c r="N925" s="30"/>
      <c r="O925" s="30"/>
      <c r="P925" s="30"/>
    </row>
    <row r="926">
      <c r="C926" s="81"/>
      <c r="D926" s="82"/>
      <c r="E926" s="81"/>
      <c r="F926" s="81"/>
      <c r="G926" s="81"/>
      <c r="H926" s="81"/>
      <c r="I926" s="81"/>
      <c r="J926" s="81"/>
      <c r="M926" s="81"/>
      <c r="N926" s="30"/>
      <c r="O926" s="30"/>
      <c r="P926" s="30"/>
    </row>
    <row r="927">
      <c r="C927" s="81"/>
      <c r="D927" s="82"/>
      <c r="E927" s="81"/>
      <c r="F927" s="81"/>
      <c r="G927" s="81"/>
      <c r="H927" s="81"/>
      <c r="I927" s="81"/>
      <c r="J927" s="81"/>
      <c r="M927" s="81"/>
      <c r="N927" s="30"/>
      <c r="O927" s="30"/>
      <c r="P927" s="30"/>
    </row>
    <row r="928">
      <c r="C928" s="81"/>
      <c r="D928" s="82"/>
      <c r="E928" s="81"/>
      <c r="F928" s="81"/>
      <c r="G928" s="81"/>
      <c r="H928" s="81"/>
      <c r="I928" s="81"/>
      <c r="J928" s="81"/>
      <c r="M928" s="81"/>
      <c r="N928" s="30"/>
      <c r="O928" s="30"/>
      <c r="P928" s="30"/>
    </row>
    <row r="929">
      <c r="C929" s="81"/>
      <c r="D929" s="82"/>
      <c r="E929" s="81"/>
      <c r="F929" s="81"/>
      <c r="G929" s="81"/>
      <c r="H929" s="81"/>
      <c r="I929" s="81"/>
      <c r="J929" s="81"/>
      <c r="M929" s="81"/>
      <c r="N929" s="30"/>
      <c r="O929" s="30"/>
      <c r="P929" s="30"/>
    </row>
    <row r="930">
      <c r="C930" s="81"/>
      <c r="D930" s="82"/>
      <c r="E930" s="81"/>
      <c r="F930" s="81"/>
      <c r="G930" s="81"/>
      <c r="H930" s="81"/>
      <c r="I930" s="81"/>
      <c r="J930" s="81"/>
      <c r="M930" s="81"/>
      <c r="N930" s="30"/>
      <c r="O930" s="30"/>
      <c r="P930" s="30"/>
    </row>
    <row r="931">
      <c r="C931" s="81"/>
      <c r="D931" s="82"/>
      <c r="E931" s="81"/>
      <c r="F931" s="81"/>
      <c r="G931" s="81"/>
      <c r="H931" s="81"/>
      <c r="I931" s="81"/>
      <c r="J931" s="81"/>
      <c r="M931" s="81"/>
      <c r="N931" s="30"/>
      <c r="O931" s="30"/>
      <c r="P931" s="30"/>
    </row>
    <row r="932">
      <c r="C932" s="81"/>
      <c r="D932" s="82"/>
      <c r="E932" s="81"/>
      <c r="F932" s="81"/>
      <c r="G932" s="81"/>
      <c r="H932" s="81"/>
      <c r="I932" s="81"/>
      <c r="J932" s="81"/>
      <c r="M932" s="81"/>
      <c r="N932" s="30"/>
      <c r="O932" s="30"/>
      <c r="P932" s="30"/>
    </row>
    <row r="933">
      <c r="C933" s="81"/>
      <c r="D933" s="82"/>
      <c r="E933" s="81"/>
      <c r="F933" s="81"/>
      <c r="G933" s="81"/>
      <c r="H933" s="81"/>
      <c r="I933" s="81"/>
      <c r="J933" s="81"/>
      <c r="M933" s="81"/>
      <c r="N933" s="30"/>
      <c r="O933" s="30"/>
      <c r="P933" s="30"/>
    </row>
    <row r="934">
      <c r="C934" s="81"/>
      <c r="D934" s="82"/>
      <c r="E934" s="81"/>
      <c r="F934" s="81"/>
      <c r="G934" s="81"/>
      <c r="H934" s="81"/>
      <c r="I934" s="81"/>
      <c r="J934" s="81"/>
      <c r="M934" s="81"/>
      <c r="N934" s="30"/>
      <c r="O934" s="30"/>
      <c r="P934" s="30"/>
    </row>
    <row r="935">
      <c r="C935" s="81"/>
      <c r="D935" s="82"/>
      <c r="E935" s="81"/>
      <c r="F935" s="81"/>
      <c r="G935" s="81"/>
      <c r="H935" s="81"/>
      <c r="I935" s="81"/>
      <c r="J935" s="81"/>
      <c r="M935" s="81"/>
      <c r="N935" s="30"/>
      <c r="O935" s="30"/>
      <c r="P935" s="30"/>
    </row>
    <row r="936">
      <c r="C936" s="81"/>
      <c r="D936" s="82"/>
      <c r="E936" s="81"/>
      <c r="F936" s="81"/>
      <c r="G936" s="81"/>
      <c r="H936" s="81"/>
      <c r="I936" s="81"/>
      <c r="J936" s="81"/>
      <c r="M936" s="81"/>
      <c r="N936" s="30"/>
      <c r="O936" s="30"/>
      <c r="P936" s="30"/>
    </row>
    <row r="937">
      <c r="C937" s="81"/>
      <c r="D937" s="82"/>
      <c r="E937" s="81"/>
      <c r="F937" s="81"/>
      <c r="G937" s="81"/>
      <c r="H937" s="81"/>
      <c r="I937" s="81"/>
      <c r="J937" s="81"/>
      <c r="M937" s="81"/>
      <c r="N937" s="30"/>
      <c r="O937" s="30"/>
      <c r="P937" s="30"/>
    </row>
    <row r="938">
      <c r="C938" s="81"/>
      <c r="D938" s="82"/>
      <c r="E938" s="81"/>
      <c r="F938" s="81"/>
      <c r="G938" s="81"/>
      <c r="H938" s="81"/>
      <c r="I938" s="81"/>
      <c r="J938" s="81"/>
      <c r="M938" s="81"/>
      <c r="N938" s="30"/>
      <c r="O938" s="30"/>
      <c r="P938" s="30"/>
    </row>
    <row r="939">
      <c r="C939" s="81"/>
      <c r="D939" s="82"/>
      <c r="E939" s="81"/>
      <c r="F939" s="81"/>
      <c r="G939" s="81"/>
      <c r="H939" s="81"/>
      <c r="I939" s="81"/>
      <c r="J939" s="81"/>
      <c r="M939" s="81"/>
      <c r="N939" s="30"/>
      <c r="O939" s="30"/>
      <c r="P939" s="30"/>
    </row>
    <row r="940">
      <c r="C940" s="81"/>
      <c r="D940" s="82"/>
      <c r="E940" s="81"/>
      <c r="F940" s="81"/>
      <c r="G940" s="81"/>
      <c r="H940" s="81"/>
      <c r="I940" s="81"/>
      <c r="J940" s="81"/>
      <c r="M940" s="81"/>
      <c r="N940" s="30"/>
      <c r="O940" s="30"/>
      <c r="P940" s="30"/>
    </row>
    <row r="941">
      <c r="C941" s="81"/>
      <c r="D941" s="82"/>
      <c r="E941" s="81"/>
      <c r="F941" s="81"/>
      <c r="G941" s="81"/>
      <c r="H941" s="81"/>
      <c r="I941" s="81"/>
      <c r="J941" s="81"/>
      <c r="M941" s="81"/>
      <c r="N941" s="30"/>
      <c r="O941" s="30"/>
      <c r="P941" s="30"/>
    </row>
    <row r="942">
      <c r="C942" s="81"/>
      <c r="D942" s="82"/>
      <c r="E942" s="81"/>
      <c r="F942" s="81"/>
      <c r="G942" s="81"/>
      <c r="H942" s="81"/>
      <c r="I942" s="81"/>
      <c r="J942" s="81"/>
      <c r="M942" s="81"/>
      <c r="N942" s="30"/>
      <c r="O942" s="30"/>
      <c r="P942" s="30"/>
    </row>
    <row r="943">
      <c r="C943" s="81"/>
      <c r="D943" s="82"/>
      <c r="E943" s="81"/>
      <c r="F943" s="81"/>
      <c r="G943" s="81"/>
      <c r="H943" s="81"/>
      <c r="I943" s="81"/>
      <c r="J943" s="81"/>
      <c r="M943" s="81"/>
      <c r="N943" s="30"/>
      <c r="O943" s="30"/>
      <c r="P943" s="30"/>
    </row>
    <row r="944">
      <c r="C944" s="81"/>
      <c r="D944" s="82"/>
      <c r="E944" s="81"/>
      <c r="F944" s="81"/>
      <c r="G944" s="81"/>
      <c r="H944" s="81"/>
      <c r="I944" s="81"/>
      <c r="J944" s="81"/>
      <c r="M944" s="81"/>
      <c r="N944" s="30"/>
      <c r="O944" s="30"/>
      <c r="P944" s="30"/>
    </row>
    <row r="945">
      <c r="C945" s="81"/>
      <c r="D945" s="82"/>
      <c r="E945" s="81"/>
      <c r="F945" s="81"/>
      <c r="G945" s="81"/>
      <c r="H945" s="81"/>
      <c r="I945" s="81"/>
      <c r="J945" s="81"/>
      <c r="M945" s="81"/>
      <c r="N945" s="30"/>
      <c r="O945" s="30"/>
      <c r="P945" s="30"/>
    </row>
    <row r="946">
      <c r="C946" s="81"/>
      <c r="D946" s="82"/>
      <c r="E946" s="81"/>
      <c r="F946" s="81"/>
      <c r="G946" s="81"/>
      <c r="H946" s="81"/>
      <c r="I946" s="81"/>
      <c r="J946" s="81"/>
      <c r="M946" s="81"/>
      <c r="N946" s="30"/>
      <c r="O946" s="30"/>
      <c r="P946" s="30"/>
    </row>
    <row r="947">
      <c r="C947" s="81"/>
      <c r="D947" s="82"/>
      <c r="E947" s="81"/>
      <c r="F947" s="81"/>
      <c r="G947" s="81"/>
      <c r="H947" s="81"/>
      <c r="I947" s="81"/>
      <c r="J947" s="81"/>
      <c r="M947" s="81"/>
      <c r="N947" s="30"/>
      <c r="O947" s="30"/>
      <c r="P947" s="30"/>
    </row>
    <row r="948">
      <c r="C948" s="81"/>
      <c r="D948" s="82"/>
      <c r="E948" s="81"/>
      <c r="F948" s="81"/>
      <c r="G948" s="81"/>
      <c r="H948" s="81"/>
      <c r="I948" s="81"/>
      <c r="J948" s="81"/>
      <c r="M948" s="81"/>
      <c r="N948" s="30"/>
      <c r="O948" s="30"/>
      <c r="P948" s="30"/>
    </row>
    <row r="949">
      <c r="C949" s="81"/>
      <c r="D949" s="82"/>
      <c r="E949" s="81"/>
      <c r="F949" s="81"/>
      <c r="G949" s="81"/>
      <c r="H949" s="81"/>
      <c r="I949" s="81"/>
      <c r="J949" s="81"/>
      <c r="M949" s="81"/>
      <c r="N949" s="30"/>
      <c r="O949" s="30"/>
      <c r="P949" s="30"/>
    </row>
    <row r="950">
      <c r="C950" s="81"/>
      <c r="D950" s="82"/>
      <c r="E950" s="81"/>
      <c r="F950" s="81"/>
      <c r="G950" s="81"/>
      <c r="H950" s="81"/>
      <c r="I950" s="81"/>
      <c r="J950" s="81"/>
      <c r="M950" s="81"/>
      <c r="N950" s="30"/>
      <c r="O950" s="30"/>
      <c r="P950" s="30"/>
    </row>
    <row r="951">
      <c r="C951" s="81"/>
      <c r="D951" s="82"/>
      <c r="E951" s="81"/>
      <c r="F951" s="81"/>
      <c r="G951" s="81"/>
      <c r="H951" s="81"/>
      <c r="I951" s="81"/>
      <c r="J951" s="81"/>
      <c r="M951" s="81"/>
      <c r="N951" s="30"/>
      <c r="O951" s="30"/>
      <c r="P951" s="30"/>
    </row>
    <row r="952">
      <c r="C952" s="81"/>
      <c r="D952" s="82"/>
      <c r="E952" s="81"/>
      <c r="F952" s="81"/>
      <c r="G952" s="81"/>
      <c r="H952" s="81"/>
      <c r="I952" s="81"/>
      <c r="J952" s="81"/>
      <c r="M952" s="81"/>
      <c r="N952" s="30"/>
      <c r="O952" s="30"/>
      <c r="P952" s="30"/>
    </row>
    <row r="953">
      <c r="C953" s="81"/>
      <c r="D953" s="82"/>
      <c r="E953" s="81"/>
      <c r="F953" s="81"/>
      <c r="G953" s="81"/>
      <c r="H953" s="81"/>
      <c r="I953" s="81"/>
      <c r="J953" s="81"/>
      <c r="M953" s="81"/>
      <c r="N953" s="30"/>
      <c r="O953" s="30"/>
      <c r="P953" s="30"/>
    </row>
    <row r="954">
      <c r="C954" s="81"/>
      <c r="D954" s="82"/>
      <c r="E954" s="81"/>
      <c r="F954" s="81"/>
      <c r="G954" s="81"/>
      <c r="H954" s="81"/>
      <c r="I954" s="81"/>
      <c r="J954" s="81"/>
      <c r="M954" s="81"/>
      <c r="N954" s="30"/>
      <c r="O954" s="30"/>
      <c r="P954" s="30"/>
    </row>
    <row r="955">
      <c r="C955" s="81"/>
      <c r="D955" s="82"/>
      <c r="E955" s="81"/>
      <c r="F955" s="81"/>
      <c r="G955" s="81"/>
      <c r="H955" s="81"/>
      <c r="I955" s="81"/>
      <c r="J955" s="81"/>
      <c r="M955" s="81"/>
      <c r="N955" s="30"/>
      <c r="O955" s="30"/>
      <c r="P955" s="30"/>
    </row>
    <row r="956">
      <c r="C956" s="81"/>
      <c r="D956" s="82"/>
      <c r="E956" s="81"/>
      <c r="F956" s="81"/>
      <c r="G956" s="81"/>
      <c r="H956" s="81"/>
      <c r="I956" s="81"/>
      <c r="J956" s="81"/>
      <c r="M956" s="81"/>
      <c r="N956" s="30"/>
      <c r="O956" s="30"/>
      <c r="P956" s="30"/>
    </row>
    <row r="957">
      <c r="C957" s="81"/>
      <c r="D957" s="82"/>
      <c r="E957" s="81"/>
      <c r="F957" s="81"/>
      <c r="G957" s="81"/>
      <c r="H957" s="81"/>
      <c r="I957" s="81"/>
      <c r="J957" s="81"/>
      <c r="M957" s="81"/>
      <c r="N957" s="30"/>
      <c r="O957" s="30"/>
      <c r="P957" s="30"/>
    </row>
    <row r="958">
      <c r="C958" s="81"/>
      <c r="D958" s="82"/>
      <c r="E958" s="81"/>
      <c r="F958" s="81"/>
      <c r="G958" s="81"/>
      <c r="H958" s="81"/>
      <c r="I958" s="81"/>
      <c r="J958" s="81"/>
      <c r="M958" s="81"/>
      <c r="N958" s="30"/>
      <c r="O958" s="30"/>
      <c r="P958" s="30"/>
    </row>
    <row r="959">
      <c r="C959" s="81"/>
      <c r="D959" s="82"/>
      <c r="E959" s="81"/>
      <c r="F959" s="81"/>
      <c r="G959" s="81"/>
      <c r="H959" s="81"/>
      <c r="I959" s="81"/>
      <c r="J959" s="81"/>
      <c r="M959" s="81"/>
      <c r="N959" s="30"/>
      <c r="O959" s="30"/>
      <c r="P959" s="30"/>
    </row>
    <row r="960">
      <c r="C960" s="81"/>
      <c r="D960" s="82"/>
      <c r="E960" s="81"/>
      <c r="F960" s="81"/>
      <c r="G960" s="81"/>
      <c r="H960" s="81"/>
      <c r="I960" s="81"/>
      <c r="J960" s="81"/>
      <c r="M960" s="81"/>
      <c r="N960" s="30"/>
      <c r="O960" s="30"/>
      <c r="P960" s="30"/>
    </row>
    <row r="961">
      <c r="C961" s="81"/>
      <c r="D961" s="82"/>
      <c r="E961" s="81"/>
      <c r="F961" s="81"/>
      <c r="G961" s="81"/>
      <c r="H961" s="81"/>
      <c r="I961" s="81"/>
      <c r="J961" s="81"/>
      <c r="M961" s="81"/>
      <c r="N961" s="30"/>
      <c r="O961" s="30"/>
      <c r="P961" s="30"/>
    </row>
    <row r="962">
      <c r="C962" s="81"/>
      <c r="D962" s="82"/>
      <c r="E962" s="81"/>
      <c r="F962" s="81"/>
      <c r="G962" s="81"/>
      <c r="H962" s="81"/>
      <c r="I962" s="81"/>
      <c r="J962" s="81"/>
      <c r="M962" s="81"/>
      <c r="N962" s="30"/>
      <c r="O962" s="30"/>
      <c r="P962" s="30"/>
    </row>
    <row r="963">
      <c r="C963" s="81"/>
      <c r="D963" s="82"/>
      <c r="E963" s="81"/>
      <c r="F963" s="81"/>
      <c r="G963" s="81"/>
      <c r="H963" s="81"/>
      <c r="I963" s="81"/>
      <c r="J963" s="81"/>
      <c r="M963" s="81"/>
      <c r="N963" s="30"/>
      <c r="O963" s="30"/>
      <c r="P963" s="30"/>
    </row>
    <row r="964">
      <c r="C964" s="81"/>
      <c r="D964" s="82"/>
      <c r="E964" s="81"/>
      <c r="F964" s="81"/>
      <c r="G964" s="81"/>
      <c r="H964" s="81"/>
      <c r="I964" s="81"/>
      <c r="J964" s="81"/>
      <c r="M964" s="81"/>
      <c r="N964" s="30"/>
      <c r="O964" s="30"/>
      <c r="P964" s="30"/>
    </row>
    <row r="965">
      <c r="C965" s="81"/>
      <c r="D965" s="82"/>
      <c r="E965" s="81"/>
      <c r="F965" s="81"/>
      <c r="G965" s="81"/>
      <c r="H965" s="81"/>
      <c r="I965" s="81"/>
      <c r="J965" s="81"/>
      <c r="M965" s="81"/>
      <c r="N965" s="30"/>
      <c r="O965" s="30"/>
      <c r="P965" s="30"/>
    </row>
    <row r="966">
      <c r="C966" s="81"/>
      <c r="D966" s="82"/>
      <c r="E966" s="81"/>
      <c r="F966" s="81"/>
      <c r="G966" s="81"/>
      <c r="H966" s="81"/>
      <c r="I966" s="81"/>
      <c r="J966" s="81"/>
      <c r="M966" s="81"/>
      <c r="N966" s="30"/>
      <c r="O966" s="30"/>
      <c r="P966" s="30"/>
    </row>
    <row r="967">
      <c r="C967" s="81"/>
      <c r="D967" s="82"/>
      <c r="E967" s="81"/>
      <c r="F967" s="81"/>
      <c r="G967" s="81"/>
      <c r="H967" s="81"/>
      <c r="I967" s="81"/>
      <c r="J967" s="81"/>
      <c r="M967" s="81"/>
      <c r="N967" s="30"/>
      <c r="O967" s="30"/>
      <c r="P967" s="30"/>
    </row>
    <row r="968">
      <c r="C968" s="81"/>
      <c r="D968" s="82"/>
      <c r="E968" s="81"/>
      <c r="F968" s="81"/>
      <c r="G968" s="81"/>
      <c r="H968" s="81"/>
      <c r="I968" s="81"/>
      <c r="J968" s="81"/>
      <c r="M968" s="81"/>
      <c r="N968" s="30"/>
      <c r="O968" s="30"/>
      <c r="P968" s="30"/>
    </row>
    <row r="969">
      <c r="C969" s="81"/>
      <c r="D969" s="82"/>
      <c r="E969" s="81"/>
      <c r="F969" s="81"/>
      <c r="G969" s="81"/>
      <c r="H969" s="81"/>
      <c r="I969" s="81"/>
      <c r="J969" s="81"/>
      <c r="M969" s="81"/>
      <c r="N969" s="30"/>
      <c r="O969" s="30"/>
      <c r="P969" s="30"/>
    </row>
    <row r="970">
      <c r="C970" s="81"/>
      <c r="D970" s="82"/>
      <c r="E970" s="81"/>
      <c r="F970" s="81"/>
      <c r="G970" s="81"/>
      <c r="H970" s="81"/>
      <c r="I970" s="81"/>
      <c r="J970" s="81"/>
      <c r="M970" s="81"/>
      <c r="N970" s="30"/>
      <c r="O970" s="30"/>
      <c r="P970" s="30"/>
    </row>
    <row r="971">
      <c r="C971" s="81"/>
      <c r="D971" s="82"/>
      <c r="E971" s="81"/>
      <c r="F971" s="81"/>
      <c r="G971" s="81"/>
      <c r="H971" s="81"/>
      <c r="I971" s="81"/>
      <c r="J971" s="81"/>
      <c r="M971" s="81"/>
      <c r="N971" s="30"/>
      <c r="O971" s="30"/>
      <c r="P971" s="30"/>
    </row>
    <row r="972">
      <c r="C972" s="81"/>
      <c r="D972" s="82"/>
      <c r="E972" s="81"/>
      <c r="F972" s="81"/>
      <c r="G972" s="81"/>
      <c r="H972" s="81"/>
      <c r="I972" s="81"/>
      <c r="J972" s="81"/>
      <c r="M972" s="81"/>
      <c r="N972" s="30"/>
      <c r="O972" s="30"/>
      <c r="P972" s="30"/>
    </row>
    <row r="973">
      <c r="C973" s="81"/>
      <c r="D973" s="82"/>
      <c r="E973" s="81"/>
      <c r="F973" s="81"/>
      <c r="G973" s="81"/>
      <c r="H973" s="81"/>
      <c r="I973" s="81"/>
      <c r="J973" s="81"/>
      <c r="M973" s="81"/>
      <c r="N973" s="30"/>
      <c r="O973" s="30"/>
      <c r="P973" s="30"/>
    </row>
    <row r="974">
      <c r="C974" s="81"/>
      <c r="D974" s="82"/>
      <c r="E974" s="81"/>
      <c r="F974" s="81"/>
      <c r="G974" s="81"/>
      <c r="H974" s="81"/>
      <c r="I974" s="81"/>
      <c r="J974" s="81"/>
      <c r="M974" s="81"/>
      <c r="N974" s="30"/>
      <c r="O974" s="30"/>
      <c r="P974" s="30"/>
    </row>
    <row r="975">
      <c r="C975" s="81"/>
      <c r="D975" s="82"/>
      <c r="E975" s="81"/>
      <c r="F975" s="81"/>
      <c r="G975" s="81"/>
      <c r="H975" s="81"/>
      <c r="I975" s="81"/>
      <c r="J975" s="81"/>
      <c r="M975" s="81"/>
      <c r="N975" s="30"/>
      <c r="O975" s="30"/>
      <c r="P975" s="30"/>
    </row>
    <row r="976">
      <c r="C976" s="81"/>
      <c r="D976" s="82"/>
      <c r="E976" s="81"/>
      <c r="F976" s="81"/>
      <c r="G976" s="81"/>
      <c r="H976" s="81"/>
      <c r="I976" s="81"/>
      <c r="J976" s="81"/>
      <c r="M976" s="81"/>
      <c r="N976" s="30"/>
      <c r="O976" s="30"/>
      <c r="P976" s="30"/>
    </row>
    <row r="977">
      <c r="C977" s="81"/>
      <c r="D977" s="82"/>
      <c r="E977" s="81"/>
      <c r="F977" s="81"/>
      <c r="G977" s="81"/>
      <c r="H977" s="81"/>
      <c r="I977" s="81"/>
      <c r="J977" s="81"/>
      <c r="M977" s="81"/>
      <c r="N977" s="30"/>
      <c r="O977" s="30"/>
      <c r="P977" s="30"/>
    </row>
    <row r="978">
      <c r="C978" s="81"/>
      <c r="D978" s="82"/>
      <c r="E978" s="81"/>
      <c r="F978" s="81"/>
      <c r="G978" s="81"/>
      <c r="H978" s="81"/>
      <c r="I978" s="81"/>
      <c r="J978" s="81"/>
      <c r="M978" s="81"/>
      <c r="N978" s="30"/>
      <c r="O978" s="30"/>
      <c r="P978" s="30"/>
    </row>
    <row r="979">
      <c r="C979" s="81"/>
      <c r="D979" s="82"/>
      <c r="E979" s="81"/>
      <c r="F979" s="81"/>
      <c r="G979" s="81"/>
      <c r="H979" s="81"/>
      <c r="I979" s="81"/>
      <c r="J979" s="81"/>
      <c r="M979" s="81"/>
      <c r="N979" s="30"/>
      <c r="O979" s="30"/>
      <c r="P979" s="30"/>
    </row>
    <row r="980">
      <c r="C980" s="81"/>
      <c r="D980" s="82"/>
      <c r="E980" s="81"/>
      <c r="F980" s="81"/>
      <c r="G980" s="81"/>
      <c r="H980" s="81"/>
      <c r="I980" s="81"/>
      <c r="J980" s="81"/>
      <c r="M980" s="81"/>
      <c r="N980" s="30"/>
      <c r="O980" s="30"/>
      <c r="P980" s="30"/>
    </row>
    <row r="981">
      <c r="C981" s="81"/>
      <c r="D981" s="82"/>
      <c r="E981" s="81"/>
      <c r="F981" s="81"/>
      <c r="G981" s="81"/>
      <c r="H981" s="81"/>
      <c r="I981" s="81"/>
      <c r="J981" s="81"/>
      <c r="M981" s="81"/>
      <c r="N981" s="30"/>
      <c r="O981" s="30"/>
      <c r="P981" s="30"/>
    </row>
    <row r="982">
      <c r="C982" s="81"/>
      <c r="D982" s="82"/>
      <c r="E982" s="81"/>
      <c r="F982" s="81"/>
      <c r="G982" s="81"/>
      <c r="H982" s="81"/>
      <c r="I982" s="81"/>
      <c r="J982" s="81"/>
      <c r="M982" s="81"/>
      <c r="N982" s="30"/>
      <c r="O982" s="30"/>
      <c r="P982" s="30"/>
    </row>
    <row r="983">
      <c r="C983" s="81"/>
      <c r="D983" s="82"/>
      <c r="E983" s="81"/>
      <c r="F983" s="81"/>
      <c r="G983" s="81"/>
      <c r="H983" s="81"/>
      <c r="I983" s="81"/>
      <c r="J983" s="81"/>
      <c r="M983" s="81"/>
      <c r="N983" s="30"/>
      <c r="O983" s="30"/>
      <c r="P983" s="30"/>
    </row>
    <row r="984">
      <c r="C984" s="81"/>
      <c r="D984" s="82"/>
      <c r="E984" s="81"/>
      <c r="F984" s="81"/>
      <c r="G984" s="81"/>
      <c r="H984" s="81"/>
      <c r="I984" s="81"/>
      <c r="J984" s="81"/>
      <c r="M984" s="81"/>
      <c r="N984" s="30"/>
      <c r="O984" s="30"/>
      <c r="P984" s="30"/>
    </row>
    <row r="985">
      <c r="C985" s="81"/>
      <c r="D985" s="82"/>
      <c r="E985" s="81"/>
      <c r="F985" s="81"/>
      <c r="G985" s="81"/>
      <c r="H985" s="81"/>
      <c r="I985" s="81"/>
      <c r="J985" s="81"/>
      <c r="M985" s="81"/>
      <c r="N985" s="30"/>
      <c r="O985" s="30"/>
      <c r="P985" s="30"/>
    </row>
    <row r="986">
      <c r="C986" s="81"/>
      <c r="D986" s="82"/>
      <c r="E986" s="81"/>
      <c r="F986" s="81"/>
      <c r="G986" s="81"/>
      <c r="H986" s="81"/>
      <c r="I986" s="81"/>
      <c r="J986" s="81"/>
      <c r="M986" s="81"/>
      <c r="N986" s="30"/>
      <c r="O986" s="30"/>
      <c r="P986" s="30"/>
    </row>
    <row r="987">
      <c r="C987" s="81"/>
      <c r="D987" s="82"/>
      <c r="E987" s="81"/>
      <c r="F987" s="81"/>
      <c r="G987" s="81"/>
      <c r="H987" s="81"/>
      <c r="I987" s="81"/>
      <c r="J987" s="81"/>
      <c r="M987" s="81"/>
      <c r="N987" s="30"/>
      <c r="O987" s="30"/>
      <c r="P987" s="30"/>
    </row>
    <row r="988">
      <c r="C988" s="81"/>
      <c r="D988" s="82"/>
      <c r="E988" s="81"/>
      <c r="F988" s="81"/>
      <c r="G988" s="81"/>
      <c r="H988" s="81"/>
      <c r="I988" s="81"/>
      <c r="J988" s="81"/>
      <c r="M988" s="81"/>
      <c r="N988" s="30"/>
      <c r="O988" s="30"/>
      <c r="P988" s="30"/>
    </row>
    <row r="989">
      <c r="C989" s="81"/>
      <c r="D989" s="82"/>
      <c r="E989" s="81"/>
      <c r="F989" s="81"/>
      <c r="G989" s="81"/>
      <c r="H989" s="81"/>
      <c r="I989" s="81"/>
      <c r="J989" s="81"/>
      <c r="M989" s="81"/>
      <c r="N989" s="30"/>
      <c r="O989" s="30"/>
      <c r="P989" s="30"/>
    </row>
    <row r="990">
      <c r="C990" s="81"/>
      <c r="D990" s="82"/>
      <c r="E990" s="81"/>
      <c r="F990" s="81"/>
      <c r="G990" s="81"/>
      <c r="H990" s="81"/>
      <c r="I990" s="81"/>
      <c r="J990" s="81"/>
      <c r="M990" s="81"/>
      <c r="N990" s="30"/>
      <c r="O990" s="30"/>
      <c r="P990" s="30"/>
    </row>
    <row r="991">
      <c r="C991" s="81"/>
      <c r="D991" s="82"/>
      <c r="E991" s="81"/>
      <c r="F991" s="81"/>
      <c r="G991" s="81"/>
      <c r="H991" s="81"/>
      <c r="I991" s="81"/>
      <c r="J991" s="81"/>
      <c r="M991" s="81"/>
      <c r="N991" s="30"/>
      <c r="O991" s="30"/>
      <c r="P991" s="30"/>
    </row>
    <row r="992">
      <c r="C992" s="81"/>
      <c r="D992" s="82"/>
      <c r="E992" s="81"/>
      <c r="F992" s="81"/>
      <c r="G992" s="81"/>
      <c r="H992" s="81"/>
      <c r="I992" s="81"/>
      <c r="J992" s="81"/>
      <c r="M992" s="81"/>
      <c r="N992" s="30"/>
      <c r="O992" s="30"/>
      <c r="P992" s="30"/>
    </row>
    <row r="993">
      <c r="C993" s="81"/>
      <c r="D993" s="82"/>
      <c r="E993" s="81"/>
      <c r="F993" s="81"/>
      <c r="G993" s="81"/>
      <c r="H993" s="81"/>
      <c r="I993" s="81"/>
      <c r="J993" s="81"/>
      <c r="M993" s="81"/>
      <c r="N993" s="30"/>
      <c r="O993" s="30"/>
      <c r="P993" s="30"/>
    </row>
    <row r="994">
      <c r="C994" s="81"/>
      <c r="D994" s="82"/>
      <c r="E994" s="81"/>
      <c r="F994" s="81"/>
      <c r="G994" s="81"/>
      <c r="H994" s="81"/>
      <c r="I994" s="81"/>
      <c r="J994" s="81"/>
      <c r="M994" s="81"/>
      <c r="N994" s="30"/>
      <c r="O994" s="30"/>
      <c r="P994" s="30"/>
    </row>
    <row r="995">
      <c r="C995" s="81"/>
      <c r="D995" s="82"/>
      <c r="E995" s="81"/>
      <c r="F995" s="81"/>
      <c r="G995" s="81"/>
      <c r="H995" s="81"/>
      <c r="I995" s="81"/>
      <c r="J995" s="81"/>
      <c r="M995" s="81"/>
      <c r="N995" s="30"/>
      <c r="O995" s="30"/>
      <c r="P995" s="30"/>
    </row>
    <row r="996">
      <c r="C996" s="81"/>
      <c r="D996" s="82"/>
      <c r="E996" s="81"/>
      <c r="F996" s="81"/>
      <c r="G996" s="81"/>
      <c r="H996" s="81"/>
      <c r="I996" s="81"/>
      <c r="J996" s="81"/>
      <c r="M996" s="81"/>
      <c r="N996" s="30"/>
      <c r="O996" s="30"/>
      <c r="P996" s="30"/>
    </row>
    <row r="997">
      <c r="C997" s="81"/>
      <c r="D997" s="82"/>
      <c r="E997" s="81"/>
      <c r="F997" s="81"/>
      <c r="G997" s="81"/>
      <c r="H997" s="81"/>
      <c r="I997" s="81"/>
      <c r="J997" s="81"/>
      <c r="M997" s="81"/>
      <c r="N997" s="30"/>
      <c r="O997" s="30"/>
      <c r="P997" s="30"/>
    </row>
    <row r="998">
      <c r="C998" s="81"/>
      <c r="D998" s="82"/>
      <c r="E998" s="81"/>
      <c r="F998" s="81"/>
      <c r="G998" s="81"/>
      <c r="H998" s="81"/>
      <c r="I998" s="81"/>
      <c r="J998" s="81"/>
      <c r="M998" s="81"/>
      <c r="N998" s="30"/>
      <c r="O998" s="30"/>
      <c r="P998" s="30"/>
    </row>
    <row r="999">
      <c r="C999" s="81"/>
      <c r="D999" s="82"/>
      <c r="E999" s="81"/>
      <c r="F999" s="81"/>
      <c r="G999" s="81"/>
      <c r="H999" s="81"/>
      <c r="I999" s="81"/>
      <c r="J999" s="81"/>
      <c r="M999" s="81"/>
      <c r="N999" s="30"/>
      <c r="O999" s="30"/>
      <c r="P999" s="30"/>
    </row>
    <row r="1000">
      <c r="C1000" s="81"/>
      <c r="D1000" s="82"/>
      <c r="E1000" s="81"/>
      <c r="F1000" s="81"/>
      <c r="G1000" s="81"/>
      <c r="H1000" s="81"/>
      <c r="I1000" s="81"/>
      <c r="J1000" s="81"/>
      <c r="M1000" s="81"/>
      <c r="N1000" s="30"/>
      <c r="O1000" s="30"/>
      <c r="P1000" s="30"/>
    </row>
    <row r="1001">
      <c r="C1001" s="81"/>
      <c r="D1001" s="82"/>
      <c r="E1001" s="81"/>
      <c r="F1001" s="81"/>
      <c r="G1001" s="81"/>
      <c r="H1001" s="81"/>
      <c r="I1001" s="81"/>
      <c r="J1001" s="81"/>
      <c r="M1001" s="81"/>
      <c r="N1001" s="30"/>
      <c r="O1001" s="30"/>
      <c r="P1001" s="30"/>
    </row>
    <row r="1002">
      <c r="C1002" s="81"/>
      <c r="D1002" s="82"/>
      <c r="E1002" s="81"/>
      <c r="F1002" s="81"/>
      <c r="G1002" s="81"/>
      <c r="H1002" s="81"/>
      <c r="I1002" s="81"/>
      <c r="J1002" s="81"/>
      <c r="M1002" s="81"/>
      <c r="N1002" s="30"/>
      <c r="O1002" s="30"/>
      <c r="P1002" s="30"/>
    </row>
    <row r="1003">
      <c r="C1003" s="81"/>
      <c r="D1003" s="82"/>
      <c r="E1003" s="81"/>
      <c r="F1003" s="81"/>
      <c r="G1003" s="81"/>
      <c r="H1003" s="81"/>
      <c r="I1003" s="81"/>
      <c r="J1003" s="81"/>
      <c r="M1003" s="81"/>
      <c r="N1003" s="30"/>
      <c r="O1003" s="30"/>
      <c r="P1003" s="30"/>
    </row>
    <row r="1004">
      <c r="C1004" s="81"/>
      <c r="D1004" s="82"/>
      <c r="E1004" s="81"/>
      <c r="F1004" s="81"/>
      <c r="G1004" s="81"/>
      <c r="H1004" s="81"/>
      <c r="I1004" s="81"/>
      <c r="J1004" s="81"/>
      <c r="M1004" s="81"/>
      <c r="N1004" s="30"/>
      <c r="O1004" s="30"/>
      <c r="P1004" s="30"/>
    </row>
    <row r="1005">
      <c r="C1005" s="81"/>
      <c r="D1005" s="82"/>
      <c r="E1005" s="81"/>
      <c r="F1005" s="81"/>
      <c r="G1005" s="81"/>
      <c r="H1005" s="81"/>
      <c r="I1005" s="81"/>
      <c r="J1005" s="81"/>
      <c r="M1005" s="81"/>
      <c r="N1005" s="30"/>
      <c r="O1005" s="30"/>
      <c r="P1005" s="30"/>
    </row>
    <row r="1006">
      <c r="C1006" s="81"/>
      <c r="D1006" s="82"/>
      <c r="E1006" s="81"/>
      <c r="F1006" s="81"/>
      <c r="G1006" s="81"/>
      <c r="H1006" s="81"/>
      <c r="I1006" s="81"/>
      <c r="J1006" s="81"/>
      <c r="M1006" s="81"/>
      <c r="N1006" s="30"/>
      <c r="O1006" s="30"/>
      <c r="P1006" s="30"/>
    </row>
    <row r="1007">
      <c r="C1007" s="81"/>
      <c r="D1007" s="82"/>
      <c r="E1007" s="81"/>
      <c r="F1007" s="81"/>
      <c r="G1007" s="81"/>
      <c r="H1007" s="81"/>
      <c r="I1007" s="81"/>
      <c r="J1007" s="81"/>
      <c r="M1007" s="81"/>
      <c r="N1007" s="30"/>
      <c r="O1007" s="30"/>
      <c r="P1007" s="30"/>
    </row>
    <row r="1008">
      <c r="C1008" s="81"/>
      <c r="D1008" s="82"/>
      <c r="E1008" s="81"/>
      <c r="F1008" s="81"/>
      <c r="G1008" s="81"/>
      <c r="H1008" s="81"/>
      <c r="I1008" s="81"/>
      <c r="J1008" s="81"/>
      <c r="M1008" s="81"/>
      <c r="N1008" s="30"/>
      <c r="O1008" s="30"/>
      <c r="P1008" s="30"/>
    </row>
    <row r="1009">
      <c r="C1009" s="81"/>
      <c r="D1009" s="82"/>
      <c r="E1009" s="81"/>
      <c r="F1009" s="81"/>
      <c r="G1009" s="81"/>
      <c r="H1009" s="81"/>
      <c r="I1009" s="81"/>
      <c r="J1009" s="81"/>
      <c r="M1009" s="81"/>
      <c r="N1009" s="30"/>
      <c r="O1009" s="30"/>
      <c r="P1009" s="30"/>
    </row>
    <row r="1010">
      <c r="C1010" s="81"/>
      <c r="D1010" s="82"/>
      <c r="E1010" s="81"/>
      <c r="F1010" s="81"/>
      <c r="G1010" s="81"/>
      <c r="H1010" s="81"/>
      <c r="I1010" s="81"/>
      <c r="J1010" s="81"/>
      <c r="M1010" s="81"/>
      <c r="N1010" s="30"/>
      <c r="O1010" s="30"/>
      <c r="P1010" s="30"/>
    </row>
    <row r="1011">
      <c r="C1011" s="81"/>
      <c r="D1011" s="82"/>
      <c r="E1011" s="81"/>
      <c r="F1011" s="81"/>
      <c r="G1011" s="81"/>
      <c r="H1011" s="81"/>
      <c r="I1011" s="81"/>
      <c r="J1011" s="81"/>
      <c r="M1011" s="81"/>
      <c r="N1011" s="30"/>
      <c r="O1011" s="30"/>
      <c r="P1011" s="30"/>
    </row>
    <row r="1012">
      <c r="C1012" s="81"/>
      <c r="D1012" s="82"/>
      <c r="E1012" s="81"/>
      <c r="F1012" s="81"/>
      <c r="G1012" s="81"/>
      <c r="H1012" s="81"/>
      <c r="I1012" s="81"/>
      <c r="J1012" s="81"/>
      <c r="M1012" s="81"/>
      <c r="N1012" s="30"/>
      <c r="O1012" s="30"/>
      <c r="P1012" s="30"/>
    </row>
    <row r="1013">
      <c r="C1013" s="81"/>
      <c r="D1013" s="82"/>
      <c r="E1013" s="81"/>
      <c r="F1013" s="81"/>
      <c r="G1013" s="81"/>
      <c r="H1013" s="81"/>
      <c r="I1013" s="81"/>
      <c r="J1013" s="81"/>
      <c r="M1013" s="81"/>
      <c r="N1013" s="30"/>
      <c r="O1013" s="30"/>
      <c r="P1013" s="30"/>
    </row>
    <row r="1014">
      <c r="C1014" s="81"/>
      <c r="D1014" s="82"/>
      <c r="E1014" s="81"/>
      <c r="F1014" s="81"/>
      <c r="G1014" s="81"/>
      <c r="H1014" s="81"/>
      <c r="I1014" s="81"/>
      <c r="J1014" s="81"/>
      <c r="M1014" s="81"/>
      <c r="N1014" s="30"/>
      <c r="O1014" s="30"/>
      <c r="P1014" s="30"/>
    </row>
    <row r="1015">
      <c r="C1015" s="81"/>
      <c r="D1015" s="82"/>
      <c r="E1015" s="81"/>
      <c r="F1015" s="81"/>
      <c r="G1015" s="81"/>
      <c r="H1015" s="81"/>
      <c r="I1015" s="81"/>
      <c r="J1015" s="81"/>
      <c r="M1015" s="81"/>
      <c r="N1015" s="30"/>
      <c r="O1015" s="30"/>
      <c r="P1015" s="30"/>
    </row>
    <row r="1016">
      <c r="C1016" s="81"/>
      <c r="D1016" s="82"/>
      <c r="E1016" s="81"/>
      <c r="F1016" s="81"/>
      <c r="G1016" s="81"/>
      <c r="H1016" s="81"/>
      <c r="I1016" s="81"/>
      <c r="J1016" s="81"/>
      <c r="M1016" s="81"/>
      <c r="N1016" s="30"/>
      <c r="O1016" s="30"/>
      <c r="P1016" s="30"/>
    </row>
    <row r="1017">
      <c r="C1017" s="81"/>
      <c r="D1017" s="82"/>
      <c r="E1017" s="81"/>
      <c r="F1017" s="81"/>
      <c r="G1017" s="81"/>
      <c r="H1017" s="81"/>
      <c r="I1017" s="81"/>
      <c r="J1017" s="81"/>
      <c r="M1017" s="81"/>
      <c r="N1017" s="30"/>
      <c r="O1017" s="30"/>
      <c r="P1017" s="30"/>
    </row>
    <row r="1018">
      <c r="C1018" s="81"/>
      <c r="D1018" s="82"/>
      <c r="E1018" s="81"/>
      <c r="F1018" s="81"/>
      <c r="G1018" s="81"/>
      <c r="H1018" s="81"/>
      <c r="I1018" s="81"/>
      <c r="J1018" s="81"/>
      <c r="M1018" s="81"/>
      <c r="N1018" s="30"/>
      <c r="O1018" s="30"/>
      <c r="P1018" s="30"/>
    </row>
    <row r="1019">
      <c r="C1019" s="81"/>
      <c r="D1019" s="82"/>
      <c r="E1019" s="81"/>
      <c r="F1019" s="81"/>
      <c r="G1019" s="81"/>
      <c r="H1019" s="81"/>
      <c r="I1019" s="81"/>
      <c r="J1019" s="81"/>
      <c r="M1019" s="81"/>
      <c r="N1019" s="30"/>
      <c r="O1019" s="30"/>
      <c r="P1019" s="30"/>
    </row>
    <row r="1020">
      <c r="C1020" s="81"/>
      <c r="D1020" s="82"/>
      <c r="E1020" s="81"/>
      <c r="F1020" s="81"/>
      <c r="G1020" s="81"/>
      <c r="H1020" s="81"/>
      <c r="I1020" s="81"/>
      <c r="J1020" s="81"/>
      <c r="M1020" s="81"/>
      <c r="N1020" s="30"/>
      <c r="O1020" s="30"/>
      <c r="P1020" s="30"/>
    </row>
    <row r="1021">
      <c r="C1021" s="81"/>
      <c r="D1021" s="82"/>
      <c r="E1021" s="81"/>
      <c r="F1021" s="81"/>
      <c r="G1021" s="81"/>
      <c r="H1021" s="81"/>
      <c r="I1021" s="81"/>
      <c r="J1021" s="81"/>
      <c r="M1021" s="81"/>
      <c r="N1021" s="30"/>
      <c r="O1021" s="30"/>
      <c r="P1021" s="30"/>
    </row>
    <row r="1022">
      <c r="C1022" s="81"/>
      <c r="D1022" s="82"/>
      <c r="E1022" s="81"/>
      <c r="F1022" s="81"/>
      <c r="G1022" s="81"/>
      <c r="H1022" s="81"/>
      <c r="I1022" s="81"/>
      <c r="J1022" s="81"/>
      <c r="M1022" s="81"/>
      <c r="N1022" s="30"/>
      <c r="O1022" s="30"/>
      <c r="P1022" s="30"/>
    </row>
    <row r="1023">
      <c r="C1023" s="81"/>
      <c r="D1023" s="82"/>
      <c r="E1023" s="81"/>
      <c r="F1023" s="81"/>
      <c r="G1023" s="81"/>
      <c r="H1023" s="81"/>
      <c r="I1023" s="81"/>
      <c r="J1023" s="81"/>
      <c r="M1023" s="81"/>
      <c r="N1023" s="30"/>
      <c r="O1023" s="30"/>
      <c r="P1023" s="30"/>
    </row>
    <row r="1024">
      <c r="C1024" s="81"/>
      <c r="D1024" s="82"/>
      <c r="E1024" s="81"/>
      <c r="F1024" s="81"/>
      <c r="G1024" s="81"/>
      <c r="H1024" s="81"/>
      <c r="I1024" s="81"/>
      <c r="J1024" s="81"/>
      <c r="M1024" s="81"/>
      <c r="N1024" s="30"/>
      <c r="O1024" s="30"/>
      <c r="P1024" s="30"/>
    </row>
    <row r="1025">
      <c r="C1025" s="81"/>
      <c r="D1025" s="82"/>
      <c r="E1025" s="81"/>
      <c r="F1025" s="81"/>
      <c r="G1025" s="81"/>
      <c r="H1025" s="81"/>
      <c r="I1025" s="81"/>
      <c r="J1025" s="81"/>
      <c r="M1025" s="81"/>
      <c r="N1025" s="30"/>
      <c r="O1025" s="30"/>
      <c r="P1025" s="30"/>
    </row>
    <row r="1026">
      <c r="C1026" s="81"/>
      <c r="D1026" s="82"/>
      <c r="E1026" s="81"/>
      <c r="F1026" s="81"/>
      <c r="G1026" s="81"/>
      <c r="H1026" s="81"/>
      <c r="I1026" s="81"/>
      <c r="J1026" s="81"/>
      <c r="M1026" s="81"/>
      <c r="N1026" s="30"/>
      <c r="O1026" s="30"/>
      <c r="P1026" s="30"/>
    </row>
    <row r="1027">
      <c r="C1027" s="81"/>
      <c r="D1027" s="82"/>
      <c r="E1027" s="81"/>
      <c r="F1027" s="81"/>
      <c r="G1027" s="81"/>
      <c r="H1027" s="81"/>
      <c r="I1027" s="81"/>
      <c r="J1027" s="81"/>
      <c r="M1027" s="81"/>
      <c r="N1027" s="30"/>
      <c r="O1027" s="30"/>
      <c r="P1027" s="30"/>
    </row>
    <row r="1028">
      <c r="C1028" s="81"/>
      <c r="D1028" s="82"/>
      <c r="E1028" s="81"/>
      <c r="F1028" s="81"/>
      <c r="G1028" s="81"/>
      <c r="H1028" s="81"/>
      <c r="I1028" s="81"/>
      <c r="J1028" s="81"/>
      <c r="M1028" s="81"/>
      <c r="N1028" s="30"/>
      <c r="O1028" s="30"/>
      <c r="P1028" s="30"/>
    </row>
    <row r="1029">
      <c r="C1029" s="81"/>
      <c r="D1029" s="82"/>
      <c r="E1029" s="81"/>
      <c r="F1029" s="81"/>
      <c r="G1029" s="81"/>
      <c r="H1029" s="81"/>
      <c r="I1029" s="81"/>
      <c r="J1029" s="81"/>
      <c r="M1029" s="81"/>
      <c r="N1029" s="30"/>
      <c r="O1029" s="30"/>
      <c r="P1029" s="30"/>
    </row>
    <row r="1030">
      <c r="C1030" s="81"/>
      <c r="D1030" s="82"/>
      <c r="E1030" s="81"/>
      <c r="F1030" s="81"/>
      <c r="G1030" s="81"/>
      <c r="H1030" s="81"/>
      <c r="I1030" s="81"/>
      <c r="J1030" s="81"/>
      <c r="M1030" s="81"/>
      <c r="N1030" s="36"/>
      <c r="O1030" s="30"/>
      <c r="P1030" s="30"/>
    </row>
  </sheetData>
  <autoFilter ref="$A$1:$P$19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s>
  <sheetData>
    <row r="1">
      <c r="A1" s="32" t="s">
        <v>391</v>
      </c>
    </row>
    <row r="2">
      <c r="A2" s="37" t="s">
        <v>392</v>
      </c>
    </row>
    <row r="3">
      <c r="A3" s="28" t="s">
        <v>393</v>
      </c>
    </row>
    <row r="4">
      <c r="A4" s="94" t="s">
        <v>394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 customWidth="1" min="3" max="3" width="23.13"/>
    <col customWidth="1" min="5" max="5" width="47.88"/>
  </cols>
  <sheetData>
    <row r="1">
      <c r="A1" s="95" t="s">
        <v>10</v>
      </c>
      <c r="B1" s="95" t="s">
        <v>395</v>
      </c>
      <c r="C1" s="6" t="s">
        <v>396</v>
      </c>
      <c r="D1" s="96"/>
      <c r="E1" s="96"/>
      <c r="F1" s="96"/>
      <c r="G1" s="96"/>
      <c r="H1" s="96"/>
      <c r="I1" s="96"/>
      <c r="J1" s="96"/>
      <c r="K1" s="96"/>
      <c r="L1" s="96"/>
      <c r="M1" s="96"/>
      <c r="N1" s="96"/>
      <c r="O1" s="96"/>
      <c r="P1" s="96"/>
      <c r="Q1" s="96"/>
      <c r="R1" s="96"/>
      <c r="S1" s="96"/>
      <c r="T1" s="96"/>
      <c r="U1" s="96"/>
      <c r="V1" s="96"/>
      <c r="W1" s="96"/>
      <c r="X1" s="96"/>
      <c r="Y1" s="96"/>
      <c r="Z1" s="96"/>
    </row>
    <row r="2">
      <c r="A2" s="97" t="s">
        <v>397</v>
      </c>
      <c r="B2" s="11">
        <v>1.0</v>
      </c>
      <c r="C2" s="97" t="s">
        <v>398</v>
      </c>
      <c r="E2" s="98" t="s">
        <v>397</v>
      </c>
      <c r="F2" s="99">
        <v>1.0</v>
      </c>
    </row>
    <row r="3">
      <c r="A3" s="97" t="s">
        <v>399</v>
      </c>
      <c r="B3" s="11">
        <v>2.0</v>
      </c>
      <c r="C3" s="97" t="s">
        <v>400</v>
      </c>
      <c r="E3" s="97" t="s">
        <v>399</v>
      </c>
      <c r="F3" s="11">
        <v>2.0</v>
      </c>
    </row>
    <row r="4">
      <c r="A4" s="97" t="s">
        <v>401</v>
      </c>
      <c r="B4" s="11">
        <v>3.0</v>
      </c>
      <c r="C4" s="97" t="s">
        <v>398</v>
      </c>
      <c r="E4" s="97" t="s">
        <v>401</v>
      </c>
      <c r="F4" s="11">
        <v>3.0</v>
      </c>
    </row>
    <row r="5">
      <c r="A5" s="97" t="s">
        <v>402</v>
      </c>
      <c r="B5" s="11">
        <v>4.0</v>
      </c>
      <c r="C5" s="97" t="s">
        <v>398</v>
      </c>
      <c r="E5" s="97" t="s">
        <v>402</v>
      </c>
      <c r="F5" s="11">
        <v>4.0</v>
      </c>
    </row>
    <row r="6">
      <c r="A6" s="97" t="s">
        <v>403</v>
      </c>
      <c r="B6" s="11">
        <v>5.0</v>
      </c>
      <c r="C6" s="97" t="s">
        <v>404</v>
      </c>
      <c r="E6" s="97" t="s">
        <v>403</v>
      </c>
      <c r="F6" s="11">
        <v>5.0</v>
      </c>
    </row>
    <row r="7">
      <c r="A7" s="97" t="s">
        <v>405</v>
      </c>
      <c r="B7" s="11">
        <v>6.0</v>
      </c>
      <c r="C7" s="97" t="s">
        <v>406</v>
      </c>
      <c r="E7" s="97" t="s">
        <v>405</v>
      </c>
      <c r="F7" s="11">
        <v>6.0</v>
      </c>
    </row>
    <row r="8">
      <c r="A8" s="97" t="s">
        <v>407</v>
      </c>
      <c r="B8" s="11">
        <v>7.0</v>
      </c>
      <c r="C8" s="97" t="s">
        <v>400</v>
      </c>
      <c r="E8" s="97" t="s">
        <v>407</v>
      </c>
      <c r="F8" s="11">
        <v>7.0</v>
      </c>
    </row>
    <row r="9">
      <c r="A9" s="97" t="s">
        <v>408</v>
      </c>
      <c r="B9" s="11">
        <v>8.0</v>
      </c>
      <c r="C9" s="97" t="s">
        <v>409</v>
      </c>
      <c r="E9" s="97" t="s">
        <v>408</v>
      </c>
      <c r="F9" s="11">
        <v>8.0</v>
      </c>
    </row>
    <row r="10">
      <c r="A10" s="97" t="s">
        <v>410</v>
      </c>
      <c r="B10" s="11">
        <v>9.0</v>
      </c>
      <c r="C10" s="97" t="s">
        <v>411</v>
      </c>
      <c r="E10" s="97" t="s">
        <v>410</v>
      </c>
      <c r="F10" s="11">
        <v>9.0</v>
      </c>
    </row>
    <row r="11">
      <c r="A11" s="97" t="s">
        <v>412</v>
      </c>
      <c r="B11" s="11">
        <v>10.0</v>
      </c>
      <c r="C11" s="97" t="s">
        <v>406</v>
      </c>
      <c r="E11" s="97" t="s">
        <v>412</v>
      </c>
      <c r="F11" s="11">
        <v>10.0</v>
      </c>
    </row>
    <row r="12">
      <c r="A12" s="97" t="s">
        <v>413</v>
      </c>
      <c r="B12" s="11">
        <v>11.0</v>
      </c>
      <c r="C12" s="97" t="s">
        <v>406</v>
      </c>
      <c r="E12" s="97" t="s">
        <v>413</v>
      </c>
      <c r="F12" s="11">
        <v>11.0</v>
      </c>
    </row>
    <row r="13">
      <c r="A13" s="97" t="s">
        <v>414</v>
      </c>
      <c r="B13" s="11">
        <v>12.0</v>
      </c>
      <c r="C13" s="97" t="s">
        <v>414</v>
      </c>
      <c r="E13" s="97" t="s">
        <v>414</v>
      </c>
      <c r="F13" s="11">
        <v>12.0</v>
      </c>
    </row>
    <row r="14">
      <c r="A14" s="97" t="s">
        <v>415</v>
      </c>
      <c r="B14" s="11">
        <v>13.0</v>
      </c>
      <c r="C14" s="97" t="s">
        <v>416</v>
      </c>
      <c r="E14" s="97" t="s">
        <v>415</v>
      </c>
      <c r="F14" s="11">
        <v>13.0</v>
      </c>
    </row>
    <row r="15">
      <c r="A15" s="97" t="s">
        <v>417</v>
      </c>
      <c r="B15" s="11">
        <v>14.0</v>
      </c>
      <c r="C15" s="97" t="s">
        <v>418</v>
      </c>
      <c r="E15" s="97" t="s">
        <v>417</v>
      </c>
      <c r="F15" s="11">
        <v>14.0</v>
      </c>
    </row>
    <row r="16">
      <c r="A16" s="97" t="s">
        <v>419</v>
      </c>
      <c r="B16" s="11">
        <v>15.0</v>
      </c>
      <c r="C16" s="97" t="s">
        <v>420</v>
      </c>
      <c r="E16" s="97" t="s">
        <v>419</v>
      </c>
      <c r="F16" s="11">
        <v>15.0</v>
      </c>
    </row>
    <row r="17">
      <c r="A17" s="97" t="s">
        <v>421</v>
      </c>
      <c r="B17" s="11">
        <v>16.0</v>
      </c>
      <c r="C17" s="97" t="s">
        <v>406</v>
      </c>
      <c r="E17" s="97" t="s">
        <v>421</v>
      </c>
      <c r="F17" s="11">
        <v>16.0</v>
      </c>
    </row>
    <row r="18">
      <c r="A18" s="97" t="s">
        <v>422</v>
      </c>
      <c r="B18" s="11">
        <v>17.0</v>
      </c>
      <c r="C18" s="97" t="s">
        <v>423</v>
      </c>
      <c r="E18" s="97" t="s">
        <v>422</v>
      </c>
      <c r="F18" s="11">
        <v>17.0</v>
      </c>
    </row>
    <row r="19">
      <c r="A19" s="97" t="s">
        <v>424</v>
      </c>
      <c r="B19" s="15">
        <v>18.0</v>
      </c>
      <c r="C19" s="97" t="s">
        <v>425</v>
      </c>
      <c r="E19" s="97" t="s">
        <v>424</v>
      </c>
      <c r="F19" s="15">
        <v>18.0</v>
      </c>
    </row>
    <row r="20">
      <c r="A20" s="97" t="s">
        <v>426</v>
      </c>
      <c r="B20" s="15">
        <v>19.0</v>
      </c>
      <c r="C20" s="97" t="s">
        <v>418</v>
      </c>
      <c r="E20" s="97" t="s">
        <v>426</v>
      </c>
      <c r="F20" s="15">
        <v>19.0</v>
      </c>
    </row>
    <row r="21">
      <c r="A21" s="97" t="s">
        <v>427</v>
      </c>
      <c r="B21" s="13">
        <v>20.0</v>
      </c>
      <c r="C21" s="97" t="s">
        <v>411</v>
      </c>
      <c r="E21" s="97" t="s">
        <v>427</v>
      </c>
      <c r="F21" s="13">
        <v>20.0</v>
      </c>
    </row>
    <row r="22">
      <c r="A22" s="12" t="s">
        <v>428</v>
      </c>
      <c r="B22" s="13">
        <v>21.0</v>
      </c>
      <c r="C22" s="97" t="s">
        <v>409</v>
      </c>
      <c r="E22" s="12" t="s">
        <v>428</v>
      </c>
      <c r="F22" s="13">
        <v>21.0</v>
      </c>
    </row>
    <row r="23">
      <c r="A23" s="12" t="s">
        <v>429</v>
      </c>
      <c r="B23" s="13">
        <v>22.0</v>
      </c>
      <c r="C23" s="97" t="s">
        <v>411</v>
      </c>
      <c r="E23" s="12" t="s">
        <v>429</v>
      </c>
      <c r="F23" s="13">
        <v>22.0</v>
      </c>
    </row>
    <row r="24">
      <c r="A24" s="12" t="s">
        <v>430</v>
      </c>
      <c r="B24" s="13">
        <v>23.0</v>
      </c>
      <c r="C24" s="97" t="s">
        <v>425</v>
      </c>
      <c r="E24" s="12" t="s">
        <v>430</v>
      </c>
      <c r="F24" s="13">
        <v>23.0</v>
      </c>
    </row>
    <row r="25">
      <c r="A25" s="100" t="s">
        <v>431</v>
      </c>
      <c r="B25" s="13">
        <v>24.0</v>
      </c>
      <c r="C25" s="97" t="s">
        <v>416</v>
      </c>
      <c r="E25" s="100" t="s">
        <v>431</v>
      </c>
      <c r="F25" s="13">
        <v>24.0</v>
      </c>
    </row>
    <row r="26">
      <c r="A26" s="12" t="s">
        <v>432</v>
      </c>
      <c r="B26" s="13">
        <v>25.0</v>
      </c>
      <c r="C26" s="97" t="s">
        <v>416</v>
      </c>
      <c r="E26" s="12" t="s">
        <v>432</v>
      </c>
      <c r="F26" s="13">
        <v>25.0</v>
      </c>
    </row>
    <row r="27">
      <c r="A27" s="15" t="s">
        <v>433</v>
      </c>
      <c r="B27" s="13">
        <v>26.0</v>
      </c>
      <c r="C27" s="97" t="s">
        <v>434</v>
      </c>
      <c r="E27" s="15" t="s">
        <v>433</v>
      </c>
      <c r="F27" s="13">
        <v>26.0</v>
      </c>
    </row>
    <row r="28">
      <c r="A28" s="15" t="s">
        <v>435</v>
      </c>
      <c r="B28" s="13">
        <v>27.0</v>
      </c>
      <c r="C28" s="97" t="s">
        <v>436</v>
      </c>
      <c r="E28" s="15" t="s">
        <v>435</v>
      </c>
      <c r="F28" s="13">
        <v>27.0</v>
      </c>
    </row>
    <row r="29">
      <c r="A29" s="12" t="s">
        <v>437</v>
      </c>
      <c r="B29" s="13">
        <v>28.0</v>
      </c>
      <c r="C29" s="97" t="s">
        <v>406</v>
      </c>
      <c r="E29" s="101" t="s">
        <v>437</v>
      </c>
      <c r="F29" s="102">
        <v>28.0</v>
      </c>
    </row>
    <row r="30">
      <c r="A30" s="12" t="s">
        <v>438</v>
      </c>
      <c r="B30" s="13">
        <v>29.0</v>
      </c>
      <c r="C30" s="15" t="s">
        <v>439</v>
      </c>
      <c r="E30" s="12" t="s">
        <v>438</v>
      </c>
      <c r="F30" s="13">
        <v>29.0</v>
      </c>
    </row>
    <row r="31">
      <c r="A31" s="15" t="s">
        <v>440</v>
      </c>
      <c r="B31" s="13">
        <v>30.0</v>
      </c>
      <c r="C31" s="97" t="s">
        <v>441</v>
      </c>
      <c r="E31" s="15" t="s">
        <v>440</v>
      </c>
      <c r="F31" s="13">
        <v>30.0</v>
      </c>
    </row>
    <row r="32">
      <c r="A32" s="12" t="s">
        <v>442</v>
      </c>
      <c r="B32" s="13">
        <v>31.0</v>
      </c>
      <c r="C32" s="97" t="s">
        <v>416</v>
      </c>
      <c r="E32" s="12" t="s">
        <v>442</v>
      </c>
      <c r="F32" s="13">
        <v>31.0</v>
      </c>
    </row>
    <row r="33">
      <c r="A33" s="12" t="s">
        <v>443</v>
      </c>
      <c r="B33" s="13">
        <v>32.0</v>
      </c>
      <c r="C33" s="97" t="s">
        <v>406</v>
      </c>
      <c r="E33" s="12" t="s">
        <v>443</v>
      </c>
      <c r="F33" s="13">
        <v>32.0</v>
      </c>
    </row>
    <row r="34">
      <c r="A34" s="12" t="s">
        <v>444</v>
      </c>
      <c r="B34" s="13">
        <v>33.0</v>
      </c>
      <c r="C34" s="97" t="s">
        <v>406</v>
      </c>
      <c r="E34" s="12" t="s">
        <v>444</v>
      </c>
      <c r="F34" s="13">
        <v>33.0</v>
      </c>
    </row>
    <row r="35">
      <c r="A35" s="97" t="s">
        <v>445</v>
      </c>
      <c r="B35" s="13">
        <v>34.0</v>
      </c>
      <c r="C35" s="97" t="s">
        <v>436</v>
      </c>
      <c r="E35" s="97" t="s">
        <v>445</v>
      </c>
      <c r="F35" s="13">
        <v>34.0</v>
      </c>
    </row>
    <row r="36">
      <c r="A36" s="15" t="s">
        <v>446</v>
      </c>
      <c r="B36" s="13">
        <v>35.0</v>
      </c>
      <c r="C36" s="15" t="s">
        <v>447</v>
      </c>
      <c r="E36" s="15" t="s">
        <v>446</v>
      </c>
      <c r="F36" s="13">
        <v>35.0</v>
      </c>
    </row>
    <row r="37">
      <c r="A37" s="15" t="s">
        <v>448</v>
      </c>
      <c r="B37" s="13">
        <v>36.0</v>
      </c>
      <c r="C37" s="15" t="s">
        <v>447</v>
      </c>
      <c r="E37" s="15" t="s">
        <v>448</v>
      </c>
      <c r="F37" s="13">
        <v>36.0</v>
      </c>
    </row>
    <row r="38">
      <c r="A38" s="15" t="s">
        <v>449</v>
      </c>
      <c r="B38" s="13">
        <v>37.0</v>
      </c>
      <c r="C38" s="97" t="s">
        <v>416</v>
      </c>
      <c r="E38" s="15" t="s">
        <v>449</v>
      </c>
      <c r="F38" s="13">
        <v>37.0</v>
      </c>
    </row>
    <row r="39">
      <c r="A39" s="15" t="s">
        <v>450</v>
      </c>
      <c r="B39" s="15">
        <v>38.0</v>
      </c>
      <c r="C39" s="97" t="s">
        <v>416</v>
      </c>
      <c r="E39" s="15" t="s">
        <v>450</v>
      </c>
      <c r="F39" s="15">
        <v>38.0</v>
      </c>
    </row>
    <row r="40">
      <c r="A40" s="15" t="s">
        <v>451</v>
      </c>
      <c r="B40" s="15">
        <v>39.0</v>
      </c>
      <c r="C40" s="97" t="s">
        <v>436</v>
      </c>
      <c r="E40" s="15" t="s">
        <v>451</v>
      </c>
      <c r="F40" s="15">
        <v>39.0</v>
      </c>
    </row>
    <row r="41">
      <c r="A41" s="15" t="s">
        <v>452</v>
      </c>
      <c r="B41" s="15">
        <v>0.0</v>
      </c>
      <c r="C41" s="97" t="s">
        <v>423</v>
      </c>
      <c r="E41" s="15" t="s">
        <v>452</v>
      </c>
      <c r="F41" s="15">
        <v>0.0</v>
      </c>
    </row>
    <row r="42">
      <c r="A42" s="15" t="s">
        <v>453</v>
      </c>
      <c r="B42" s="15">
        <v>40.0</v>
      </c>
      <c r="C42" s="97" t="s">
        <v>423</v>
      </c>
      <c r="E42" s="15" t="s">
        <v>453</v>
      </c>
      <c r="F42" s="15">
        <v>40.0</v>
      </c>
    </row>
    <row r="43">
      <c r="A43" s="23" t="s">
        <v>454</v>
      </c>
      <c r="B43" s="15">
        <v>41.0</v>
      </c>
      <c r="C43" s="97" t="s">
        <v>441</v>
      </c>
      <c r="E43" s="23" t="s">
        <v>454</v>
      </c>
      <c r="F43" s="15">
        <v>41.0</v>
      </c>
    </row>
    <row r="44">
      <c r="A44" s="15" t="s">
        <v>439</v>
      </c>
      <c r="B44" s="15">
        <v>42.0</v>
      </c>
      <c r="C44" s="97" t="s">
        <v>439</v>
      </c>
      <c r="E44" s="15" t="s">
        <v>439</v>
      </c>
      <c r="F44" s="15">
        <v>42.0</v>
      </c>
    </row>
    <row r="45">
      <c r="C45" s="103"/>
    </row>
    <row r="46">
      <c r="C46" s="103"/>
    </row>
    <row r="47">
      <c r="C47" s="103"/>
    </row>
    <row r="48">
      <c r="C48" s="103"/>
    </row>
    <row r="49">
      <c r="C49" s="103"/>
    </row>
    <row r="50">
      <c r="C50" s="103"/>
    </row>
    <row r="51">
      <c r="C51" s="103"/>
    </row>
    <row r="52">
      <c r="C52" s="103"/>
    </row>
    <row r="53">
      <c r="C53" s="103"/>
    </row>
    <row r="54">
      <c r="C54" s="103"/>
    </row>
    <row r="55">
      <c r="C55" s="103"/>
    </row>
    <row r="56">
      <c r="C56" s="103"/>
    </row>
    <row r="57">
      <c r="C57" s="103"/>
    </row>
    <row r="58">
      <c r="C58" s="103"/>
    </row>
    <row r="59">
      <c r="C59" s="103"/>
    </row>
    <row r="60">
      <c r="C60" s="103"/>
    </row>
    <row r="61">
      <c r="C61" s="103"/>
    </row>
    <row r="62">
      <c r="C62" s="103"/>
    </row>
    <row r="63">
      <c r="C63" s="103"/>
    </row>
    <row r="64">
      <c r="C64" s="103"/>
    </row>
    <row r="65">
      <c r="C65" s="103"/>
    </row>
    <row r="66">
      <c r="C66" s="103"/>
    </row>
    <row r="67">
      <c r="C67" s="103"/>
    </row>
    <row r="68">
      <c r="C68" s="103"/>
    </row>
    <row r="69">
      <c r="C69" s="103"/>
    </row>
    <row r="70">
      <c r="C70" s="103"/>
    </row>
    <row r="71">
      <c r="C71" s="103"/>
    </row>
    <row r="72">
      <c r="C72" s="103"/>
    </row>
    <row r="73">
      <c r="C73" s="103"/>
    </row>
    <row r="74">
      <c r="C74" s="103"/>
    </row>
    <row r="75">
      <c r="C75" s="103"/>
    </row>
    <row r="76">
      <c r="C76" s="103"/>
    </row>
    <row r="77">
      <c r="C77" s="103"/>
    </row>
    <row r="78">
      <c r="C78" s="103"/>
    </row>
    <row r="79">
      <c r="C79" s="103"/>
    </row>
    <row r="80">
      <c r="C80" s="103"/>
    </row>
    <row r="81">
      <c r="C81" s="103"/>
    </row>
    <row r="82">
      <c r="C82" s="103"/>
    </row>
    <row r="83">
      <c r="C83" s="103"/>
    </row>
    <row r="84">
      <c r="C84" s="103"/>
    </row>
    <row r="85">
      <c r="C85" s="103"/>
    </row>
    <row r="86">
      <c r="C86" s="103"/>
    </row>
    <row r="87">
      <c r="C87" s="103"/>
    </row>
    <row r="88">
      <c r="C88" s="103"/>
    </row>
    <row r="89">
      <c r="C89" s="103"/>
    </row>
    <row r="90">
      <c r="C90" s="103"/>
    </row>
    <row r="91">
      <c r="C91" s="103"/>
    </row>
    <row r="92">
      <c r="C92" s="103"/>
    </row>
    <row r="93">
      <c r="C93" s="103"/>
    </row>
    <row r="94">
      <c r="C94" s="103"/>
    </row>
    <row r="95">
      <c r="C95" s="103"/>
    </row>
    <row r="96">
      <c r="C96" s="103"/>
    </row>
    <row r="97">
      <c r="C97" s="103"/>
    </row>
    <row r="98">
      <c r="C98" s="103"/>
    </row>
    <row r="99">
      <c r="C99" s="103"/>
    </row>
    <row r="100">
      <c r="C100" s="103"/>
    </row>
    <row r="101">
      <c r="C101" s="103"/>
    </row>
    <row r="102">
      <c r="C102" s="103"/>
    </row>
    <row r="103">
      <c r="C103" s="103"/>
    </row>
    <row r="104">
      <c r="C104" s="103"/>
    </row>
    <row r="105">
      <c r="C105" s="103"/>
    </row>
    <row r="106">
      <c r="C106" s="103"/>
    </row>
    <row r="107">
      <c r="C107" s="103"/>
    </row>
    <row r="108">
      <c r="C108" s="103"/>
    </row>
    <row r="109">
      <c r="C109" s="103"/>
    </row>
    <row r="110">
      <c r="C110" s="103"/>
    </row>
    <row r="111">
      <c r="C111" s="103"/>
    </row>
    <row r="112">
      <c r="C112" s="103"/>
    </row>
    <row r="113">
      <c r="C113" s="103"/>
    </row>
    <row r="114">
      <c r="C114" s="103"/>
    </row>
    <row r="115">
      <c r="C115" s="103"/>
    </row>
    <row r="116">
      <c r="C116" s="103"/>
    </row>
    <row r="117">
      <c r="C117" s="103"/>
    </row>
    <row r="118">
      <c r="C118" s="103"/>
    </row>
    <row r="119">
      <c r="C119" s="103"/>
    </row>
    <row r="120">
      <c r="C120" s="103"/>
    </row>
    <row r="121">
      <c r="C121" s="103"/>
    </row>
    <row r="122">
      <c r="C122" s="103"/>
    </row>
    <row r="123">
      <c r="C123" s="103"/>
    </row>
    <row r="124">
      <c r="C124" s="103"/>
    </row>
    <row r="125">
      <c r="C125" s="103"/>
    </row>
    <row r="126">
      <c r="C126" s="103"/>
    </row>
    <row r="127">
      <c r="C127" s="103"/>
    </row>
    <row r="128">
      <c r="C128" s="103"/>
    </row>
    <row r="129">
      <c r="C129" s="103"/>
    </row>
    <row r="130">
      <c r="C130" s="103"/>
    </row>
    <row r="131">
      <c r="C131" s="103"/>
    </row>
    <row r="132">
      <c r="C132" s="103"/>
    </row>
    <row r="133">
      <c r="C133" s="103"/>
    </row>
    <row r="134">
      <c r="C134" s="103"/>
    </row>
    <row r="135">
      <c r="C135" s="103"/>
    </row>
    <row r="136">
      <c r="C136" s="103"/>
    </row>
    <row r="137">
      <c r="C137" s="103"/>
    </row>
    <row r="138">
      <c r="C138" s="103"/>
    </row>
    <row r="139">
      <c r="C139" s="103"/>
    </row>
    <row r="140">
      <c r="C140" s="103"/>
    </row>
    <row r="141">
      <c r="C141" s="103"/>
    </row>
    <row r="142">
      <c r="C142" s="103"/>
    </row>
    <row r="143">
      <c r="C143" s="103"/>
    </row>
    <row r="144">
      <c r="C144" s="103"/>
    </row>
    <row r="145">
      <c r="C145" s="103"/>
    </row>
    <row r="146">
      <c r="C146" s="103"/>
    </row>
    <row r="147">
      <c r="C147" s="103"/>
    </row>
    <row r="148">
      <c r="C148" s="103"/>
    </row>
    <row r="149">
      <c r="C149" s="103"/>
    </row>
    <row r="150">
      <c r="C150" s="103"/>
    </row>
    <row r="151">
      <c r="C151" s="103"/>
    </row>
    <row r="152">
      <c r="C152" s="103"/>
    </row>
    <row r="153">
      <c r="C153" s="103"/>
    </row>
    <row r="154">
      <c r="C154" s="103"/>
    </row>
    <row r="155">
      <c r="C155" s="103"/>
    </row>
    <row r="156">
      <c r="C156" s="103"/>
    </row>
    <row r="157">
      <c r="C157" s="103"/>
    </row>
    <row r="158">
      <c r="C158" s="103"/>
    </row>
    <row r="159">
      <c r="C159" s="103"/>
    </row>
    <row r="160">
      <c r="C160" s="103"/>
    </row>
    <row r="161">
      <c r="C161" s="103"/>
    </row>
    <row r="162">
      <c r="C162" s="103"/>
    </row>
    <row r="163">
      <c r="C163" s="103"/>
    </row>
    <row r="164">
      <c r="C164" s="103"/>
    </row>
    <row r="165">
      <c r="C165" s="103"/>
    </row>
    <row r="166">
      <c r="C166" s="103"/>
    </row>
    <row r="167">
      <c r="C167" s="103"/>
    </row>
    <row r="168">
      <c r="C168" s="103"/>
    </row>
    <row r="169">
      <c r="C169" s="103"/>
    </row>
    <row r="170">
      <c r="C170" s="103"/>
    </row>
    <row r="171">
      <c r="C171" s="103"/>
    </row>
    <row r="172">
      <c r="C172" s="103"/>
    </row>
    <row r="173">
      <c r="C173" s="103"/>
    </row>
    <row r="174">
      <c r="C174" s="103"/>
    </row>
    <row r="175">
      <c r="C175" s="103"/>
    </row>
    <row r="176">
      <c r="C176" s="103"/>
    </row>
    <row r="177">
      <c r="C177" s="103"/>
    </row>
    <row r="178">
      <c r="C178" s="103"/>
    </row>
    <row r="179">
      <c r="C179" s="103"/>
    </row>
    <row r="180">
      <c r="C180" s="103"/>
    </row>
    <row r="181">
      <c r="C181" s="103"/>
    </row>
    <row r="182">
      <c r="C182" s="103"/>
    </row>
    <row r="183">
      <c r="C183" s="103"/>
    </row>
    <row r="184">
      <c r="C184" s="103"/>
    </row>
    <row r="185">
      <c r="C185" s="103"/>
    </row>
    <row r="186">
      <c r="C186" s="103"/>
    </row>
    <row r="187">
      <c r="C187" s="103"/>
    </row>
    <row r="188">
      <c r="C188" s="103"/>
    </row>
    <row r="189">
      <c r="C189" s="103"/>
    </row>
    <row r="190">
      <c r="C190" s="103"/>
    </row>
    <row r="191">
      <c r="C191" s="103"/>
    </row>
    <row r="192">
      <c r="C192" s="103"/>
    </row>
    <row r="193">
      <c r="C193" s="103"/>
    </row>
    <row r="194">
      <c r="C194" s="103"/>
    </row>
    <row r="195">
      <c r="C195" s="103"/>
    </row>
    <row r="196">
      <c r="C196" s="103"/>
    </row>
    <row r="197">
      <c r="C197" s="103"/>
    </row>
    <row r="198">
      <c r="C198" s="103"/>
    </row>
    <row r="199">
      <c r="C199" s="103"/>
    </row>
    <row r="200">
      <c r="C200" s="103"/>
    </row>
    <row r="201">
      <c r="C201" s="103"/>
    </row>
    <row r="202">
      <c r="C202" s="103"/>
    </row>
    <row r="203">
      <c r="C203" s="103"/>
    </row>
    <row r="204">
      <c r="C204" s="103"/>
    </row>
    <row r="205">
      <c r="C205" s="103"/>
    </row>
    <row r="206">
      <c r="C206" s="103"/>
    </row>
    <row r="207">
      <c r="C207" s="103"/>
    </row>
    <row r="208">
      <c r="C208" s="103"/>
    </row>
    <row r="209">
      <c r="C209" s="103"/>
    </row>
    <row r="210">
      <c r="C210" s="103"/>
    </row>
    <row r="211">
      <c r="C211" s="103"/>
    </row>
    <row r="212">
      <c r="C212" s="103"/>
    </row>
    <row r="213">
      <c r="C213" s="103"/>
    </row>
    <row r="214">
      <c r="C214" s="103"/>
    </row>
    <row r="215">
      <c r="C215" s="103"/>
    </row>
    <row r="216">
      <c r="C216" s="103"/>
    </row>
    <row r="217">
      <c r="C217" s="103"/>
    </row>
    <row r="218">
      <c r="C218" s="103"/>
    </row>
    <row r="219">
      <c r="C219" s="103"/>
    </row>
    <row r="220">
      <c r="C220" s="103"/>
    </row>
    <row r="221">
      <c r="C221" s="103"/>
    </row>
    <row r="222">
      <c r="C222" s="103"/>
    </row>
    <row r="223">
      <c r="C223" s="103"/>
    </row>
    <row r="224">
      <c r="C224" s="103"/>
    </row>
    <row r="225">
      <c r="C225" s="103"/>
    </row>
    <row r="226">
      <c r="C226" s="103"/>
    </row>
    <row r="227">
      <c r="C227" s="103"/>
    </row>
    <row r="228">
      <c r="C228" s="103"/>
    </row>
    <row r="229">
      <c r="C229" s="103"/>
    </row>
    <row r="230">
      <c r="C230" s="103"/>
    </row>
    <row r="231">
      <c r="C231" s="103"/>
    </row>
    <row r="232">
      <c r="C232" s="103"/>
    </row>
    <row r="233">
      <c r="C233" s="103"/>
    </row>
    <row r="234">
      <c r="C234" s="103"/>
    </row>
    <row r="235">
      <c r="C235" s="103"/>
    </row>
    <row r="236">
      <c r="C236" s="103"/>
    </row>
    <row r="237">
      <c r="C237" s="103"/>
    </row>
    <row r="238">
      <c r="C238" s="103"/>
    </row>
    <row r="239">
      <c r="C239" s="103"/>
    </row>
    <row r="240">
      <c r="C240" s="103"/>
    </row>
    <row r="241">
      <c r="C241" s="103"/>
    </row>
    <row r="242">
      <c r="C242" s="103"/>
    </row>
    <row r="243">
      <c r="C243" s="103"/>
    </row>
    <row r="244">
      <c r="C244" s="103"/>
    </row>
    <row r="245">
      <c r="C245" s="103"/>
    </row>
    <row r="246">
      <c r="C246" s="103"/>
    </row>
    <row r="247">
      <c r="C247" s="103"/>
    </row>
    <row r="248">
      <c r="C248" s="103"/>
    </row>
    <row r="249">
      <c r="C249" s="103"/>
    </row>
    <row r="250">
      <c r="C250" s="103"/>
    </row>
    <row r="251">
      <c r="C251" s="103"/>
    </row>
    <row r="252">
      <c r="C252" s="103"/>
    </row>
    <row r="253">
      <c r="C253" s="103"/>
    </row>
    <row r="254">
      <c r="C254" s="103"/>
    </row>
    <row r="255">
      <c r="C255" s="103"/>
    </row>
    <row r="256">
      <c r="C256" s="103"/>
    </row>
    <row r="257">
      <c r="C257" s="103"/>
    </row>
    <row r="258">
      <c r="C258" s="103"/>
    </row>
    <row r="259">
      <c r="C259" s="103"/>
    </row>
    <row r="260">
      <c r="C260" s="103"/>
    </row>
    <row r="261">
      <c r="C261" s="103"/>
    </row>
    <row r="262">
      <c r="C262" s="103"/>
    </row>
    <row r="263">
      <c r="C263" s="103"/>
    </row>
    <row r="264">
      <c r="C264" s="103"/>
    </row>
    <row r="265">
      <c r="C265" s="103"/>
    </row>
    <row r="266">
      <c r="C266" s="103"/>
    </row>
    <row r="267">
      <c r="C267" s="103"/>
    </row>
    <row r="268">
      <c r="C268" s="103"/>
    </row>
    <row r="269">
      <c r="C269" s="103"/>
    </row>
    <row r="270">
      <c r="C270" s="103"/>
    </row>
    <row r="271">
      <c r="C271" s="103"/>
    </row>
    <row r="272">
      <c r="C272" s="103"/>
    </row>
    <row r="273">
      <c r="C273" s="103"/>
    </row>
    <row r="274">
      <c r="C274" s="103"/>
    </row>
    <row r="275">
      <c r="C275" s="103"/>
    </row>
    <row r="276">
      <c r="C276" s="103"/>
    </row>
    <row r="277">
      <c r="C277" s="103"/>
    </row>
    <row r="278">
      <c r="C278" s="103"/>
    </row>
    <row r="279">
      <c r="C279" s="103"/>
    </row>
    <row r="280">
      <c r="C280" s="103"/>
    </row>
    <row r="281">
      <c r="C281" s="103"/>
    </row>
    <row r="282">
      <c r="C282" s="103"/>
    </row>
    <row r="283">
      <c r="C283" s="103"/>
    </row>
    <row r="284">
      <c r="C284" s="103"/>
    </row>
    <row r="285">
      <c r="C285" s="103"/>
    </row>
    <row r="286">
      <c r="C286" s="103"/>
    </row>
    <row r="287">
      <c r="C287" s="103"/>
    </row>
    <row r="288">
      <c r="C288" s="103"/>
    </row>
    <row r="289">
      <c r="C289" s="103"/>
    </row>
    <row r="290">
      <c r="C290" s="103"/>
    </row>
    <row r="291">
      <c r="C291" s="103"/>
    </row>
    <row r="292">
      <c r="C292" s="103"/>
    </row>
    <row r="293">
      <c r="C293" s="103"/>
    </row>
    <row r="294">
      <c r="C294" s="103"/>
    </row>
    <row r="295">
      <c r="C295" s="103"/>
    </row>
    <row r="296">
      <c r="C296" s="103"/>
    </row>
    <row r="297">
      <c r="C297" s="103"/>
    </row>
    <row r="298">
      <c r="C298" s="103"/>
    </row>
    <row r="299">
      <c r="C299" s="103"/>
    </row>
    <row r="300">
      <c r="C300" s="103"/>
    </row>
    <row r="301">
      <c r="C301" s="103"/>
    </row>
    <row r="302">
      <c r="C302" s="103"/>
    </row>
    <row r="303">
      <c r="C303" s="103"/>
    </row>
    <row r="304">
      <c r="C304" s="103"/>
    </row>
    <row r="305">
      <c r="C305" s="103"/>
    </row>
    <row r="306">
      <c r="C306" s="103"/>
    </row>
    <row r="307">
      <c r="C307" s="103"/>
    </row>
    <row r="308">
      <c r="C308" s="103"/>
    </row>
    <row r="309">
      <c r="C309" s="103"/>
    </row>
    <row r="310">
      <c r="C310" s="103"/>
    </row>
    <row r="311">
      <c r="C311" s="103"/>
    </row>
    <row r="312">
      <c r="C312" s="103"/>
    </row>
    <row r="313">
      <c r="C313" s="103"/>
    </row>
    <row r="314">
      <c r="C314" s="103"/>
    </row>
    <row r="315">
      <c r="C315" s="103"/>
    </row>
    <row r="316">
      <c r="C316" s="103"/>
    </row>
    <row r="317">
      <c r="C317" s="103"/>
    </row>
    <row r="318">
      <c r="C318" s="103"/>
    </row>
    <row r="319">
      <c r="C319" s="103"/>
    </row>
    <row r="320">
      <c r="C320" s="103"/>
    </row>
    <row r="321">
      <c r="C321" s="103"/>
    </row>
    <row r="322">
      <c r="C322" s="103"/>
    </row>
    <row r="323">
      <c r="C323" s="103"/>
    </row>
    <row r="324">
      <c r="C324" s="103"/>
    </row>
    <row r="325">
      <c r="C325" s="103"/>
    </row>
    <row r="326">
      <c r="C326" s="103"/>
    </row>
    <row r="327">
      <c r="C327" s="103"/>
    </row>
    <row r="328">
      <c r="C328" s="103"/>
    </row>
    <row r="329">
      <c r="C329" s="103"/>
    </row>
    <row r="330">
      <c r="C330" s="103"/>
    </row>
    <row r="331">
      <c r="C331" s="103"/>
    </row>
    <row r="332">
      <c r="C332" s="103"/>
    </row>
    <row r="333">
      <c r="C333" s="103"/>
    </row>
    <row r="334">
      <c r="C334" s="103"/>
    </row>
    <row r="335">
      <c r="C335" s="103"/>
    </row>
    <row r="336">
      <c r="C336" s="103"/>
    </row>
    <row r="337">
      <c r="C337" s="103"/>
    </row>
    <row r="338">
      <c r="C338" s="103"/>
    </row>
    <row r="339">
      <c r="C339" s="103"/>
    </row>
    <row r="340">
      <c r="C340" s="103"/>
    </row>
    <row r="341">
      <c r="C341" s="103"/>
    </row>
    <row r="342">
      <c r="C342" s="103"/>
    </row>
    <row r="343">
      <c r="C343" s="103"/>
    </row>
    <row r="344">
      <c r="C344" s="103"/>
    </row>
    <row r="345">
      <c r="C345" s="103"/>
    </row>
    <row r="346">
      <c r="C346" s="103"/>
    </row>
    <row r="347">
      <c r="C347" s="103"/>
    </row>
    <row r="348">
      <c r="C348" s="103"/>
    </row>
    <row r="349">
      <c r="C349" s="103"/>
    </row>
    <row r="350">
      <c r="C350" s="103"/>
    </row>
    <row r="351">
      <c r="C351" s="103"/>
    </row>
    <row r="352">
      <c r="C352" s="103"/>
    </row>
    <row r="353">
      <c r="C353" s="103"/>
    </row>
    <row r="354">
      <c r="C354" s="103"/>
    </row>
    <row r="355">
      <c r="C355" s="103"/>
    </row>
    <row r="356">
      <c r="C356" s="103"/>
    </row>
    <row r="357">
      <c r="C357" s="103"/>
    </row>
    <row r="358">
      <c r="C358" s="103"/>
    </row>
    <row r="359">
      <c r="C359" s="103"/>
    </row>
    <row r="360">
      <c r="C360" s="103"/>
    </row>
    <row r="361">
      <c r="C361" s="103"/>
    </row>
    <row r="362">
      <c r="C362" s="103"/>
    </row>
    <row r="363">
      <c r="C363" s="103"/>
    </row>
    <row r="364">
      <c r="C364" s="103"/>
    </row>
    <row r="365">
      <c r="C365" s="103"/>
    </row>
    <row r="366">
      <c r="C366" s="103"/>
    </row>
    <row r="367">
      <c r="C367" s="103"/>
    </row>
    <row r="368">
      <c r="C368" s="103"/>
    </row>
    <row r="369">
      <c r="C369" s="103"/>
    </row>
    <row r="370">
      <c r="C370" s="103"/>
    </row>
    <row r="371">
      <c r="C371" s="103"/>
    </row>
    <row r="372">
      <c r="C372" s="103"/>
    </row>
    <row r="373">
      <c r="C373" s="103"/>
    </row>
    <row r="374">
      <c r="C374" s="103"/>
    </row>
    <row r="375">
      <c r="C375" s="103"/>
    </row>
    <row r="376">
      <c r="C376" s="103"/>
    </row>
    <row r="377">
      <c r="C377" s="103"/>
    </row>
    <row r="378">
      <c r="C378" s="103"/>
    </row>
    <row r="379">
      <c r="C379" s="103"/>
    </row>
    <row r="380">
      <c r="C380" s="103"/>
    </row>
    <row r="381">
      <c r="C381" s="103"/>
    </row>
    <row r="382">
      <c r="C382" s="103"/>
    </row>
    <row r="383">
      <c r="C383" s="103"/>
    </row>
    <row r="384">
      <c r="C384" s="103"/>
    </row>
    <row r="385">
      <c r="C385" s="103"/>
    </row>
    <row r="386">
      <c r="C386" s="103"/>
    </row>
    <row r="387">
      <c r="C387" s="103"/>
    </row>
    <row r="388">
      <c r="C388" s="103"/>
    </row>
    <row r="389">
      <c r="C389" s="103"/>
    </row>
    <row r="390">
      <c r="C390" s="103"/>
    </row>
    <row r="391">
      <c r="C391" s="103"/>
    </row>
    <row r="392">
      <c r="C392" s="103"/>
    </row>
    <row r="393">
      <c r="C393" s="103"/>
    </row>
    <row r="394">
      <c r="C394" s="103"/>
    </row>
    <row r="395">
      <c r="C395" s="103"/>
    </row>
    <row r="396">
      <c r="C396" s="103"/>
    </row>
    <row r="397">
      <c r="C397" s="103"/>
    </row>
    <row r="398">
      <c r="C398" s="103"/>
    </row>
    <row r="399">
      <c r="C399" s="103"/>
    </row>
    <row r="400">
      <c r="C400" s="103"/>
    </row>
    <row r="401">
      <c r="C401" s="103"/>
    </row>
    <row r="402">
      <c r="C402" s="103"/>
    </row>
    <row r="403">
      <c r="C403" s="103"/>
    </row>
    <row r="404">
      <c r="C404" s="103"/>
    </row>
    <row r="405">
      <c r="C405" s="103"/>
    </row>
    <row r="406">
      <c r="C406" s="103"/>
    </row>
    <row r="407">
      <c r="C407" s="103"/>
    </row>
    <row r="408">
      <c r="C408" s="103"/>
    </row>
    <row r="409">
      <c r="C409" s="103"/>
    </row>
    <row r="410">
      <c r="C410" s="103"/>
    </row>
    <row r="411">
      <c r="C411" s="103"/>
    </row>
    <row r="412">
      <c r="C412" s="103"/>
    </row>
    <row r="413">
      <c r="C413" s="103"/>
    </row>
    <row r="414">
      <c r="C414" s="103"/>
    </row>
    <row r="415">
      <c r="C415" s="103"/>
    </row>
    <row r="416">
      <c r="C416" s="103"/>
    </row>
    <row r="417">
      <c r="C417" s="103"/>
    </row>
    <row r="418">
      <c r="C418" s="103"/>
    </row>
    <row r="419">
      <c r="C419" s="103"/>
    </row>
    <row r="420">
      <c r="C420" s="103"/>
    </row>
    <row r="421">
      <c r="C421" s="103"/>
    </row>
    <row r="422">
      <c r="C422" s="103"/>
    </row>
    <row r="423">
      <c r="C423" s="103"/>
    </row>
    <row r="424">
      <c r="C424" s="103"/>
    </row>
    <row r="425">
      <c r="C425" s="103"/>
    </row>
    <row r="426">
      <c r="C426" s="103"/>
    </row>
    <row r="427">
      <c r="C427" s="103"/>
    </row>
    <row r="428">
      <c r="C428" s="103"/>
    </row>
    <row r="429">
      <c r="C429" s="103"/>
    </row>
    <row r="430">
      <c r="C430" s="103"/>
    </row>
    <row r="431">
      <c r="C431" s="103"/>
    </row>
    <row r="432">
      <c r="C432" s="103"/>
    </row>
    <row r="433">
      <c r="C433" s="103"/>
    </row>
    <row r="434">
      <c r="C434" s="103"/>
    </row>
    <row r="435">
      <c r="C435" s="103"/>
    </row>
    <row r="436">
      <c r="C436" s="103"/>
    </row>
    <row r="437">
      <c r="C437" s="103"/>
    </row>
    <row r="438">
      <c r="C438" s="103"/>
    </row>
    <row r="439">
      <c r="C439" s="103"/>
    </row>
    <row r="440">
      <c r="C440" s="103"/>
    </row>
    <row r="441">
      <c r="C441" s="103"/>
    </row>
    <row r="442">
      <c r="C442" s="103"/>
    </row>
    <row r="443">
      <c r="C443" s="103"/>
    </row>
    <row r="444">
      <c r="C444" s="103"/>
    </row>
    <row r="445">
      <c r="C445" s="103"/>
    </row>
    <row r="446">
      <c r="C446" s="103"/>
    </row>
    <row r="447">
      <c r="C447" s="103"/>
    </row>
    <row r="448">
      <c r="C448" s="103"/>
    </row>
    <row r="449">
      <c r="C449" s="103"/>
    </row>
    <row r="450">
      <c r="C450" s="103"/>
    </row>
    <row r="451">
      <c r="C451" s="103"/>
    </row>
    <row r="452">
      <c r="C452" s="103"/>
    </row>
    <row r="453">
      <c r="C453" s="103"/>
    </row>
    <row r="454">
      <c r="C454" s="103"/>
    </row>
    <row r="455">
      <c r="C455" s="103"/>
    </row>
    <row r="456">
      <c r="C456" s="103"/>
    </row>
    <row r="457">
      <c r="C457" s="103"/>
    </row>
    <row r="458">
      <c r="C458" s="103"/>
    </row>
    <row r="459">
      <c r="C459" s="103"/>
    </row>
    <row r="460">
      <c r="C460" s="103"/>
    </row>
    <row r="461">
      <c r="C461" s="103"/>
    </row>
    <row r="462">
      <c r="C462" s="103"/>
    </row>
    <row r="463">
      <c r="C463" s="103"/>
    </row>
    <row r="464">
      <c r="C464" s="103"/>
    </row>
    <row r="465">
      <c r="C465" s="103"/>
    </row>
    <row r="466">
      <c r="C466" s="103"/>
    </row>
    <row r="467">
      <c r="C467" s="103"/>
    </row>
    <row r="468">
      <c r="C468" s="103"/>
    </row>
    <row r="469">
      <c r="C469" s="103"/>
    </row>
    <row r="470">
      <c r="C470" s="103"/>
    </row>
    <row r="471">
      <c r="C471" s="103"/>
    </row>
    <row r="472">
      <c r="C472" s="103"/>
    </row>
    <row r="473">
      <c r="C473" s="103"/>
    </row>
    <row r="474">
      <c r="C474" s="103"/>
    </row>
    <row r="475">
      <c r="C475" s="103"/>
    </row>
    <row r="476">
      <c r="C476" s="103"/>
    </row>
    <row r="477">
      <c r="C477" s="103"/>
    </row>
    <row r="478">
      <c r="C478" s="103"/>
    </row>
    <row r="479">
      <c r="C479" s="103"/>
    </row>
    <row r="480">
      <c r="C480" s="103"/>
    </row>
    <row r="481">
      <c r="C481" s="103"/>
    </row>
    <row r="482">
      <c r="C482" s="103"/>
    </row>
    <row r="483">
      <c r="C483" s="103"/>
    </row>
    <row r="484">
      <c r="C484" s="103"/>
    </row>
    <row r="485">
      <c r="C485" s="103"/>
    </row>
    <row r="486">
      <c r="C486" s="103"/>
    </row>
    <row r="487">
      <c r="C487" s="103"/>
    </row>
    <row r="488">
      <c r="C488" s="103"/>
    </row>
    <row r="489">
      <c r="C489" s="103"/>
    </row>
    <row r="490">
      <c r="C490" s="103"/>
    </row>
    <row r="491">
      <c r="C491" s="103"/>
    </row>
    <row r="492">
      <c r="C492" s="103"/>
    </row>
    <row r="493">
      <c r="C493" s="103"/>
    </row>
    <row r="494">
      <c r="C494" s="103"/>
    </row>
    <row r="495">
      <c r="C495" s="103"/>
    </row>
    <row r="496">
      <c r="C496" s="103"/>
    </row>
    <row r="497">
      <c r="C497" s="103"/>
    </row>
    <row r="498">
      <c r="C498" s="103"/>
    </row>
    <row r="499">
      <c r="C499" s="103"/>
    </row>
    <row r="500">
      <c r="C500" s="103"/>
    </row>
    <row r="501">
      <c r="C501" s="103"/>
    </row>
    <row r="502">
      <c r="C502" s="103"/>
    </row>
    <row r="503">
      <c r="C503" s="103"/>
    </row>
    <row r="504">
      <c r="C504" s="103"/>
    </row>
    <row r="505">
      <c r="C505" s="103"/>
    </row>
    <row r="506">
      <c r="C506" s="103"/>
    </row>
    <row r="507">
      <c r="C507" s="103"/>
    </row>
    <row r="508">
      <c r="C508" s="103"/>
    </row>
    <row r="509">
      <c r="C509" s="103"/>
    </row>
    <row r="510">
      <c r="C510" s="103"/>
    </row>
    <row r="511">
      <c r="C511" s="103"/>
    </row>
    <row r="512">
      <c r="C512" s="103"/>
    </row>
    <row r="513">
      <c r="C513" s="103"/>
    </row>
    <row r="514">
      <c r="C514" s="103"/>
    </row>
    <row r="515">
      <c r="C515" s="103"/>
    </row>
    <row r="516">
      <c r="C516" s="103"/>
    </row>
    <row r="517">
      <c r="C517" s="103"/>
    </row>
    <row r="518">
      <c r="C518" s="103"/>
    </row>
    <row r="519">
      <c r="C519" s="103"/>
    </row>
    <row r="520">
      <c r="C520" s="103"/>
    </row>
    <row r="521">
      <c r="C521" s="103"/>
    </row>
    <row r="522">
      <c r="C522" s="103"/>
    </row>
    <row r="523">
      <c r="C523" s="103"/>
    </row>
    <row r="524">
      <c r="C524" s="103"/>
    </row>
    <row r="525">
      <c r="C525" s="103"/>
    </row>
    <row r="526">
      <c r="C526" s="103"/>
    </row>
    <row r="527">
      <c r="C527" s="103"/>
    </row>
    <row r="528">
      <c r="C528" s="103"/>
    </row>
    <row r="529">
      <c r="C529" s="103"/>
    </row>
    <row r="530">
      <c r="C530" s="103"/>
    </row>
    <row r="531">
      <c r="C531" s="103"/>
    </row>
    <row r="532">
      <c r="C532" s="103"/>
    </row>
    <row r="533">
      <c r="C533" s="103"/>
    </row>
    <row r="534">
      <c r="C534" s="103"/>
    </row>
    <row r="535">
      <c r="C535" s="103"/>
    </row>
    <row r="536">
      <c r="C536" s="103"/>
    </row>
    <row r="537">
      <c r="C537" s="103"/>
    </row>
    <row r="538">
      <c r="C538" s="103"/>
    </row>
    <row r="539">
      <c r="C539" s="103"/>
    </row>
    <row r="540">
      <c r="C540" s="103"/>
    </row>
    <row r="541">
      <c r="C541" s="103"/>
    </row>
    <row r="542">
      <c r="C542" s="103"/>
    </row>
    <row r="543">
      <c r="C543" s="103"/>
    </row>
    <row r="544">
      <c r="C544" s="103"/>
    </row>
    <row r="545">
      <c r="C545" s="103"/>
    </row>
    <row r="546">
      <c r="C546" s="103"/>
    </row>
    <row r="547">
      <c r="C547" s="103"/>
    </row>
    <row r="548">
      <c r="C548" s="103"/>
    </row>
    <row r="549">
      <c r="C549" s="103"/>
    </row>
    <row r="550">
      <c r="C550" s="103"/>
    </row>
    <row r="551">
      <c r="C551" s="103"/>
    </row>
    <row r="552">
      <c r="C552" s="103"/>
    </row>
    <row r="553">
      <c r="C553" s="103"/>
    </row>
    <row r="554">
      <c r="C554" s="103"/>
    </row>
    <row r="555">
      <c r="C555" s="103"/>
    </row>
    <row r="556">
      <c r="C556" s="103"/>
    </row>
    <row r="557">
      <c r="C557" s="103"/>
    </row>
    <row r="558">
      <c r="C558" s="103"/>
    </row>
    <row r="559">
      <c r="C559" s="103"/>
    </row>
    <row r="560">
      <c r="C560" s="103"/>
    </row>
    <row r="561">
      <c r="C561" s="103"/>
    </row>
    <row r="562">
      <c r="C562" s="103"/>
    </row>
    <row r="563">
      <c r="C563" s="103"/>
    </row>
    <row r="564">
      <c r="C564" s="103"/>
    </row>
    <row r="565">
      <c r="C565" s="103"/>
    </row>
    <row r="566">
      <c r="C566" s="103"/>
    </row>
    <row r="567">
      <c r="C567" s="103"/>
    </row>
    <row r="568">
      <c r="C568" s="103"/>
    </row>
    <row r="569">
      <c r="C569" s="103"/>
    </row>
    <row r="570">
      <c r="C570" s="103"/>
    </row>
    <row r="571">
      <c r="C571" s="103"/>
    </row>
    <row r="572">
      <c r="C572" s="103"/>
    </row>
    <row r="573">
      <c r="C573" s="103"/>
    </row>
    <row r="574">
      <c r="C574" s="103"/>
    </row>
    <row r="575">
      <c r="C575" s="103"/>
    </row>
    <row r="576">
      <c r="C576" s="103"/>
    </row>
    <row r="577">
      <c r="C577" s="103"/>
    </row>
    <row r="578">
      <c r="C578" s="103"/>
    </row>
    <row r="579">
      <c r="C579" s="103"/>
    </row>
    <row r="580">
      <c r="C580" s="103"/>
    </row>
    <row r="581">
      <c r="C581" s="103"/>
    </row>
    <row r="582">
      <c r="C582" s="103"/>
    </row>
    <row r="583">
      <c r="C583" s="103"/>
    </row>
    <row r="584">
      <c r="C584" s="103"/>
    </row>
    <row r="585">
      <c r="C585" s="103"/>
    </row>
    <row r="586">
      <c r="C586" s="103"/>
    </row>
    <row r="587">
      <c r="C587" s="103"/>
    </row>
    <row r="588">
      <c r="C588" s="103"/>
    </row>
    <row r="589">
      <c r="C589" s="103"/>
    </row>
    <row r="590">
      <c r="C590" s="103"/>
    </row>
    <row r="591">
      <c r="C591" s="103"/>
    </row>
    <row r="592">
      <c r="C592" s="103"/>
    </row>
    <row r="593">
      <c r="C593" s="103"/>
    </row>
    <row r="594">
      <c r="C594" s="103"/>
    </row>
    <row r="595">
      <c r="C595" s="103"/>
    </row>
    <row r="596">
      <c r="C596" s="103"/>
    </row>
    <row r="597">
      <c r="C597" s="103"/>
    </row>
    <row r="598">
      <c r="C598" s="103"/>
    </row>
    <row r="599">
      <c r="C599" s="103"/>
    </row>
    <row r="600">
      <c r="C600" s="103"/>
    </row>
    <row r="601">
      <c r="C601" s="103"/>
    </row>
    <row r="602">
      <c r="C602" s="103"/>
    </row>
    <row r="603">
      <c r="C603" s="103"/>
    </row>
    <row r="604">
      <c r="C604" s="103"/>
    </row>
    <row r="605">
      <c r="C605" s="103"/>
    </row>
    <row r="606">
      <c r="C606" s="103"/>
    </row>
    <row r="607">
      <c r="C607" s="103"/>
    </row>
    <row r="608">
      <c r="C608" s="103"/>
    </row>
    <row r="609">
      <c r="C609" s="103"/>
    </row>
    <row r="610">
      <c r="C610" s="103"/>
    </row>
    <row r="611">
      <c r="C611" s="103"/>
    </row>
    <row r="612">
      <c r="C612" s="103"/>
    </row>
    <row r="613">
      <c r="C613" s="103"/>
    </row>
    <row r="614">
      <c r="C614" s="103"/>
    </row>
    <row r="615">
      <c r="C615" s="103"/>
    </row>
    <row r="616">
      <c r="C616" s="103"/>
    </row>
    <row r="617">
      <c r="C617" s="103"/>
    </row>
    <row r="618">
      <c r="C618" s="103"/>
    </row>
    <row r="619">
      <c r="C619" s="103"/>
    </row>
    <row r="620">
      <c r="C620" s="103"/>
    </row>
    <row r="621">
      <c r="C621" s="103"/>
    </row>
    <row r="622">
      <c r="C622" s="103"/>
    </row>
    <row r="623">
      <c r="C623" s="103"/>
    </row>
    <row r="624">
      <c r="C624" s="103"/>
    </row>
    <row r="625">
      <c r="C625" s="103"/>
    </row>
    <row r="626">
      <c r="C626" s="103"/>
    </row>
    <row r="627">
      <c r="C627" s="103"/>
    </row>
    <row r="628">
      <c r="C628" s="103"/>
    </row>
    <row r="629">
      <c r="C629" s="103"/>
    </row>
    <row r="630">
      <c r="C630" s="103"/>
    </row>
    <row r="631">
      <c r="C631" s="103"/>
    </row>
    <row r="632">
      <c r="C632" s="103"/>
    </row>
    <row r="633">
      <c r="C633" s="103"/>
    </row>
    <row r="634">
      <c r="C634" s="103"/>
    </row>
    <row r="635">
      <c r="C635" s="103"/>
    </row>
    <row r="636">
      <c r="C636" s="103"/>
    </row>
    <row r="637">
      <c r="C637" s="103"/>
    </row>
    <row r="638">
      <c r="C638" s="103"/>
    </row>
    <row r="639">
      <c r="C639" s="103"/>
    </row>
    <row r="640">
      <c r="C640" s="103"/>
    </row>
    <row r="641">
      <c r="C641" s="103"/>
    </row>
    <row r="642">
      <c r="C642" s="103"/>
    </row>
    <row r="643">
      <c r="C643" s="103"/>
    </row>
    <row r="644">
      <c r="C644" s="103"/>
    </row>
    <row r="645">
      <c r="C645" s="103"/>
    </row>
    <row r="646">
      <c r="C646" s="103"/>
    </row>
    <row r="647">
      <c r="C647" s="103"/>
    </row>
    <row r="648">
      <c r="C648" s="103"/>
    </row>
    <row r="649">
      <c r="C649" s="103"/>
    </row>
    <row r="650">
      <c r="C650" s="103"/>
    </row>
    <row r="651">
      <c r="C651" s="103"/>
    </row>
    <row r="652">
      <c r="C652" s="103"/>
    </row>
    <row r="653">
      <c r="C653" s="103"/>
    </row>
    <row r="654">
      <c r="C654" s="103"/>
    </row>
    <row r="655">
      <c r="C655" s="103"/>
    </row>
    <row r="656">
      <c r="C656" s="103"/>
    </row>
    <row r="657">
      <c r="C657" s="103"/>
    </row>
    <row r="658">
      <c r="C658" s="103"/>
    </row>
    <row r="659">
      <c r="C659" s="103"/>
    </row>
    <row r="660">
      <c r="C660" s="103"/>
    </row>
    <row r="661">
      <c r="C661" s="103"/>
    </row>
    <row r="662">
      <c r="C662" s="103"/>
    </row>
    <row r="663">
      <c r="C663" s="103"/>
    </row>
    <row r="664">
      <c r="C664" s="103"/>
    </row>
    <row r="665">
      <c r="C665" s="103"/>
    </row>
    <row r="666">
      <c r="C666" s="103"/>
    </row>
    <row r="667">
      <c r="C667" s="103"/>
    </row>
    <row r="668">
      <c r="C668" s="103"/>
    </row>
    <row r="669">
      <c r="C669" s="103"/>
    </row>
    <row r="670">
      <c r="C670" s="103"/>
    </row>
    <row r="671">
      <c r="C671" s="103"/>
    </row>
    <row r="672">
      <c r="C672" s="103"/>
    </row>
    <row r="673">
      <c r="C673" s="103"/>
    </row>
    <row r="674">
      <c r="C674" s="103"/>
    </row>
    <row r="675">
      <c r="C675" s="103"/>
    </row>
    <row r="676">
      <c r="C676" s="103"/>
    </row>
    <row r="677">
      <c r="C677" s="103"/>
    </row>
    <row r="678">
      <c r="C678" s="103"/>
    </row>
    <row r="679">
      <c r="C679" s="103"/>
    </row>
    <row r="680">
      <c r="C680" s="103"/>
    </row>
    <row r="681">
      <c r="C681" s="103"/>
    </row>
    <row r="682">
      <c r="C682" s="103"/>
    </row>
    <row r="683">
      <c r="C683" s="103"/>
    </row>
    <row r="684">
      <c r="C684" s="103"/>
    </row>
    <row r="685">
      <c r="C685" s="103"/>
    </row>
    <row r="686">
      <c r="C686" s="103"/>
    </row>
    <row r="687">
      <c r="C687" s="103"/>
    </row>
    <row r="688">
      <c r="C688" s="103"/>
    </row>
    <row r="689">
      <c r="C689" s="103"/>
    </row>
    <row r="690">
      <c r="C690" s="103"/>
    </row>
    <row r="691">
      <c r="C691" s="103"/>
    </row>
    <row r="692">
      <c r="C692" s="103"/>
    </row>
    <row r="693">
      <c r="C693" s="103"/>
    </row>
    <row r="694">
      <c r="C694" s="103"/>
    </row>
    <row r="695">
      <c r="C695" s="103"/>
    </row>
    <row r="696">
      <c r="C696" s="103"/>
    </row>
    <row r="697">
      <c r="C697" s="103"/>
    </row>
    <row r="698">
      <c r="C698" s="103"/>
    </row>
    <row r="699">
      <c r="C699" s="103"/>
    </row>
    <row r="700">
      <c r="C700" s="103"/>
    </row>
    <row r="701">
      <c r="C701" s="103"/>
    </row>
    <row r="702">
      <c r="C702" s="103"/>
    </row>
    <row r="703">
      <c r="C703" s="103"/>
    </row>
    <row r="704">
      <c r="C704" s="103"/>
    </row>
    <row r="705">
      <c r="C705" s="103"/>
    </row>
    <row r="706">
      <c r="C706" s="103"/>
    </row>
    <row r="707">
      <c r="C707" s="103"/>
    </row>
    <row r="708">
      <c r="C708" s="103"/>
    </row>
    <row r="709">
      <c r="C709" s="103"/>
    </row>
    <row r="710">
      <c r="C710" s="103"/>
    </row>
    <row r="711">
      <c r="C711" s="103"/>
    </row>
    <row r="712">
      <c r="C712" s="103"/>
    </row>
    <row r="713">
      <c r="C713" s="103"/>
    </row>
    <row r="714">
      <c r="C714" s="103"/>
    </row>
    <row r="715">
      <c r="C715" s="103"/>
    </row>
    <row r="716">
      <c r="C716" s="103"/>
    </row>
    <row r="717">
      <c r="C717" s="103"/>
    </row>
    <row r="718">
      <c r="C718" s="103"/>
    </row>
    <row r="719">
      <c r="C719" s="103"/>
    </row>
    <row r="720">
      <c r="C720" s="103"/>
    </row>
    <row r="721">
      <c r="C721" s="103"/>
    </row>
    <row r="722">
      <c r="C722" s="103"/>
    </row>
    <row r="723">
      <c r="C723" s="103"/>
    </row>
    <row r="724">
      <c r="C724" s="103"/>
    </row>
    <row r="725">
      <c r="C725" s="103"/>
    </row>
    <row r="726">
      <c r="C726" s="103"/>
    </row>
    <row r="727">
      <c r="C727" s="103"/>
    </row>
    <row r="728">
      <c r="C728" s="103"/>
    </row>
    <row r="729">
      <c r="C729" s="103"/>
    </row>
    <row r="730">
      <c r="C730" s="103"/>
    </row>
    <row r="731">
      <c r="C731" s="103"/>
    </row>
    <row r="732">
      <c r="C732" s="103"/>
    </row>
    <row r="733">
      <c r="C733" s="103"/>
    </row>
    <row r="734">
      <c r="C734" s="103"/>
    </row>
    <row r="735">
      <c r="C735" s="103"/>
    </row>
    <row r="736">
      <c r="C736" s="103"/>
    </row>
    <row r="737">
      <c r="C737" s="103"/>
    </row>
    <row r="738">
      <c r="C738" s="103"/>
    </row>
    <row r="739">
      <c r="C739" s="103"/>
    </row>
    <row r="740">
      <c r="C740" s="103"/>
    </row>
    <row r="741">
      <c r="C741" s="103"/>
    </row>
    <row r="742">
      <c r="C742" s="103"/>
    </row>
    <row r="743">
      <c r="C743" s="103"/>
    </row>
    <row r="744">
      <c r="C744" s="103"/>
    </row>
    <row r="745">
      <c r="C745" s="103"/>
    </row>
    <row r="746">
      <c r="C746" s="103"/>
    </row>
    <row r="747">
      <c r="C747" s="103"/>
    </row>
    <row r="748">
      <c r="C748" s="103"/>
    </row>
    <row r="749">
      <c r="C749" s="103"/>
    </row>
    <row r="750">
      <c r="C750" s="103"/>
    </row>
    <row r="751">
      <c r="C751" s="103"/>
    </row>
    <row r="752">
      <c r="C752" s="103"/>
    </row>
    <row r="753">
      <c r="C753" s="103"/>
    </row>
    <row r="754">
      <c r="C754" s="103"/>
    </row>
    <row r="755">
      <c r="C755" s="103"/>
    </row>
    <row r="756">
      <c r="C756" s="103"/>
    </row>
    <row r="757">
      <c r="C757" s="103"/>
    </row>
    <row r="758">
      <c r="C758" s="103"/>
    </row>
    <row r="759">
      <c r="C759" s="103"/>
    </row>
    <row r="760">
      <c r="C760" s="103"/>
    </row>
    <row r="761">
      <c r="C761" s="103"/>
    </row>
    <row r="762">
      <c r="C762" s="103"/>
    </row>
    <row r="763">
      <c r="C763" s="103"/>
    </row>
    <row r="764">
      <c r="C764" s="103"/>
    </row>
    <row r="765">
      <c r="C765" s="103"/>
    </row>
    <row r="766">
      <c r="C766" s="103"/>
    </row>
    <row r="767">
      <c r="C767" s="103"/>
    </row>
    <row r="768">
      <c r="C768" s="103"/>
    </row>
    <row r="769">
      <c r="C769" s="103"/>
    </row>
    <row r="770">
      <c r="C770" s="103"/>
    </row>
    <row r="771">
      <c r="C771" s="103"/>
    </row>
    <row r="772">
      <c r="C772" s="103"/>
    </row>
    <row r="773">
      <c r="C773" s="103"/>
    </row>
    <row r="774">
      <c r="C774" s="103"/>
    </row>
    <row r="775">
      <c r="C775" s="103"/>
    </row>
    <row r="776">
      <c r="C776" s="103"/>
    </row>
    <row r="777">
      <c r="C777" s="103"/>
    </row>
    <row r="778">
      <c r="C778" s="103"/>
    </row>
    <row r="779">
      <c r="C779" s="103"/>
    </row>
    <row r="780">
      <c r="C780" s="103"/>
    </row>
    <row r="781">
      <c r="C781" s="103"/>
    </row>
    <row r="782">
      <c r="C782" s="103"/>
    </row>
    <row r="783">
      <c r="C783" s="103"/>
    </row>
    <row r="784">
      <c r="C784" s="103"/>
    </row>
    <row r="785">
      <c r="C785" s="103"/>
    </row>
    <row r="786">
      <c r="C786" s="103"/>
    </row>
    <row r="787">
      <c r="C787" s="103"/>
    </row>
    <row r="788">
      <c r="C788" s="103"/>
    </row>
    <row r="789">
      <c r="C789" s="103"/>
    </row>
    <row r="790">
      <c r="C790" s="103"/>
    </row>
    <row r="791">
      <c r="C791" s="103"/>
    </row>
    <row r="792">
      <c r="C792" s="103"/>
    </row>
    <row r="793">
      <c r="C793" s="103"/>
    </row>
    <row r="794">
      <c r="C794" s="103"/>
    </row>
    <row r="795">
      <c r="C795" s="103"/>
    </row>
    <row r="796">
      <c r="C796" s="103"/>
    </row>
    <row r="797">
      <c r="C797" s="103"/>
    </row>
    <row r="798">
      <c r="C798" s="103"/>
    </row>
    <row r="799">
      <c r="C799" s="103"/>
    </row>
    <row r="800">
      <c r="C800" s="103"/>
    </row>
    <row r="801">
      <c r="C801" s="103"/>
    </row>
    <row r="802">
      <c r="C802" s="103"/>
    </row>
    <row r="803">
      <c r="C803" s="103"/>
    </row>
    <row r="804">
      <c r="C804" s="103"/>
    </row>
    <row r="805">
      <c r="C805" s="103"/>
    </row>
    <row r="806">
      <c r="C806" s="103"/>
    </row>
    <row r="807">
      <c r="C807" s="103"/>
    </row>
    <row r="808">
      <c r="C808" s="103"/>
    </row>
    <row r="809">
      <c r="C809" s="103"/>
    </row>
    <row r="810">
      <c r="C810" s="103"/>
    </row>
    <row r="811">
      <c r="C811" s="103"/>
    </row>
    <row r="812">
      <c r="C812" s="103"/>
    </row>
    <row r="813">
      <c r="C813" s="103"/>
    </row>
    <row r="814">
      <c r="C814" s="103"/>
    </row>
    <row r="815">
      <c r="C815" s="103"/>
    </row>
    <row r="816">
      <c r="C816" s="103"/>
    </row>
    <row r="817">
      <c r="C817" s="103"/>
    </row>
    <row r="818">
      <c r="C818" s="103"/>
    </row>
    <row r="819">
      <c r="C819" s="103"/>
    </row>
    <row r="820">
      <c r="C820" s="103"/>
    </row>
    <row r="821">
      <c r="C821" s="103"/>
    </row>
    <row r="822">
      <c r="C822" s="103"/>
    </row>
    <row r="823">
      <c r="C823" s="103"/>
    </row>
    <row r="824">
      <c r="C824" s="103"/>
    </row>
    <row r="825">
      <c r="C825" s="103"/>
    </row>
    <row r="826">
      <c r="C826" s="103"/>
    </row>
    <row r="827">
      <c r="C827" s="103"/>
    </row>
    <row r="828">
      <c r="C828" s="103"/>
    </row>
    <row r="829">
      <c r="C829" s="103"/>
    </row>
    <row r="830">
      <c r="C830" s="103"/>
    </row>
    <row r="831">
      <c r="C831" s="103"/>
    </row>
    <row r="832">
      <c r="C832" s="103"/>
    </row>
    <row r="833">
      <c r="C833" s="103"/>
    </row>
    <row r="834">
      <c r="C834" s="103"/>
    </row>
    <row r="835">
      <c r="C835" s="103"/>
    </row>
    <row r="836">
      <c r="C836" s="103"/>
    </row>
    <row r="837">
      <c r="C837" s="103"/>
    </row>
    <row r="838">
      <c r="C838" s="103"/>
    </row>
    <row r="839">
      <c r="C839" s="103"/>
    </row>
    <row r="840">
      <c r="C840" s="103"/>
    </row>
    <row r="841">
      <c r="C841" s="103"/>
    </row>
    <row r="842">
      <c r="C842" s="103"/>
    </row>
    <row r="843">
      <c r="C843" s="103"/>
    </row>
    <row r="844">
      <c r="C844" s="103"/>
    </row>
    <row r="845">
      <c r="C845" s="103"/>
    </row>
    <row r="846">
      <c r="C846" s="103"/>
    </row>
    <row r="847">
      <c r="C847" s="103"/>
    </row>
    <row r="848">
      <c r="C848" s="103"/>
    </row>
    <row r="849">
      <c r="C849" s="103"/>
    </row>
    <row r="850">
      <c r="C850" s="103"/>
    </row>
    <row r="851">
      <c r="C851" s="103"/>
    </row>
    <row r="852">
      <c r="C852" s="103"/>
    </row>
    <row r="853">
      <c r="C853" s="103"/>
    </row>
    <row r="854">
      <c r="C854" s="103"/>
    </row>
    <row r="855">
      <c r="C855" s="103"/>
    </row>
    <row r="856">
      <c r="C856" s="103"/>
    </row>
    <row r="857">
      <c r="C857" s="103"/>
    </row>
    <row r="858">
      <c r="C858" s="103"/>
    </row>
    <row r="859">
      <c r="C859" s="103"/>
    </row>
    <row r="860">
      <c r="C860" s="103"/>
    </row>
    <row r="861">
      <c r="C861" s="103"/>
    </row>
    <row r="862">
      <c r="C862" s="103"/>
    </row>
    <row r="863">
      <c r="C863" s="103"/>
    </row>
    <row r="864">
      <c r="C864" s="103"/>
    </row>
    <row r="865">
      <c r="C865" s="103"/>
    </row>
    <row r="866">
      <c r="C866" s="103"/>
    </row>
    <row r="867">
      <c r="C867" s="103"/>
    </row>
    <row r="868">
      <c r="C868" s="103"/>
    </row>
    <row r="869">
      <c r="C869" s="103"/>
    </row>
    <row r="870">
      <c r="C870" s="103"/>
    </row>
    <row r="871">
      <c r="C871" s="103"/>
    </row>
    <row r="872">
      <c r="C872" s="103"/>
    </row>
    <row r="873">
      <c r="C873" s="103"/>
    </row>
    <row r="874">
      <c r="C874" s="103"/>
    </row>
    <row r="875">
      <c r="C875" s="103"/>
    </row>
    <row r="876">
      <c r="C876" s="103"/>
    </row>
    <row r="877">
      <c r="C877" s="103"/>
    </row>
    <row r="878">
      <c r="C878" s="103"/>
    </row>
    <row r="879">
      <c r="C879" s="103"/>
    </row>
    <row r="880">
      <c r="C880" s="103"/>
    </row>
    <row r="881">
      <c r="C881" s="103"/>
    </row>
    <row r="882">
      <c r="C882" s="103"/>
    </row>
    <row r="883">
      <c r="C883" s="103"/>
    </row>
    <row r="884">
      <c r="C884" s="103"/>
    </row>
    <row r="885">
      <c r="C885" s="103"/>
    </row>
    <row r="886">
      <c r="C886" s="103"/>
    </row>
    <row r="887">
      <c r="C887" s="103"/>
    </row>
    <row r="888">
      <c r="C888" s="103"/>
    </row>
    <row r="889">
      <c r="C889" s="103"/>
    </row>
    <row r="890">
      <c r="C890" s="103"/>
    </row>
    <row r="891">
      <c r="C891" s="103"/>
    </row>
    <row r="892">
      <c r="C892" s="103"/>
    </row>
    <row r="893">
      <c r="C893" s="103"/>
    </row>
    <row r="894">
      <c r="C894" s="103"/>
    </row>
    <row r="895">
      <c r="C895" s="103"/>
    </row>
    <row r="896">
      <c r="C896" s="103"/>
    </row>
    <row r="897">
      <c r="C897" s="103"/>
    </row>
    <row r="898">
      <c r="C898" s="103"/>
    </row>
    <row r="899">
      <c r="C899" s="103"/>
    </row>
    <row r="900">
      <c r="C900" s="103"/>
    </row>
    <row r="901">
      <c r="C901" s="103"/>
    </row>
    <row r="902">
      <c r="C902" s="103"/>
    </row>
    <row r="903">
      <c r="C903" s="103"/>
    </row>
    <row r="904">
      <c r="C904" s="103"/>
    </row>
    <row r="905">
      <c r="C905" s="103"/>
    </row>
    <row r="906">
      <c r="C906" s="103"/>
    </row>
    <row r="907">
      <c r="C907" s="103"/>
    </row>
    <row r="908">
      <c r="C908" s="103"/>
    </row>
    <row r="909">
      <c r="C909" s="103"/>
    </row>
    <row r="910">
      <c r="C910" s="103"/>
    </row>
    <row r="911">
      <c r="C911" s="103"/>
    </row>
    <row r="912">
      <c r="C912" s="103"/>
    </row>
    <row r="913">
      <c r="C913" s="103"/>
    </row>
    <row r="914">
      <c r="C914" s="103"/>
    </row>
    <row r="915">
      <c r="C915" s="103"/>
    </row>
    <row r="916">
      <c r="C916" s="103"/>
    </row>
    <row r="917">
      <c r="C917" s="103"/>
    </row>
    <row r="918">
      <c r="C918" s="103"/>
    </row>
    <row r="919">
      <c r="C919" s="103"/>
    </row>
    <row r="920">
      <c r="C920" s="103"/>
    </row>
    <row r="921">
      <c r="C921" s="103"/>
    </row>
    <row r="922">
      <c r="C922" s="103"/>
    </row>
    <row r="923">
      <c r="C923" s="103"/>
    </row>
    <row r="924">
      <c r="C924" s="103"/>
    </row>
    <row r="925">
      <c r="C925" s="103"/>
    </row>
    <row r="926">
      <c r="C926" s="103"/>
    </row>
    <row r="927">
      <c r="C927" s="103"/>
    </row>
    <row r="928">
      <c r="C928" s="103"/>
    </row>
    <row r="929">
      <c r="C929" s="103"/>
    </row>
    <row r="930">
      <c r="C930" s="103"/>
    </row>
    <row r="931">
      <c r="C931" s="103"/>
    </row>
    <row r="932">
      <c r="C932" s="103"/>
    </row>
    <row r="933">
      <c r="C933" s="103"/>
    </row>
    <row r="934">
      <c r="C934" s="103"/>
    </row>
    <row r="935">
      <c r="C935" s="103"/>
    </row>
    <row r="936">
      <c r="C936" s="103"/>
    </row>
    <row r="937">
      <c r="C937" s="103"/>
    </row>
    <row r="938">
      <c r="C938" s="103"/>
    </row>
    <row r="939">
      <c r="C939" s="103"/>
    </row>
    <row r="940">
      <c r="C940" s="103"/>
    </row>
    <row r="941">
      <c r="C941" s="103"/>
    </row>
    <row r="942">
      <c r="C942" s="103"/>
    </row>
    <row r="943">
      <c r="C943" s="103"/>
    </row>
    <row r="944">
      <c r="C944" s="103"/>
    </row>
    <row r="945">
      <c r="C945" s="103"/>
    </row>
    <row r="946">
      <c r="C946" s="103"/>
    </row>
    <row r="947">
      <c r="C947" s="103"/>
    </row>
    <row r="948">
      <c r="C948" s="103"/>
    </row>
    <row r="949">
      <c r="C949" s="103"/>
    </row>
    <row r="950">
      <c r="C950" s="103"/>
    </row>
    <row r="951">
      <c r="C951" s="103"/>
    </row>
    <row r="952">
      <c r="C952" s="103"/>
    </row>
    <row r="953">
      <c r="C953" s="103"/>
    </row>
    <row r="954">
      <c r="C954" s="103"/>
    </row>
    <row r="955">
      <c r="C955" s="103"/>
    </row>
    <row r="956">
      <c r="C956" s="103"/>
    </row>
    <row r="957">
      <c r="C957" s="103"/>
    </row>
    <row r="958">
      <c r="C958" s="103"/>
    </row>
    <row r="959">
      <c r="C959" s="103"/>
    </row>
    <row r="960">
      <c r="C960" s="103"/>
    </row>
    <row r="961">
      <c r="C961" s="103"/>
    </row>
    <row r="962">
      <c r="C962" s="103"/>
    </row>
    <row r="963">
      <c r="C963" s="103"/>
    </row>
    <row r="964">
      <c r="C964" s="103"/>
    </row>
    <row r="965">
      <c r="C965" s="103"/>
    </row>
    <row r="966">
      <c r="C966" s="103"/>
    </row>
    <row r="967">
      <c r="C967" s="103"/>
    </row>
    <row r="968">
      <c r="C968" s="103"/>
    </row>
    <row r="969">
      <c r="C969" s="103"/>
    </row>
    <row r="970">
      <c r="C970" s="103"/>
    </row>
    <row r="971">
      <c r="C971" s="103"/>
    </row>
    <row r="972">
      <c r="C972" s="103"/>
    </row>
    <row r="973">
      <c r="C973" s="103"/>
    </row>
    <row r="974">
      <c r="C974" s="103"/>
    </row>
    <row r="975">
      <c r="C975" s="103"/>
    </row>
    <row r="976">
      <c r="C976" s="103"/>
    </row>
    <row r="977">
      <c r="C977" s="103"/>
    </row>
    <row r="978">
      <c r="C978" s="103"/>
    </row>
    <row r="979">
      <c r="C979" s="103"/>
    </row>
    <row r="980">
      <c r="C980" s="103"/>
    </row>
    <row r="981">
      <c r="C981" s="103"/>
    </row>
    <row r="982">
      <c r="C982" s="103"/>
    </row>
    <row r="983">
      <c r="C983" s="103"/>
    </row>
    <row r="984">
      <c r="C984" s="103"/>
    </row>
    <row r="985">
      <c r="C985" s="103"/>
    </row>
    <row r="986">
      <c r="C986" s="103"/>
    </row>
    <row r="987">
      <c r="C987" s="103"/>
    </row>
    <row r="988">
      <c r="C988" s="103"/>
    </row>
    <row r="989">
      <c r="C989" s="103"/>
    </row>
    <row r="990">
      <c r="C990" s="103"/>
    </row>
    <row r="991">
      <c r="C991" s="103"/>
    </row>
    <row r="992">
      <c r="C992" s="103"/>
    </row>
    <row r="993">
      <c r="C993" s="103"/>
    </row>
    <row r="994">
      <c r="C994" s="103"/>
    </row>
    <row r="995">
      <c r="C995" s="103"/>
    </row>
    <row r="996">
      <c r="C996" s="103"/>
    </row>
    <row r="997">
      <c r="C997" s="103"/>
    </row>
    <row r="998">
      <c r="C998" s="103"/>
    </row>
    <row r="999">
      <c r="C999" s="103"/>
    </row>
    <row r="1000">
      <c r="C1000" s="103"/>
    </row>
    <row r="1001">
      <c r="C1001" s="10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5"/>
    <col customWidth="1" min="3" max="3" width="12.0"/>
  </cols>
  <sheetData>
    <row r="1">
      <c r="A1" s="104" t="s">
        <v>455</v>
      </c>
      <c r="B1" s="105" t="s">
        <v>456</v>
      </c>
      <c r="C1" s="106"/>
      <c r="D1" s="106"/>
    </row>
    <row r="2">
      <c r="A2" s="107" t="s">
        <v>457</v>
      </c>
      <c r="B2" s="15">
        <f>1</f>
        <v>1</v>
      </c>
      <c r="C2" s="15" t="s">
        <v>458</v>
      </c>
    </row>
    <row r="3">
      <c r="A3" s="107" t="s">
        <v>459</v>
      </c>
      <c r="B3" s="15">
        <f t="shared" ref="B3:B113" si="1">B2+1</f>
        <v>2</v>
      </c>
      <c r="C3" s="15" t="s">
        <v>460</v>
      </c>
    </row>
    <row r="4">
      <c r="A4" s="107" t="s">
        <v>461</v>
      </c>
      <c r="B4" s="15">
        <f t="shared" si="1"/>
        <v>3</v>
      </c>
    </row>
    <row r="5">
      <c r="A5" s="107" t="s">
        <v>462</v>
      </c>
      <c r="B5" s="15">
        <f t="shared" si="1"/>
        <v>4</v>
      </c>
      <c r="C5" s="15"/>
      <c r="D5" s="15" t="s">
        <v>463</v>
      </c>
    </row>
    <row r="6">
      <c r="A6" s="107" t="s">
        <v>464</v>
      </c>
      <c r="B6" s="15">
        <f t="shared" si="1"/>
        <v>5</v>
      </c>
    </row>
    <row r="7">
      <c r="A7" s="107" t="s">
        <v>465</v>
      </c>
      <c r="B7" s="15">
        <f t="shared" si="1"/>
        <v>6</v>
      </c>
    </row>
    <row r="8">
      <c r="A8" s="107" t="s">
        <v>466</v>
      </c>
      <c r="B8" s="15">
        <f t="shared" si="1"/>
        <v>7</v>
      </c>
    </row>
    <row r="9">
      <c r="A9" s="107" t="s">
        <v>467</v>
      </c>
      <c r="B9" s="15">
        <f t="shared" si="1"/>
        <v>8</v>
      </c>
    </row>
    <row r="10">
      <c r="A10" s="107" t="s">
        <v>468</v>
      </c>
      <c r="B10" s="15">
        <f t="shared" si="1"/>
        <v>9</v>
      </c>
    </row>
    <row r="11">
      <c r="A11" s="108" t="s">
        <v>469</v>
      </c>
      <c r="B11" s="15">
        <f t="shared" si="1"/>
        <v>10</v>
      </c>
    </row>
    <row r="12">
      <c r="A12" s="108" t="s">
        <v>470</v>
      </c>
      <c r="B12" s="15">
        <f t="shared" si="1"/>
        <v>11</v>
      </c>
    </row>
    <row r="13">
      <c r="A13" s="108" t="s">
        <v>471</v>
      </c>
      <c r="B13" s="15">
        <f t="shared" si="1"/>
        <v>12</v>
      </c>
    </row>
    <row r="14">
      <c r="A14" s="107" t="s">
        <v>472</v>
      </c>
      <c r="B14" s="15">
        <f t="shared" si="1"/>
        <v>13</v>
      </c>
    </row>
    <row r="15">
      <c r="A15" s="108" t="s">
        <v>473</v>
      </c>
      <c r="B15" s="15">
        <f t="shared" si="1"/>
        <v>14</v>
      </c>
    </row>
    <row r="16">
      <c r="A16" s="109" t="s">
        <v>474</v>
      </c>
      <c r="B16" s="15">
        <f t="shared" si="1"/>
        <v>15</v>
      </c>
    </row>
    <row r="17">
      <c r="A17" s="109" t="s">
        <v>475</v>
      </c>
      <c r="B17" s="15">
        <f t="shared" si="1"/>
        <v>16</v>
      </c>
    </row>
    <row r="18">
      <c r="A18" s="109" t="s">
        <v>476</v>
      </c>
      <c r="B18" s="15">
        <f t="shared" si="1"/>
        <v>17</v>
      </c>
    </row>
    <row r="19">
      <c r="A19" s="109" t="s">
        <v>477</v>
      </c>
      <c r="B19" s="15">
        <f t="shared" si="1"/>
        <v>18</v>
      </c>
    </row>
    <row r="20">
      <c r="A20" s="109" t="s">
        <v>478</v>
      </c>
      <c r="B20" s="15">
        <f t="shared" si="1"/>
        <v>19</v>
      </c>
    </row>
    <row r="21">
      <c r="A21" s="109" t="s">
        <v>479</v>
      </c>
      <c r="B21" s="15">
        <f t="shared" si="1"/>
        <v>20</v>
      </c>
    </row>
    <row r="22">
      <c r="A22" s="109" t="s">
        <v>480</v>
      </c>
      <c r="B22" s="15">
        <f t="shared" si="1"/>
        <v>21</v>
      </c>
    </row>
    <row r="23">
      <c r="A23" s="109" t="s">
        <v>481</v>
      </c>
      <c r="B23" s="15">
        <f t="shared" si="1"/>
        <v>22</v>
      </c>
    </row>
    <row r="24">
      <c r="A24" s="109" t="s">
        <v>482</v>
      </c>
      <c r="B24" s="15">
        <f t="shared" si="1"/>
        <v>23</v>
      </c>
    </row>
    <row r="25">
      <c r="A25" s="109" t="s">
        <v>483</v>
      </c>
      <c r="B25" s="15">
        <f t="shared" si="1"/>
        <v>24</v>
      </c>
    </row>
    <row r="26">
      <c r="A26" s="109" t="s">
        <v>484</v>
      </c>
      <c r="B26" s="15">
        <f t="shared" si="1"/>
        <v>25</v>
      </c>
    </row>
    <row r="27">
      <c r="A27" s="109" t="s">
        <v>485</v>
      </c>
      <c r="B27" s="15">
        <f t="shared" si="1"/>
        <v>26</v>
      </c>
    </row>
    <row r="28">
      <c r="A28" s="109" t="s">
        <v>486</v>
      </c>
      <c r="B28" s="15">
        <f t="shared" si="1"/>
        <v>27</v>
      </c>
    </row>
    <row r="29">
      <c r="A29" s="109" t="s">
        <v>487</v>
      </c>
      <c r="B29" s="15">
        <f t="shared" si="1"/>
        <v>28</v>
      </c>
    </row>
    <row r="30">
      <c r="A30" s="47" t="s">
        <v>488</v>
      </c>
      <c r="B30" s="15">
        <f t="shared" si="1"/>
        <v>29</v>
      </c>
    </row>
    <row r="31">
      <c r="A31" s="109" t="s">
        <v>489</v>
      </c>
      <c r="B31" s="15">
        <f t="shared" si="1"/>
        <v>30</v>
      </c>
    </row>
    <row r="32">
      <c r="A32" s="109" t="s">
        <v>490</v>
      </c>
      <c r="B32" s="15">
        <f t="shared" si="1"/>
        <v>31</v>
      </c>
    </row>
    <row r="33">
      <c r="A33" s="109" t="s">
        <v>491</v>
      </c>
      <c r="B33" s="15">
        <f t="shared" si="1"/>
        <v>32</v>
      </c>
    </row>
    <row r="34">
      <c r="A34" s="109" t="s">
        <v>492</v>
      </c>
      <c r="B34" s="15">
        <f t="shared" si="1"/>
        <v>33</v>
      </c>
    </row>
    <row r="35">
      <c r="A35" s="109" t="s">
        <v>493</v>
      </c>
      <c r="B35" s="15">
        <f t="shared" si="1"/>
        <v>34</v>
      </c>
    </row>
    <row r="36">
      <c r="A36" s="109" t="s">
        <v>494</v>
      </c>
      <c r="B36" s="15">
        <f t="shared" si="1"/>
        <v>35</v>
      </c>
    </row>
    <row r="37">
      <c r="A37" s="109" t="s">
        <v>495</v>
      </c>
      <c r="B37" s="15">
        <f t="shared" si="1"/>
        <v>36</v>
      </c>
    </row>
    <row r="38">
      <c r="A38" s="109" t="s">
        <v>496</v>
      </c>
      <c r="B38" s="15">
        <f t="shared" si="1"/>
        <v>37</v>
      </c>
    </row>
    <row r="39">
      <c r="A39" s="109" t="s">
        <v>497</v>
      </c>
      <c r="B39" s="15">
        <f t="shared" si="1"/>
        <v>38</v>
      </c>
    </row>
    <row r="40">
      <c r="A40" s="109" t="s">
        <v>498</v>
      </c>
      <c r="B40" s="15">
        <f t="shared" si="1"/>
        <v>39</v>
      </c>
    </row>
    <row r="41">
      <c r="A41" s="109" t="s">
        <v>499</v>
      </c>
      <c r="B41" s="15">
        <f t="shared" si="1"/>
        <v>40</v>
      </c>
    </row>
    <row r="42">
      <c r="A42" s="109" t="s">
        <v>500</v>
      </c>
      <c r="B42" s="15">
        <f t="shared" si="1"/>
        <v>41</v>
      </c>
    </row>
    <row r="43">
      <c r="A43" s="109" t="s">
        <v>501</v>
      </c>
      <c r="B43" s="15">
        <f t="shared" si="1"/>
        <v>42</v>
      </c>
    </row>
    <row r="44">
      <c r="A44" s="109" t="s">
        <v>502</v>
      </c>
      <c r="B44" s="15">
        <f t="shared" si="1"/>
        <v>43</v>
      </c>
    </row>
    <row r="45">
      <c r="A45" s="109" t="s">
        <v>503</v>
      </c>
      <c r="B45" s="15">
        <f t="shared" si="1"/>
        <v>44</v>
      </c>
    </row>
    <row r="46">
      <c r="A46" s="109" t="s">
        <v>504</v>
      </c>
      <c r="B46" s="15">
        <f t="shared" si="1"/>
        <v>45</v>
      </c>
    </row>
    <row r="47">
      <c r="A47" s="109" t="s">
        <v>505</v>
      </c>
      <c r="B47" s="15">
        <f t="shared" si="1"/>
        <v>46</v>
      </c>
    </row>
    <row r="48">
      <c r="A48" s="109" t="s">
        <v>506</v>
      </c>
      <c r="B48" s="15">
        <f t="shared" si="1"/>
        <v>47</v>
      </c>
    </row>
    <row r="49">
      <c r="A49" s="109" t="s">
        <v>507</v>
      </c>
      <c r="B49" s="15">
        <f t="shared" si="1"/>
        <v>48</v>
      </c>
    </row>
    <row r="50">
      <c r="A50" s="109" t="s">
        <v>508</v>
      </c>
      <c r="B50" s="15">
        <f t="shared" si="1"/>
        <v>49</v>
      </c>
    </row>
    <row r="51">
      <c r="A51" s="109" t="s">
        <v>509</v>
      </c>
      <c r="B51" s="15">
        <f t="shared" si="1"/>
        <v>50</v>
      </c>
    </row>
    <row r="52">
      <c r="A52" s="109" t="s">
        <v>510</v>
      </c>
      <c r="B52" s="15">
        <f t="shared" si="1"/>
        <v>51</v>
      </c>
    </row>
    <row r="53">
      <c r="A53" s="47" t="s">
        <v>511</v>
      </c>
      <c r="B53" s="15">
        <f t="shared" si="1"/>
        <v>52</v>
      </c>
    </row>
    <row r="54">
      <c r="A54" s="109" t="s">
        <v>512</v>
      </c>
      <c r="B54" s="15">
        <f t="shared" si="1"/>
        <v>53</v>
      </c>
    </row>
    <row r="55">
      <c r="A55" s="109" t="s">
        <v>513</v>
      </c>
      <c r="B55" s="15">
        <f t="shared" si="1"/>
        <v>54</v>
      </c>
    </row>
    <row r="56">
      <c r="A56" s="109" t="s">
        <v>514</v>
      </c>
      <c r="B56" s="15">
        <f t="shared" si="1"/>
        <v>55</v>
      </c>
    </row>
    <row r="57">
      <c r="A57" s="109" t="s">
        <v>515</v>
      </c>
      <c r="B57" s="15">
        <f t="shared" si="1"/>
        <v>56</v>
      </c>
    </row>
    <row r="58">
      <c r="A58" s="109" t="s">
        <v>516</v>
      </c>
      <c r="B58" s="15">
        <f t="shared" si="1"/>
        <v>57</v>
      </c>
    </row>
    <row r="59">
      <c r="A59" s="109" t="s">
        <v>517</v>
      </c>
      <c r="B59" s="15">
        <f t="shared" si="1"/>
        <v>58</v>
      </c>
    </row>
    <row r="60">
      <c r="A60" s="109" t="s">
        <v>518</v>
      </c>
      <c r="B60" s="15">
        <f t="shared" si="1"/>
        <v>59</v>
      </c>
    </row>
    <row r="61">
      <c r="A61" s="109" t="s">
        <v>519</v>
      </c>
      <c r="B61" s="15">
        <f t="shared" si="1"/>
        <v>60</v>
      </c>
    </row>
    <row r="62">
      <c r="A62" s="109" t="s">
        <v>520</v>
      </c>
      <c r="B62" s="15">
        <f t="shared" si="1"/>
        <v>61</v>
      </c>
    </row>
    <row r="63">
      <c r="A63" s="109" t="s">
        <v>521</v>
      </c>
      <c r="B63" s="15">
        <f t="shared" si="1"/>
        <v>62</v>
      </c>
    </row>
    <row r="64">
      <c r="A64" s="109" t="s">
        <v>522</v>
      </c>
      <c r="B64" s="15">
        <f t="shared" si="1"/>
        <v>63</v>
      </c>
    </row>
    <row r="65">
      <c r="A65" s="109" t="s">
        <v>523</v>
      </c>
      <c r="B65" s="15">
        <f t="shared" si="1"/>
        <v>64</v>
      </c>
    </row>
    <row r="66">
      <c r="A66" s="109" t="s">
        <v>524</v>
      </c>
      <c r="B66" s="15">
        <f t="shared" si="1"/>
        <v>65</v>
      </c>
    </row>
    <row r="67">
      <c r="A67" s="109" t="s">
        <v>525</v>
      </c>
      <c r="B67" s="15">
        <f t="shared" si="1"/>
        <v>66</v>
      </c>
    </row>
    <row r="68">
      <c r="A68" s="109" t="s">
        <v>526</v>
      </c>
      <c r="B68" s="15">
        <f t="shared" si="1"/>
        <v>67</v>
      </c>
    </row>
    <row r="69">
      <c r="A69" s="109" t="s">
        <v>527</v>
      </c>
      <c r="B69" s="15">
        <f t="shared" si="1"/>
        <v>68</v>
      </c>
    </row>
    <row r="70">
      <c r="A70" s="109" t="s">
        <v>528</v>
      </c>
      <c r="B70" s="15">
        <f t="shared" si="1"/>
        <v>69</v>
      </c>
    </row>
    <row r="71">
      <c r="A71" s="47" t="s">
        <v>529</v>
      </c>
      <c r="B71" s="15">
        <f t="shared" si="1"/>
        <v>70</v>
      </c>
    </row>
    <row r="72">
      <c r="A72" s="109" t="s">
        <v>530</v>
      </c>
      <c r="B72" s="15">
        <f t="shared" si="1"/>
        <v>71</v>
      </c>
    </row>
    <row r="73">
      <c r="A73" s="109" t="s">
        <v>531</v>
      </c>
      <c r="B73" s="15">
        <f t="shared" si="1"/>
        <v>72</v>
      </c>
    </row>
    <row r="74">
      <c r="A74" s="109" t="s">
        <v>532</v>
      </c>
      <c r="B74" s="15">
        <f t="shared" si="1"/>
        <v>73</v>
      </c>
    </row>
    <row r="75">
      <c r="A75" s="109" t="s">
        <v>533</v>
      </c>
      <c r="B75" s="15">
        <f t="shared" si="1"/>
        <v>74</v>
      </c>
    </row>
    <row r="76">
      <c r="A76" s="109" t="s">
        <v>534</v>
      </c>
      <c r="B76" s="15">
        <f t="shared" si="1"/>
        <v>75</v>
      </c>
    </row>
    <row r="77">
      <c r="A77" s="47" t="s">
        <v>535</v>
      </c>
      <c r="B77" s="15">
        <f t="shared" si="1"/>
        <v>76</v>
      </c>
    </row>
    <row r="78">
      <c r="A78" s="109" t="s">
        <v>536</v>
      </c>
      <c r="B78" s="15">
        <f t="shared" si="1"/>
        <v>77</v>
      </c>
    </row>
    <row r="79">
      <c r="A79" s="109" t="s">
        <v>537</v>
      </c>
      <c r="B79" s="15">
        <f t="shared" si="1"/>
        <v>78</v>
      </c>
    </row>
    <row r="80">
      <c r="A80" s="109" t="s">
        <v>538</v>
      </c>
      <c r="B80" s="15">
        <f t="shared" si="1"/>
        <v>79</v>
      </c>
    </row>
    <row r="81">
      <c r="A81" s="109" t="s">
        <v>539</v>
      </c>
      <c r="B81" s="15">
        <f t="shared" si="1"/>
        <v>80</v>
      </c>
    </row>
    <row r="82">
      <c r="A82" s="109" t="s">
        <v>540</v>
      </c>
      <c r="B82" s="15">
        <f t="shared" si="1"/>
        <v>81</v>
      </c>
    </row>
    <row r="83">
      <c r="A83" s="109" t="s">
        <v>541</v>
      </c>
      <c r="B83" s="15">
        <f t="shared" si="1"/>
        <v>82</v>
      </c>
    </row>
    <row r="84">
      <c r="A84" s="109" t="s">
        <v>542</v>
      </c>
      <c r="B84" s="15">
        <f t="shared" si="1"/>
        <v>83</v>
      </c>
    </row>
    <row r="85">
      <c r="A85" s="47" t="s">
        <v>543</v>
      </c>
      <c r="B85" s="15">
        <f t="shared" si="1"/>
        <v>84</v>
      </c>
    </row>
    <row r="86">
      <c r="A86" s="47" t="s">
        <v>544</v>
      </c>
      <c r="B86" s="15">
        <f t="shared" si="1"/>
        <v>85</v>
      </c>
    </row>
    <row r="87">
      <c r="A87" s="109" t="s">
        <v>545</v>
      </c>
      <c r="B87" s="15">
        <f t="shared" si="1"/>
        <v>86</v>
      </c>
    </row>
    <row r="88">
      <c r="A88" s="109" t="s">
        <v>546</v>
      </c>
      <c r="B88" s="15">
        <f t="shared" si="1"/>
        <v>87</v>
      </c>
    </row>
    <row r="89">
      <c r="A89" s="109" t="s">
        <v>547</v>
      </c>
      <c r="B89" s="15">
        <f t="shared" si="1"/>
        <v>88</v>
      </c>
    </row>
    <row r="90">
      <c r="A90" s="109" t="s">
        <v>548</v>
      </c>
      <c r="B90" s="15">
        <f t="shared" si="1"/>
        <v>89</v>
      </c>
    </row>
    <row r="91">
      <c r="A91" s="109" t="s">
        <v>549</v>
      </c>
      <c r="B91" s="15">
        <f t="shared" si="1"/>
        <v>90</v>
      </c>
    </row>
    <row r="92">
      <c r="A92" s="109" t="s">
        <v>550</v>
      </c>
      <c r="B92" s="15">
        <f t="shared" si="1"/>
        <v>91</v>
      </c>
    </row>
    <row r="93">
      <c r="A93" s="109" t="s">
        <v>551</v>
      </c>
      <c r="B93" s="15">
        <f t="shared" si="1"/>
        <v>92</v>
      </c>
    </row>
    <row r="94">
      <c r="A94" s="109" t="s">
        <v>552</v>
      </c>
      <c r="B94" s="15">
        <f t="shared" si="1"/>
        <v>93</v>
      </c>
    </row>
    <row r="95">
      <c r="A95" s="109" t="s">
        <v>553</v>
      </c>
      <c r="B95" s="15">
        <f t="shared" si="1"/>
        <v>94</v>
      </c>
    </row>
    <row r="96">
      <c r="A96" s="109" t="s">
        <v>554</v>
      </c>
      <c r="B96" s="15">
        <f t="shared" si="1"/>
        <v>95</v>
      </c>
    </row>
    <row r="97">
      <c r="A97" s="109" t="s">
        <v>555</v>
      </c>
      <c r="B97" s="15">
        <f t="shared" si="1"/>
        <v>96</v>
      </c>
    </row>
    <row r="98">
      <c r="A98" s="109" t="s">
        <v>556</v>
      </c>
      <c r="B98" s="15">
        <f t="shared" si="1"/>
        <v>97</v>
      </c>
    </row>
    <row r="99">
      <c r="A99" s="109" t="s">
        <v>557</v>
      </c>
      <c r="B99" s="15">
        <f t="shared" si="1"/>
        <v>98</v>
      </c>
    </row>
    <row r="100">
      <c r="A100" s="109" t="s">
        <v>558</v>
      </c>
      <c r="B100" s="15">
        <f t="shared" si="1"/>
        <v>99</v>
      </c>
    </row>
    <row r="101">
      <c r="A101" s="109" t="s">
        <v>540</v>
      </c>
      <c r="B101" s="15">
        <f t="shared" si="1"/>
        <v>100</v>
      </c>
    </row>
    <row r="102">
      <c r="A102" s="109" t="s">
        <v>559</v>
      </c>
      <c r="B102" s="15">
        <f t="shared" si="1"/>
        <v>101</v>
      </c>
    </row>
    <row r="103">
      <c r="A103" s="109" t="s">
        <v>560</v>
      </c>
      <c r="B103" s="15">
        <f t="shared" si="1"/>
        <v>102</v>
      </c>
    </row>
    <row r="104">
      <c r="A104" s="109" t="s">
        <v>561</v>
      </c>
      <c r="B104" s="15">
        <f t="shared" si="1"/>
        <v>103</v>
      </c>
    </row>
    <row r="105">
      <c r="A105" s="109" t="s">
        <v>562</v>
      </c>
      <c r="B105" s="15">
        <f t="shared" si="1"/>
        <v>104</v>
      </c>
    </row>
    <row r="106">
      <c r="A106" s="109" t="s">
        <v>563</v>
      </c>
      <c r="B106" s="15">
        <f t="shared" si="1"/>
        <v>105</v>
      </c>
    </row>
    <row r="107">
      <c r="A107" s="109" t="s">
        <v>564</v>
      </c>
      <c r="B107" s="15">
        <f t="shared" si="1"/>
        <v>106</v>
      </c>
    </row>
    <row r="108">
      <c r="A108" s="109" t="s">
        <v>565</v>
      </c>
      <c r="B108" s="15">
        <f t="shared" si="1"/>
        <v>107</v>
      </c>
    </row>
    <row r="109">
      <c r="A109" s="33" t="s">
        <v>566</v>
      </c>
      <c r="B109" s="15">
        <f t="shared" si="1"/>
        <v>108</v>
      </c>
    </row>
    <row r="110">
      <c r="A110" s="107" t="s">
        <v>567</v>
      </c>
      <c r="B110" s="15">
        <f t="shared" si="1"/>
        <v>109</v>
      </c>
    </row>
    <row r="111">
      <c r="A111" s="107" t="s">
        <v>568</v>
      </c>
      <c r="B111" s="15">
        <f t="shared" si="1"/>
        <v>110</v>
      </c>
    </row>
    <row r="112">
      <c r="A112" s="107" t="s">
        <v>569</v>
      </c>
      <c r="B112" s="15">
        <f t="shared" si="1"/>
        <v>111</v>
      </c>
    </row>
    <row r="113">
      <c r="A113" s="107" t="s">
        <v>570</v>
      </c>
      <c r="B113" s="15">
        <f t="shared" si="1"/>
        <v>112</v>
      </c>
    </row>
    <row r="114">
      <c r="A114" s="15" t="s">
        <v>571</v>
      </c>
      <c r="B114" s="15">
        <v>113.0</v>
      </c>
    </row>
    <row r="115">
      <c r="A115" s="15" t="s">
        <v>572</v>
      </c>
      <c r="B115" s="15">
        <v>114.0</v>
      </c>
    </row>
    <row r="116">
      <c r="A116" s="110" t="s">
        <v>573</v>
      </c>
      <c r="B116" s="15">
        <v>115.0</v>
      </c>
    </row>
    <row r="117">
      <c r="A117" s="110" t="s">
        <v>574</v>
      </c>
      <c r="B117" s="15">
        <v>116.0</v>
      </c>
    </row>
    <row r="118">
      <c r="A118" s="107" t="s">
        <v>575</v>
      </c>
      <c r="B118" s="15">
        <v>117.0</v>
      </c>
    </row>
    <row r="119">
      <c r="A119" s="107" t="s">
        <v>576</v>
      </c>
      <c r="B119" s="15">
        <v>118.0</v>
      </c>
    </row>
    <row r="120">
      <c r="A120" s="107" t="s">
        <v>577</v>
      </c>
      <c r="B120" s="15">
        <v>119.0</v>
      </c>
    </row>
    <row r="121">
      <c r="A121" s="107" t="s">
        <v>578</v>
      </c>
      <c r="B121" s="15">
        <v>120.0</v>
      </c>
    </row>
    <row r="122">
      <c r="A122" s="107" t="s">
        <v>579</v>
      </c>
      <c r="B122" s="15">
        <v>121.0</v>
      </c>
    </row>
    <row r="123">
      <c r="A123" s="107" t="s">
        <v>580</v>
      </c>
      <c r="B123" s="15">
        <v>122.0</v>
      </c>
    </row>
    <row r="124">
      <c r="A124" s="107" t="s">
        <v>581</v>
      </c>
      <c r="B124" s="15">
        <v>123.0</v>
      </c>
    </row>
    <row r="125">
      <c r="A125" s="107" t="s">
        <v>582</v>
      </c>
      <c r="B125" s="15">
        <v>124.0</v>
      </c>
    </row>
    <row r="126">
      <c r="A126" s="107" t="s">
        <v>583</v>
      </c>
      <c r="B126" s="15">
        <v>125.0</v>
      </c>
    </row>
    <row r="127">
      <c r="A127" s="111"/>
    </row>
    <row r="128">
      <c r="A128" s="111"/>
    </row>
    <row r="129">
      <c r="A129" s="111"/>
    </row>
    <row r="130">
      <c r="A130" s="111"/>
    </row>
    <row r="131">
      <c r="A131" s="111"/>
    </row>
    <row r="132">
      <c r="A132" s="111"/>
    </row>
    <row r="133">
      <c r="A133" s="111"/>
    </row>
    <row r="134">
      <c r="A134" s="111"/>
    </row>
    <row r="135">
      <c r="A135" s="111"/>
    </row>
    <row r="136">
      <c r="A136" s="111"/>
    </row>
    <row r="137">
      <c r="A137" s="111"/>
    </row>
    <row r="138">
      <c r="A138" s="111"/>
    </row>
    <row r="139">
      <c r="A139" s="111"/>
    </row>
    <row r="140">
      <c r="A140" s="111"/>
    </row>
    <row r="141">
      <c r="A141" s="111"/>
    </row>
    <row r="142">
      <c r="A142" s="111"/>
    </row>
    <row r="143">
      <c r="A143" s="111"/>
    </row>
    <row r="144">
      <c r="A144" s="111"/>
    </row>
    <row r="145">
      <c r="A145" s="111"/>
    </row>
    <row r="146">
      <c r="A146" s="111"/>
    </row>
    <row r="147">
      <c r="A147" s="111"/>
    </row>
    <row r="148">
      <c r="A148" s="111"/>
    </row>
    <row r="149">
      <c r="A149" s="111"/>
    </row>
    <row r="150">
      <c r="A150" s="111"/>
    </row>
    <row r="151">
      <c r="A151" s="111"/>
    </row>
    <row r="152">
      <c r="A152" s="111"/>
    </row>
    <row r="153">
      <c r="A153" s="111"/>
    </row>
    <row r="154">
      <c r="A154" s="111"/>
    </row>
    <row r="155">
      <c r="A155" s="111"/>
    </row>
    <row r="156">
      <c r="A156" s="111"/>
    </row>
    <row r="157">
      <c r="A157" s="111"/>
    </row>
    <row r="158">
      <c r="A158" s="111"/>
    </row>
    <row r="159">
      <c r="A159" s="111"/>
    </row>
    <row r="160">
      <c r="A160" s="111"/>
    </row>
    <row r="161">
      <c r="A161" s="111"/>
    </row>
    <row r="162">
      <c r="A162" s="111"/>
    </row>
    <row r="163">
      <c r="A163" s="111"/>
    </row>
    <row r="164">
      <c r="A164" s="111"/>
    </row>
    <row r="165">
      <c r="A165" s="111"/>
    </row>
    <row r="166">
      <c r="A166" s="111"/>
    </row>
    <row r="167">
      <c r="A167" s="111"/>
    </row>
    <row r="168">
      <c r="A168" s="111"/>
    </row>
    <row r="169">
      <c r="A169" s="111"/>
    </row>
    <row r="170">
      <c r="A170" s="111"/>
    </row>
    <row r="171">
      <c r="A171" s="111"/>
    </row>
    <row r="172">
      <c r="A172" s="111"/>
    </row>
    <row r="173">
      <c r="A173" s="111"/>
    </row>
    <row r="174">
      <c r="A174" s="111"/>
    </row>
    <row r="175">
      <c r="A175" s="111"/>
    </row>
    <row r="176">
      <c r="A176" s="111"/>
    </row>
    <row r="177">
      <c r="A177" s="111"/>
    </row>
    <row r="178">
      <c r="A178" s="111"/>
    </row>
    <row r="179">
      <c r="A179" s="111"/>
    </row>
    <row r="180">
      <c r="A180" s="111"/>
    </row>
    <row r="181">
      <c r="A181" s="111"/>
    </row>
    <row r="182">
      <c r="A182" s="111"/>
    </row>
    <row r="183">
      <c r="A183" s="111"/>
    </row>
    <row r="184">
      <c r="A184" s="111"/>
    </row>
    <row r="185">
      <c r="A185" s="111"/>
    </row>
    <row r="186">
      <c r="A186" s="111"/>
    </row>
    <row r="187">
      <c r="A187" s="111"/>
    </row>
    <row r="188">
      <c r="A188" s="111"/>
    </row>
    <row r="189">
      <c r="A189" s="111"/>
    </row>
    <row r="190">
      <c r="A190" s="111"/>
    </row>
    <row r="191">
      <c r="A191" s="111"/>
    </row>
    <row r="192">
      <c r="A192" s="111"/>
    </row>
    <row r="193">
      <c r="A193" s="111"/>
    </row>
    <row r="194">
      <c r="A194" s="111"/>
    </row>
    <row r="195">
      <c r="A195" s="111"/>
    </row>
    <row r="196">
      <c r="A196" s="111"/>
    </row>
    <row r="197">
      <c r="A197" s="111"/>
    </row>
    <row r="198">
      <c r="A198" s="111"/>
    </row>
    <row r="199">
      <c r="A199" s="111"/>
    </row>
    <row r="200">
      <c r="A200" s="111"/>
    </row>
    <row r="201">
      <c r="A201" s="111"/>
    </row>
    <row r="202">
      <c r="A202" s="111"/>
    </row>
    <row r="203">
      <c r="A203" s="111"/>
    </row>
    <row r="204">
      <c r="A204" s="111"/>
    </row>
    <row r="205">
      <c r="A205" s="111"/>
    </row>
    <row r="206">
      <c r="A206" s="111"/>
    </row>
    <row r="207">
      <c r="A207" s="111"/>
    </row>
    <row r="208">
      <c r="A208" s="111"/>
    </row>
    <row r="209">
      <c r="A209" s="111"/>
    </row>
    <row r="210">
      <c r="A210" s="111"/>
    </row>
    <row r="211">
      <c r="A211" s="111"/>
    </row>
    <row r="212">
      <c r="A212" s="111"/>
    </row>
    <row r="213">
      <c r="A213" s="111"/>
    </row>
    <row r="214">
      <c r="A214" s="111"/>
    </row>
    <row r="215">
      <c r="A215" s="111"/>
    </row>
    <row r="216">
      <c r="A216" s="111"/>
    </row>
    <row r="217">
      <c r="A217" s="111"/>
    </row>
    <row r="218">
      <c r="A218" s="111"/>
    </row>
    <row r="219">
      <c r="A219" s="111"/>
    </row>
    <row r="220">
      <c r="A220" s="111"/>
    </row>
    <row r="221">
      <c r="A221" s="111"/>
    </row>
    <row r="222">
      <c r="A222" s="111"/>
    </row>
    <row r="223">
      <c r="A223" s="111"/>
    </row>
    <row r="224">
      <c r="A224" s="111"/>
    </row>
    <row r="225">
      <c r="A225" s="111"/>
    </row>
    <row r="226">
      <c r="A226" s="111"/>
    </row>
    <row r="227">
      <c r="A227" s="111"/>
    </row>
    <row r="228">
      <c r="A228" s="111"/>
    </row>
    <row r="229">
      <c r="A229" s="111"/>
    </row>
    <row r="230">
      <c r="A230" s="111"/>
    </row>
    <row r="231">
      <c r="A231" s="111"/>
    </row>
    <row r="232">
      <c r="A232" s="111"/>
    </row>
    <row r="233">
      <c r="A233" s="111"/>
    </row>
    <row r="234">
      <c r="A234" s="111"/>
    </row>
    <row r="235">
      <c r="A235" s="111"/>
    </row>
    <row r="236">
      <c r="A236" s="111"/>
    </row>
    <row r="237">
      <c r="A237" s="111"/>
    </row>
    <row r="238">
      <c r="A238" s="111"/>
    </row>
    <row r="239">
      <c r="A239" s="111"/>
    </row>
    <row r="240">
      <c r="A240" s="111"/>
    </row>
    <row r="241">
      <c r="A241" s="111"/>
    </row>
    <row r="242">
      <c r="A242" s="111"/>
    </row>
    <row r="243">
      <c r="A243" s="111"/>
    </row>
    <row r="244">
      <c r="A244" s="111"/>
    </row>
    <row r="245">
      <c r="A245" s="111"/>
    </row>
    <row r="246">
      <c r="A246" s="111"/>
    </row>
    <row r="247">
      <c r="A247" s="111"/>
    </row>
    <row r="248">
      <c r="A248" s="111"/>
    </row>
    <row r="249">
      <c r="A249" s="111"/>
    </row>
    <row r="250">
      <c r="A250" s="111"/>
    </row>
    <row r="251">
      <c r="A251" s="111"/>
    </row>
    <row r="252">
      <c r="A252" s="111"/>
    </row>
    <row r="253">
      <c r="A253" s="111"/>
    </row>
    <row r="254">
      <c r="A254" s="111"/>
    </row>
    <row r="255">
      <c r="A255" s="111"/>
    </row>
    <row r="256">
      <c r="A256" s="111"/>
    </row>
    <row r="257">
      <c r="A257" s="111"/>
    </row>
    <row r="258">
      <c r="A258" s="111"/>
    </row>
    <row r="259">
      <c r="A259" s="111"/>
    </row>
    <row r="260">
      <c r="A260" s="111"/>
    </row>
    <row r="261">
      <c r="A261" s="111"/>
    </row>
    <row r="262">
      <c r="A262" s="111"/>
    </row>
    <row r="263">
      <c r="A263" s="111"/>
    </row>
    <row r="264">
      <c r="A264" s="111"/>
    </row>
    <row r="265">
      <c r="A265" s="111"/>
    </row>
    <row r="266">
      <c r="A266" s="111"/>
    </row>
    <row r="267">
      <c r="A267" s="111"/>
    </row>
    <row r="268">
      <c r="A268" s="111"/>
    </row>
    <row r="269">
      <c r="A269" s="111"/>
    </row>
    <row r="270">
      <c r="A270" s="111"/>
    </row>
    <row r="271">
      <c r="A271" s="111"/>
    </row>
    <row r="272">
      <c r="A272" s="111"/>
    </row>
    <row r="273">
      <c r="A273" s="111"/>
    </row>
    <row r="274">
      <c r="A274" s="111"/>
    </row>
    <row r="275">
      <c r="A275" s="111"/>
    </row>
    <row r="276">
      <c r="A276" s="111"/>
    </row>
    <row r="277">
      <c r="A277" s="111"/>
    </row>
    <row r="278">
      <c r="A278" s="111"/>
    </row>
    <row r="279">
      <c r="A279" s="111"/>
    </row>
    <row r="280">
      <c r="A280" s="111"/>
    </row>
    <row r="281">
      <c r="A281" s="111"/>
    </row>
    <row r="282">
      <c r="A282" s="111"/>
    </row>
    <row r="283">
      <c r="A283" s="111"/>
    </row>
    <row r="284">
      <c r="A284" s="111"/>
    </row>
    <row r="285">
      <c r="A285" s="111"/>
    </row>
    <row r="286">
      <c r="A286" s="111"/>
    </row>
    <row r="287">
      <c r="A287" s="111"/>
    </row>
    <row r="288">
      <c r="A288" s="111"/>
    </row>
    <row r="289">
      <c r="A289" s="111"/>
    </row>
    <row r="290">
      <c r="A290" s="111"/>
    </row>
    <row r="291">
      <c r="A291" s="111"/>
    </row>
    <row r="292">
      <c r="A292" s="111"/>
    </row>
    <row r="293">
      <c r="A293" s="111"/>
    </row>
    <row r="294">
      <c r="A294" s="111"/>
    </row>
    <row r="295">
      <c r="A295" s="111"/>
    </row>
    <row r="296">
      <c r="A296" s="111"/>
    </row>
    <row r="297">
      <c r="A297" s="111"/>
    </row>
    <row r="298">
      <c r="A298" s="111"/>
    </row>
    <row r="299">
      <c r="A299" s="111"/>
    </row>
    <row r="300">
      <c r="A300" s="111"/>
    </row>
    <row r="301">
      <c r="A301" s="111"/>
    </row>
    <row r="302">
      <c r="A302" s="111"/>
    </row>
    <row r="303">
      <c r="A303" s="111"/>
    </row>
    <row r="304">
      <c r="A304" s="111"/>
    </row>
    <row r="305">
      <c r="A305" s="111"/>
    </row>
    <row r="306">
      <c r="A306" s="111"/>
    </row>
    <row r="307">
      <c r="A307" s="111"/>
    </row>
    <row r="308">
      <c r="A308" s="111"/>
    </row>
    <row r="309">
      <c r="A309" s="111"/>
    </row>
    <row r="310">
      <c r="A310" s="111"/>
    </row>
    <row r="311">
      <c r="A311" s="111"/>
    </row>
    <row r="312">
      <c r="A312" s="111"/>
    </row>
    <row r="313">
      <c r="A313" s="111"/>
    </row>
    <row r="314">
      <c r="A314" s="111"/>
    </row>
    <row r="315">
      <c r="A315" s="111"/>
    </row>
    <row r="316">
      <c r="A316" s="111"/>
    </row>
    <row r="317">
      <c r="A317" s="111"/>
    </row>
    <row r="318">
      <c r="A318" s="111"/>
    </row>
    <row r="319">
      <c r="A319" s="111"/>
    </row>
    <row r="320">
      <c r="A320" s="111"/>
    </row>
    <row r="321">
      <c r="A321" s="111"/>
    </row>
    <row r="322">
      <c r="A322" s="111"/>
    </row>
    <row r="323">
      <c r="A323" s="111"/>
    </row>
    <row r="324">
      <c r="A324" s="111"/>
    </row>
    <row r="325">
      <c r="A325" s="111"/>
    </row>
    <row r="326">
      <c r="A326" s="111"/>
    </row>
    <row r="327">
      <c r="A327" s="111"/>
    </row>
    <row r="328">
      <c r="A328" s="111"/>
    </row>
    <row r="329">
      <c r="A329" s="111"/>
    </row>
    <row r="330">
      <c r="A330" s="111"/>
    </row>
    <row r="331">
      <c r="A331" s="111"/>
    </row>
    <row r="332">
      <c r="A332" s="111"/>
    </row>
    <row r="333">
      <c r="A333" s="111"/>
    </row>
    <row r="334">
      <c r="A334" s="111"/>
    </row>
    <row r="335">
      <c r="A335" s="111"/>
    </row>
    <row r="336">
      <c r="A336" s="111"/>
    </row>
    <row r="337">
      <c r="A337" s="111"/>
    </row>
    <row r="338">
      <c r="A338" s="111"/>
    </row>
    <row r="339">
      <c r="A339" s="111"/>
    </row>
    <row r="340">
      <c r="A340" s="111"/>
    </row>
    <row r="341">
      <c r="A341" s="111"/>
    </row>
    <row r="342">
      <c r="A342" s="111"/>
    </row>
    <row r="343">
      <c r="A343" s="111"/>
    </row>
    <row r="344">
      <c r="A344" s="111"/>
    </row>
    <row r="345">
      <c r="A345" s="111"/>
    </row>
    <row r="346">
      <c r="A346" s="111"/>
    </row>
    <row r="347">
      <c r="A347" s="111"/>
    </row>
    <row r="348">
      <c r="A348" s="111"/>
    </row>
    <row r="349">
      <c r="A349" s="111"/>
    </row>
    <row r="350">
      <c r="A350" s="111"/>
    </row>
    <row r="351">
      <c r="A351" s="111"/>
    </row>
    <row r="352">
      <c r="A352" s="111"/>
    </row>
    <row r="353">
      <c r="A353" s="111"/>
    </row>
    <row r="354">
      <c r="A354" s="111"/>
    </row>
    <row r="355">
      <c r="A355" s="111"/>
    </row>
    <row r="356">
      <c r="A356" s="111"/>
    </row>
    <row r="357">
      <c r="A357" s="111"/>
    </row>
    <row r="358">
      <c r="A358" s="111"/>
    </row>
    <row r="359">
      <c r="A359" s="111"/>
    </row>
    <row r="360">
      <c r="A360" s="111"/>
    </row>
    <row r="361">
      <c r="A361" s="111"/>
    </row>
    <row r="362">
      <c r="A362" s="111"/>
    </row>
    <row r="363">
      <c r="A363" s="111"/>
    </row>
    <row r="364">
      <c r="A364" s="111"/>
    </row>
    <row r="365">
      <c r="A365" s="111"/>
    </row>
    <row r="366">
      <c r="A366" s="111"/>
    </row>
    <row r="367">
      <c r="A367" s="111"/>
    </row>
    <row r="368">
      <c r="A368" s="111"/>
    </row>
    <row r="369">
      <c r="A369" s="111"/>
    </row>
    <row r="370">
      <c r="A370" s="111"/>
    </row>
    <row r="371">
      <c r="A371" s="111"/>
    </row>
    <row r="372">
      <c r="A372" s="111"/>
    </row>
    <row r="373">
      <c r="A373" s="111"/>
    </row>
    <row r="374">
      <c r="A374" s="111"/>
    </row>
    <row r="375">
      <c r="A375" s="111"/>
    </row>
    <row r="376">
      <c r="A376" s="111"/>
    </row>
    <row r="377">
      <c r="A377" s="111"/>
    </row>
    <row r="378">
      <c r="A378" s="111"/>
    </row>
    <row r="379">
      <c r="A379" s="111"/>
    </row>
    <row r="380">
      <c r="A380" s="111"/>
    </row>
    <row r="381">
      <c r="A381" s="111"/>
    </row>
    <row r="382">
      <c r="A382" s="111"/>
    </row>
    <row r="383">
      <c r="A383" s="111"/>
    </row>
    <row r="384">
      <c r="A384" s="111"/>
    </row>
    <row r="385">
      <c r="A385" s="111"/>
    </row>
    <row r="386">
      <c r="A386" s="111"/>
    </row>
    <row r="387">
      <c r="A387" s="111"/>
    </row>
    <row r="388">
      <c r="A388" s="111"/>
    </row>
    <row r="389">
      <c r="A389" s="111"/>
    </row>
    <row r="390">
      <c r="A390" s="111"/>
    </row>
    <row r="391">
      <c r="A391" s="111"/>
    </row>
    <row r="392">
      <c r="A392" s="111"/>
    </row>
    <row r="393">
      <c r="A393" s="111"/>
    </row>
    <row r="394">
      <c r="A394" s="111"/>
    </row>
    <row r="395">
      <c r="A395" s="111"/>
    </row>
    <row r="396">
      <c r="A396" s="111"/>
    </row>
    <row r="397">
      <c r="A397" s="111"/>
    </row>
    <row r="398">
      <c r="A398" s="111"/>
    </row>
    <row r="399">
      <c r="A399" s="111"/>
    </row>
    <row r="400">
      <c r="A400" s="111"/>
    </row>
    <row r="401">
      <c r="A401" s="111"/>
    </row>
    <row r="402">
      <c r="A402" s="111"/>
    </row>
    <row r="403">
      <c r="A403" s="111"/>
    </row>
    <row r="404">
      <c r="A404" s="111"/>
    </row>
    <row r="405">
      <c r="A405" s="111"/>
    </row>
    <row r="406">
      <c r="A406" s="111"/>
    </row>
    <row r="407">
      <c r="A407" s="111"/>
    </row>
    <row r="408">
      <c r="A408" s="111"/>
    </row>
    <row r="409">
      <c r="A409" s="111"/>
    </row>
    <row r="410">
      <c r="A410" s="111"/>
    </row>
    <row r="411">
      <c r="A411" s="111"/>
    </row>
    <row r="412">
      <c r="A412" s="111"/>
    </row>
    <row r="413">
      <c r="A413" s="111"/>
    </row>
    <row r="414">
      <c r="A414" s="111"/>
    </row>
    <row r="415">
      <c r="A415" s="111"/>
    </row>
    <row r="416">
      <c r="A416" s="111"/>
    </row>
    <row r="417">
      <c r="A417" s="111"/>
    </row>
    <row r="418">
      <c r="A418" s="111"/>
    </row>
    <row r="419">
      <c r="A419" s="111"/>
    </row>
    <row r="420">
      <c r="A420" s="111"/>
    </row>
    <row r="421">
      <c r="A421" s="111"/>
    </row>
    <row r="422">
      <c r="A422" s="111"/>
    </row>
    <row r="423">
      <c r="A423" s="111"/>
    </row>
    <row r="424">
      <c r="A424" s="111"/>
    </row>
    <row r="425">
      <c r="A425" s="111"/>
    </row>
    <row r="426">
      <c r="A426" s="111"/>
    </row>
    <row r="427">
      <c r="A427" s="111"/>
    </row>
    <row r="428">
      <c r="A428" s="111"/>
    </row>
    <row r="429">
      <c r="A429" s="111"/>
    </row>
    <row r="430">
      <c r="A430" s="111"/>
    </row>
    <row r="431">
      <c r="A431" s="111"/>
    </row>
    <row r="432">
      <c r="A432" s="111"/>
    </row>
    <row r="433">
      <c r="A433" s="111"/>
    </row>
    <row r="434">
      <c r="A434" s="111"/>
    </row>
    <row r="435">
      <c r="A435" s="111"/>
    </row>
    <row r="436">
      <c r="A436" s="111"/>
    </row>
    <row r="437">
      <c r="A437" s="111"/>
    </row>
    <row r="438">
      <c r="A438" s="111"/>
    </row>
    <row r="439">
      <c r="A439" s="111"/>
    </row>
    <row r="440">
      <c r="A440" s="111"/>
    </row>
    <row r="441">
      <c r="A441" s="111"/>
    </row>
    <row r="442">
      <c r="A442" s="111"/>
    </row>
    <row r="443">
      <c r="A443" s="111"/>
    </row>
    <row r="444">
      <c r="A444" s="111"/>
    </row>
    <row r="445">
      <c r="A445" s="111"/>
    </row>
    <row r="446">
      <c r="A446" s="111"/>
    </row>
    <row r="447">
      <c r="A447" s="111"/>
    </row>
    <row r="448">
      <c r="A448" s="111"/>
    </row>
    <row r="449">
      <c r="A449" s="111"/>
    </row>
    <row r="450">
      <c r="A450" s="111"/>
    </row>
    <row r="451">
      <c r="A451" s="111"/>
    </row>
    <row r="452">
      <c r="A452" s="111"/>
    </row>
    <row r="453">
      <c r="A453" s="111"/>
    </row>
    <row r="454">
      <c r="A454" s="111"/>
    </row>
    <row r="455">
      <c r="A455" s="111"/>
    </row>
    <row r="456">
      <c r="A456" s="111"/>
    </row>
    <row r="457">
      <c r="A457" s="111"/>
    </row>
    <row r="458">
      <c r="A458" s="111"/>
    </row>
    <row r="459">
      <c r="A459" s="111"/>
    </row>
    <row r="460">
      <c r="A460" s="111"/>
    </row>
    <row r="461">
      <c r="A461" s="111"/>
    </row>
    <row r="462">
      <c r="A462" s="111"/>
    </row>
    <row r="463">
      <c r="A463" s="111"/>
    </row>
    <row r="464">
      <c r="A464" s="111"/>
    </row>
    <row r="465">
      <c r="A465" s="111"/>
    </row>
    <row r="466">
      <c r="A466" s="111"/>
    </row>
    <row r="467">
      <c r="A467" s="111"/>
    </row>
    <row r="468">
      <c r="A468" s="111"/>
    </row>
    <row r="469">
      <c r="A469" s="111"/>
    </row>
    <row r="470">
      <c r="A470" s="111"/>
    </row>
    <row r="471">
      <c r="A471" s="111"/>
    </row>
    <row r="472">
      <c r="A472" s="111"/>
    </row>
    <row r="473">
      <c r="A473" s="111"/>
    </row>
    <row r="474">
      <c r="A474" s="111"/>
    </row>
    <row r="475">
      <c r="A475" s="111"/>
    </row>
    <row r="476">
      <c r="A476" s="111"/>
    </row>
    <row r="477">
      <c r="A477" s="111"/>
    </row>
    <row r="478">
      <c r="A478" s="111"/>
    </row>
    <row r="479">
      <c r="A479" s="111"/>
    </row>
    <row r="480">
      <c r="A480" s="111"/>
    </row>
    <row r="481">
      <c r="A481" s="111"/>
    </row>
    <row r="482">
      <c r="A482" s="111"/>
    </row>
    <row r="483">
      <c r="A483" s="111"/>
    </row>
    <row r="484">
      <c r="A484" s="111"/>
    </row>
    <row r="485">
      <c r="A485" s="111"/>
    </row>
    <row r="486">
      <c r="A486" s="111"/>
    </row>
    <row r="487">
      <c r="A487" s="111"/>
    </row>
    <row r="488">
      <c r="A488" s="111"/>
    </row>
    <row r="489">
      <c r="A489" s="111"/>
    </row>
    <row r="490">
      <c r="A490" s="111"/>
    </row>
    <row r="491">
      <c r="A491" s="111"/>
    </row>
    <row r="492">
      <c r="A492" s="111"/>
    </row>
    <row r="493">
      <c r="A493" s="111"/>
    </row>
    <row r="494">
      <c r="A494" s="111"/>
    </row>
    <row r="495">
      <c r="A495" s="111"/>
    </row>
    <row r="496">
      <c r="A496" s="111"/>
    </row>
    <row r="497">
      <c r="A497" s="111"/>
    </row>
    <row r="498">
      <c r="A498" s="111"/>
    </row>
    <row r="499">
      <c r="A499" s="111"/>
    </row>
    <row r="500">
      <c r="A500" s="111"/>
    </row>
    <row r="501">
      <c r="A501" s="111"/>
    </row>
    <row r="502">
      <c r="A502" s="111"/>
    </row>
    <row r="503">
      <c r="A503" s="111"/>
    </row>
    <row r="504">
      <c r="A504" s="111"/>
    </row>
    <row r="505">
      <c r="A505" s="111"/>
    </row>
    <row r="506">
      <c r="A506" s="111"/>
    </row>
    <row r="507">
      <c r="A507" s="111"/>
    </row>
    <row r="508">
      <c r="A508" s="111"/>
    </row>
    <row r="509">
      <c r="A509" s="111"/>
    </row>
    <row r="510">
      <c r="A510" s="111"/>
    </row>
    <row r="511">
      <c r="A511" s="111"/>
    </row>
    <row r="512">
      <c r="A512" s="111"/>
    </row>
    <row r="513">
      <c r="A513" s="111"/>
    </row>
    <row r="514">
      <c r="A514" s="111"/>
    </row>
    <row r="515">
      <c r="A515" s="111"/>
    </row>
    <row r="516">
      <c r="A516" s="111"/>
    </row>
    <row r="517">
      <c r="A517" s="111"/>
    </row>
    <row r="518">
      <c r="A518" s="111"/>
    </row>
    <row r="519">
      <c r="A519" s="111"/>
    </row>
    <row r="520">
      <c r="A520" s="111"/>
    </row>
    <row r="521">
      <c r="A521" s="111"/>
    </row>
    <row r="522">
      <c r="A522" s="111"/>
    </row>
    <row r="523">
      <c r="A523" s="111"/>
    </row>
    <row r="524">
      <c r="A524" s="111"/>
    </row>
    <row r="525">
      <c r="A525" s="111"/>
    </row>
    <row r="526">
      <c r="A526" s="111"/>
    </row>
    <row r="527">
      <c r="A527" s="111"/>
    </row>
    <row r="528">
      <c r="A528" s="111"/>
    </row>
    <row r="529">
      <c r="A529" s="111"/>
    </row>
    <row r="530">
      <c r="A530" s="111"/>
    </row>
    <row r="531">
      <c r="A531" s="111"/>
    </row>
    <row r="532">
      <c r="A532" s="111"/>
    </row>
    <row r="533">
      <c r="A533" s="111"/>
    </row>
    <row r="534">
      <c r="A534" s="111"/>
    </row>
    <row r="535">
      <c r="A535" s="111"/>
    </row>
    <row r="536">
      <c r="A536" s="111"/>
    </row>
    <row r="537">
      <c r="A537" s="111"/>
    </row>
    <row r="538">
      <c r="A538" s="111"/>
    </row>
    <row r="539">
      <c r="A539" s="111"/>
    </row>
    <row r="540">
      <c r="A540" s="111"/>
    </row>
    <row r="541">
      <c r="A541" s="111"/>
    </row>
    <row r="542">
      <c r="A542" s="111"/>
    </row>
    <row r="543">
      <c r="A543" s="111"/>
    </row>
    <row r="544">
      <c r="A544" s="111"/>
    </row>
    <row r="545">
      <c r="A545" s="111"/>
    </row>
    <row r="546">
      <c r="A546" s="111"/>
    </row>
    <row r="547">
      <c r="A547" s="111"/>
    </row>
    <row r="548">
      <c r="A548" s="111"/>
    </row>
    <row r="549">
      <c r="A549" s="111"/>
    </row>
    <row r="550">
      <c r="A550" s="111"/>
    </row>
    <row r="551">
      <c r="A551" s="111"/>
    </row>
    <row r="552">
      <c r="A552" s="111"/>
    </row>
    <row r="553">
      <c r="A553" s="111"/>
    </row>
    <row r="554">
      <c r="A554" s="111"/>
    </row>
    <row r="555">
      <c r="A555" s="111"/>
    </row>
    <row r="556">
      <c r="A556" s="111"/>
    </row>
    <row r="557">
      <c r="A557" s="111"/>
    </row>
    <row r="558">
      <c r="A558" s="111"/>
    </row>
    <row r="559">
      <c r="A559" s="111"/>
    </row>
    <row r="560">
      <c r="A560" s="111"/>
    </row>
    <row r="561">
      <c r="A561" s="111"/>
    </row>
    <row r="562">
      <c r="A562" s="111"/>
    </row>
    <row r="563">
      <c r="A563" s="111"/>
    </row>
    <row r="564">
      <c r="A564" s="111"/>
    </row>
    <row r="565">
      <c r="A565" s="111"/>
    </row>
    <row r="566">
      <c r="A566" s="111"/>
    </row>
    <row r="567">
      <c r="A567" s="111"/>
    </row>
    <row r="568">
      <c r="A568" s="111"/>
    </row>
    <row r="569">
      <c r="A569" s="111"/>
    </row>
    <row r="570">
      <c r="A570" s="111"/>
    </row>
    <row r="571">
      <c r="A571" s="111"/>
    </row>
    <row r="572">
      <c r="A572" s="111"/>
    </row>
    <row r="573">
      <c r="A573" s="111"/>
    </row>
    <row r="574">
      <c r="A574" s="111"/>
    </row>
    <row r="575">
      <c r="A575" s="111"/>
    </row>
    <row r="576">
      <c r="A576" s="111"/>
    </row>
    <row r="577">
      <c r="A577" s="111"/>
    </row>
    <row r="578">
      <c r="A578" s="111"/>
    </row>
    <row r="579">
      <c r="A579" s="111"/>
    </row>
    <row r="580">
      <c r="A580" s="111"/>
    </row>
    <row r="581">
      <c r="A581" s="111"/>
    </row>
    <row r="582">
      <c r="A582" s="111"/>
    </row>
    <row r="583">
      <c r="A583" s="111"/>
    </row>
    <row r="584">
      <c r="A584" s="111"/>
    </row>
    <row r="585">
      <c r="A585" s="111"/>
    </row>
    <row r="586">
      <c r="A586" s="111"/>
    </row>
    <row r="587">
      <c r="A587" s="111"/>
    </row>
    <row r="588">
      <c r="A588" s="111"/>
    </row>
    <row r="589">
      <c r="A589" s="111"/>
    </row>
    <row r="590">
      <c r="A590" s="111"/>
    </row>
    <row r="591">
      <c r="A591" s="111"/>
    </row>
    <row r="592">
      <c r="A592" s="111"/>
    </row>
    <row r="593">
      <c r="A593" s="111"/>
    </row>
    <row r="594">
      <c r="A594" s="111"/>
    </row>
    <row r="595">
      <c r="A595" s="111"/>
    </row>
    <row r="596">
      <c r="A596" s="111"/>
    </row>
    <row r="597">
      <c r="A597" s="111"/>
    </row>
    <row r="598">
      <c r="A598" s="111"/>
    </row>
    <row r="599">
      <c r="A599" s="111"/>
    </row>
    <row r="600">
      <c r="A600" s="111"/>
    </row>
    <row r="601">
      <c r="A601" s="111"/>
    </row>
    <row r="602">
      <c r="A602" s="111"/>
    </row>
    <row r="603">
      <c r="A603" s="111"/>
    </row>
    <row r="604">
      <c r="A604" s="111"/>
    </row>
    <row r="605">
      <c r="A605" s="111"/>
    </row>
    <row r="606">
      <c r="A606" s="111"/>
    </row>
    <row r="607">
      <c r="A607" s="111"/>
    </row>
    <row r="608">
      <c r="A608" s="111"/>
    </row>
    <row r="609">
      <c r="A609" s="111"/>
    </row>
    <row r="610">
      <c r="A610" s="111"/>
    </row>
    <row r="611">
      <c r="A611" s="111"/>
    </row>
    <row r="612">
      <c r="A612" s="111"/>
    </row>
    <row r="613">
      <c r="A613" s="111"/>
    </row>
    <row r="614">
      <c r="A614" s="111"/>
    </row>
    <row r="615">
      <c r="A615" s="111"/>
    </row>
    <row r="616">
      <c r="A616" s="111"/>
    </row>
    <row r="617">
      <c r="A617" s="111"/>
    </row>
    <row r="618">
      <c r="A618" s="111"/>
    </row>
    <row r="619">
      <c r="A619" s="111"/>
    </row>
    <row r="620">
      <c r="A620" s="111"/>
    </row>
    <row r="621">
      <c r="A621" s="111"/>
    </row>
    <row r="622">
      <c r="A622" s="111"/>
    </row>
    <row r="623">
      <c r="A623" s="111"/>
    </row>
    <row r="624">
      <c r="A624" s="111"/>
    </row>
    <row r="625">
      <c r="A625" s="111"/>
    </row>
    <row r="626">
      <c r="A626" s="111"/>
    </row>
    <row r="627">
      <c r="A627" s="111"/>
    </row>
    <row r="628">
      <c r="A628" s="111"/>
    </row>
    <row r="629">
      <c r="A629" s="111"/>
    </row>
    <row r="630">
      <c r="A630" s="111"/>
    </row>
    <row r="631">
      <c r="A631" s="111"/>
    </row>
    <row r="632">
      <c r="A632" s="111"/>
    </row>
    <row r="633">
      <c r="A633" s="111"/>
    </row>
    <row r="634">
      <c r="A634" s="111"/>
    </row>
    <row r="635">
      <c r="A635" s="111"/>
    </row>
    <row r="636">
      <c r="A636" s="111"/>
    </row>
    <row r="637">
      <c r="A637" s="111"/>
    </row>
    <row r="638">
      <c r="A638" s="111"/>
    </row>
    <row r="639">
      <c r="A639" s="111"/>
    </row>
    <row r="640">
      <c r="A640" s="111"/>
    </row>
    <row r="641">
      <c r="A641" s="111"/>
    </row>
    <row r="642">
      <c r="A642" s="111"/>
    </row>
    <row r="643">
      <c r="A643" s="111"/>
    </row>
    <row r="644">
      <c r="A644" s="111"/>
    </row>
    <row r="645">
      <c r="A645" s="111"/>
    </row>
    <row r="646">
      <c r="A646" s="111"/>
    </row>
    <row r="647">
      <c r="A647" s="111"/>
    </row>
    <row r="648">
      <c r="A648" s="111"/>
    </row>
    <row r="649">
      <c r="A649" s="111"/>
    </row>
    <row r="650">
      <c r="A650" s="111"/>
    </row>
    <row r="651">
      <c r="A651" s="111"/>
    </row>
    <row r="652">
      <c r="A652" s="111"/>
    </row>
    <row r="653">
      <c r="A653" s="111"/>
    </row>
    <row r="654">
      <c r="A654" s="111"/>
    </row>
    <row r="655">
      <c r="A655" s="111"/>
    </row>
    <row r="656">
      <c r="A656" s="111"/>
    </row>
    <row r="657">
      <c r="A657" s="111"/>
    </row>
    <row r="658">
      <c r="A658" s="111"/>
    </row>
    <row r="659">
      <c r="A659" s="111"/>
    </row>
    <row r="660">
      <c r="A660" s="111"/>
    </row>
    <row r="661">
      <c r="A661" s="111"/>
    </row>
    <row r="662">
      <c r="A662" s="111"/>
    </row>
    <row r="663">
      <c r="A663" s="111"/>
    </row>
    <row r="664">
      <c r="A664" s="111"/>
    </row>
    <row r="665">
      <c r="A665" s="111"/>
    </row>
    <row r="666">
      <c r="A666" s="111"/>
    </row>
    <row r="667">
      <c r="A667" s="111"/>
    </row>
    <row r="668">
      <c r="A668" s="111"/>
    </row>
    <row r="669">
      <c r="A669" s="111"/>
    </row>
    <row r="670">
      <c r="A670" s="111"/>
    </row>
    <row r="671">
      <c r="A671" s="111"/>
    </row>
    <row r="672">
      <c r="A672" s="111"/>
    </row>
    <row r="673">
      <c r="A673" s="111"/>
    </row>
    <row r="674">
      <c r="A674" s="111"/>
    </row>
    <row r="675">
      <c r="A675" s="111"/>
    </row>
    <row r="676">
      <c r="A676" s="111"/>
    </row>
    <row r="677">
      <c r="A677" s="111"/>
    </row>
    <row r="678">
      <c r="A678" s="111"/>
    </row>
    <row r="679">
      <c r="A679" s="111"/>
    </row>
    <row r="680">
      <c r="A680" s="111"/>
    </row>
    <row r="681">
      <c r="A681" s="111"/>
    </row>
    <row r="682">
      <c r="A682" s="111"/>
    </row>
    <row r="683">
      <c r="A683" s="111"/>
    </row>
    <row r="684">
      <c r="A684" s="111"/>
    </row>
    <row r="685">
      <c r="A685" s="111"/>
    </row>
    <row r="686">
      <c r="A686" s="111"/>
    </row>
    <row r="687">
      <c r="A687" s="111"/>
    </row>
    <row r="688">
      <c r="A688" s="111"/>
    </row>
    <row r="689">
      <c r="A689" s="111"/>
    </row>
    <row r="690">
      <c r="A690" s="111"/>
    </row>
    <row r="691">
      <c r="A691" s="111"/>
    </row>
    <row r="692">
      <c r="A692" s="111"/>
    </row>
    <row r="693">
      <c r="A693" s="111"/>
    </row>
    <row r="694">
      <c r="A694" s="111"/>
    </row>
    <row r="695">
      <c r="A695" s="111"/>
    </row>
    <row r="696">
      <c r="A696" s="111"/>
    </row>
    <row r="697">
      <c r="A697" s="111"/>
    </row>
    <row r="698">
      <c r="A698" s="111"/>
    </row>
    <row r="699">
      <c r="A699" s="111"/>
    </row>
    <row r="700">
      <c r="A700" s="111"/>
    </row>
    <row r="701">
      <c r="A701" s="111"/>
    </row>
    <row r="702">
      <c r="A702" s="111"/>
    </row>
    <row r="703">
      <c r="A703" s="111"/>
    </row>
    <row r="704">
      <c r="A704" s="111"/>
    </row>
    <row r="705">
      <c r="A705" s="111"/>
    </row>
    <row r="706">
      <c r="A706" s="111"/>
    </row>
    <row r="707">
      <c r="A707" s="111"/>
    </row>
    <row r="708">
      <c r="A708" s="111"/>
    </row>
    <row r="709">
      <c r="A709" s="111"/>
    </row>
    <row r="710">
      <c r="A710" s="111"/>
    </row>
    <row r="711">
      <c r="A711" s="111"/>
    </row>
    <row r="712">
      <c r="A712" s="111"/>
    </row>
    <row r="713">
      <c r="A713" s="111"/>
    </row>
    <row r="714">
      <c r="A714" s="111"/>
    </row>
    <row r="715">
      <c r="A715" s="111"/>
    </row>
    <row r="716">
      <c r="A716" s="111"/>
    </row>
    <row r="717">
      <c r="A717" s="111"/>
    </row>
    <row r="718">
      <c r="A718" s="111"/>
    </row>
    <row r="719">
      <c r="A719" s="111"/>
    </row>
    <row r="720">
      <c r="A720" s="111"/>
    </row>
    <row r="721">
      <c r="A721" s="111"/>
    </row>
    <row r="722">
      <c r="A722" s="111"/>
    </row>
    <row r="723">
      <c r="A723" s="111"/>
    </row>
    <row r="724">
      <c r="A724" s="111"/>
    </row>
    <row r="725">
      <c r="A725" s="111"/>
    </row>
    <row r="726">
      <c r="A726" s="111"/>
    </row>
    <row r="727">
      <c r="A727" s="111"/>
    </row>
    <row r="728">
      <c r="A728" s="111"/>
    </row>
    <row r="729">
      <c r="A729" s="111"/>
    </row>
    <row r="730">
      <c r="A730" s="111"/>
    </row>
    <row r="731">
      <c r="A731" s="111"/>
    </row>
    <row r="732">
      <c r="A732" s="111"/>
    </row>
    <row r="733">
      <c r="A733" s="111"/>
    </row>
    <row r="734">
      <c r="A734" s="111"/>
    </row>
    <row r="735">
      <c r="A735" s="111"/>
    </row>
    <row r="736">
      <c r="A736" s="111"/>
    </row>
    <row r="737">
      <c r="A737" s="111"/>
    </row>
    <row r="738">
      <c r="A738" s="111"/>
    </row>
    <row r="739">
      <c r="A739" s="111"/>
    </row>
    <row r="740">
      <c r="A740" s="111"/>
    </row>
    <row r="741">
      <c r="A741" s="111"/>
    </row>
    <row r="742">
      <c r="A742" s="111"/>
    </row>
    <row r="743">
      <c r="A743" s="111"/>
    </row>
    <row r="744">
      <c r="A744" s="111"/>
    </row>
    <row r="745">
      <c r="A745" s="111"/>
    </row>
    <row r="746">
      <c r="A746" s="111"/>
    </row>
    <row r="747">
      <c r="A747" s="111"/>
    </row>
    <row r="748">
      <c r="A748" s="111"/>
    </row>
    <row r="749">
      <c r="A749" s="111"/>
    </row>
    <row r="750">
      <c r="A750" s="111"/>
    </row>
    <row r="751">
      <c r="A751" s="111"/>
    </row>
    <row r="752">
      <c r="A752" s="111"/>
    </row>
    <row r="753">
      <c r="A753" s="111"/>
    </row>
    <row r="754">
      <c r="A754" s="111"/>
    </row>
    <row r="755">
      <c r="A755" s="111"/>
    </row>
    <row r="756">
      <c r="A756" s="111"/>
    </row>
    <row r="757">
      <c r="A757" s="111"/>
    </row>
    <row r="758">
      <c r="A758" s="111"/>
    </row>
    <row r="759">
      <c r="A759" s="111"/>
    </row>
    <row r="760">
      <c r="A760" s="111"/>
    </row>
    <row r="761">
      <c r="A761" s="111"/>
    </row>
    <row r="762">
      <c r="A762" s="111"/>
    </row>
    <row r="763">
      <c r="A763" s="111"/>
    </row>
    <row r="764">
      <c r="A764" s="111"/>
    </row>
    <row r="765">
      <c r="A765" s="111"/>
    </row>
    <row r="766">
      <c r="A766" s="111"/>
    </row>
    <row r="767">
      <c r="A767" s="111"/>
    </row>
    <row r="768">
      <c r="A768" s="111"/>
    </row>
    <row r="769">
      <c r="A769" s="111"/>
    </row>
    <row r="770">
      <c r="A770" s="111"/>
    </row>
    <row r="771">
      <c r="A771" s="111"/>
    </row>
    <row r="772">
      <c r="A772" s="111"/>
    </row>
    <row r="773">
      <c r="A773" s="111"/>
    </row>
    <row r="774">
      <c r="A774" s="111"/>
    </row>
    <row r="775">
      <c r="A775" s="111"/>
    </row>
    <row r="776">
      <c r="A776" s="111"/>
    </row>
    <row r="777">
      <c r="A777" s="111"/>
    </row>
    <row r="778">
      <c r="A778" s="111"/>
    </row>
    <row r="779">
      <c r="A779" s="111"/>
    </row>
    <row r="780">
      <c r="A780" s="111"/>
    </row>
    <row r="781">
      <c r="A781" s="111"/>
    </row>
    <row r="782">
      <c r="A782" s="111"/>
    </row>
    <row r="783">
      <c r="A783" s="111"/>
    </row>
    <row r="784">
      <c r="A784" s="111"/>
    </row>
    <row r="785">
      <c r="A785" s="111"/>
    </row>
    <row r="786">
      <c r="A786" s="111"/>
    </row>
    <row r="787">
      <c r="A787" s="111"/>
    </row>
    <row r="788">
      <c r="A788" s="111"/>
    </row>
    <row r="789">
      <c r="A789" s="111"/>
    </row>
    <row r="790">
      <c r="A790" s="111"/>
    </row>
    <row r="791">
      <c r="A791" s="111"/>
    </row>
    <row r="792">
      <c r="A792" s="111"/>
    </row>
    <row r="793">
      <c r="A793" s="111"/>
    </row>
    <row r="794">
      <c r="A794" s="111"/>
    </row>
    <row r="795">
      <c r="A795" s="111"/>
    </row>
    <row r="796">
      <c r="A796" s="111"/>
    </row>
    <row r="797">
      <c r="A797" s="111"/>
    </row>
    <row r="798">
      <c r="A798" s="111"/>
    </row>
    <row r="799">
      <c r="A799" s="111"/>
    </row>
    <row r="800">
      <c r="A800" s="111"/>
    </row>
    <row r="801">
      <c r="A801" s="111"/>
    </row>
    <row r="802">
      <c r="A802" s="111"/>
    </row>
    <row r="803">
      <c r="A803" s="111"/>
    </row>
    <row r="804">
      <c r="A804" s="111"/>
    </row>
    <row r="805">
      <c r="A805" s="111"/>
    </row>
    <row r="806">
      <c r="A806" s="111"/>
    </row>
    <row r="807">
      <c r="A807" s="111"/>
    </row>
    <row r="808">
      <c r="A808" s="111"/>
    </row>
    <row r="809">
      <c r="A809" s="111"/>
    </row>
    <row r="810">
      <c r="A810" s="111"/>
    </row>
    <row r="811">
      <c r="A811" s="111"/>
    </row>
    <row r="812">
      <c r="A812" s="111"/>
    </row>
    <row r="813">
      <c r="A813" s="111"/>
    </row>
    <row r="814">
      <c r="A814" s="111"/>
    </row>
    <row r="815">
      <c r="A815" s="111"/>
    </row>
    <row r="816">
      <c r="A816" s="111"/>
    </row>
    <row r="817">
      <c r="A817" s="111"/>
    </row>
    <row r="818">
      <c r="A818" s="111"/>
    </row>
    <row r="819">
      <c r="A819" s="111"/>
    </row>
    <row r="820">
      <c r="A820" s="111"/>
    </row>
    <row r="821">
      <c r="A821" s="111"/>
    </row>
    <row r="822">
      <c r="A822" s="111"/>
    </row>
    <row r="823">
      <c r="A823" s="111"/>
    </row>
    <row r="824">
      <c r="A824" s="111"/>
    </row>
    <row r="825">
      <c r="A825" s="111"/>
    </row>
    <row r="826">
      <c r="A826" s="111"/>
    </row>
    <row r="827">
      <c r="A827" s="111"/>
    </row>
    <row r="828">
      <c r="A828" s="111"/>
    </row>
    <row r="829">
      <c r="A829" s="111"/>
    </row>
    <row r="830">
      <c r="A830" s="111"/>
    </row>
    <row r="831">
      <c r="A831" s="111"/>
    </row>
    <row r="832">
      <c r="A832" s="111"/>
    </row>
    <row r="833">
      <c r="A833" s="111"/>
    </row>
    <row r="834">
      <c r="A834" s="111"/>
    </row>
    <row r="835">
      <c r="A835" s="111"/>
    </row>
    <row r="836">
      <c r="A836" s="111"/>
    </row>
    <row r="837">
      <c r="A837" s="111"/>
    </row>
    <row r="838">
      <c r="A838" s="111"/>
    </row>
    <row r="839">
      <c r="A839" s="111"/>
    </row>
    <row r="840">
      <c r="A840" s="111"/>
    </row>
    <row r="841">
      <c r="A841" s="111"/>
    </row>
    <row r="842">
      <c r="A842" s="111"/>
    </row>
    <row r="843">
      <c r="A843" s="111"/>
    </row>
    <row r="844">
      <c r="A844" s="111"/>
    </row>
    <row r="845">
      <c r="A845" s="111"/>
    </row>
    <row r="846">
      <c r="A846" s="111"/>
    </row>
    <row r="847">
      <c r="A847" s="111"/>
    </row>
    <row r="848">
      <c r="A848" s="111"/>
    </row>
    <row r="849">
      <c r="A849" s="111"/>
    </row>
    <row r="850">
      <c r="A850" s="111"/>
    </row>
    <row r="851">
      <c r="A851" s="111"/>
    </row>
    <row r="852">
      <c r="A852" s="111"/>
    </row>
    <row r="853">
      <c r="A853" s="111"/>
    </row>
    <row r="854">
      <c r="A854" s="111"/>
    </row>
    <row r="855">
      <c r="A855" s="111"/>
    </row>
    <row r="856">
      <c r="A856" s="111"/>
    </row>
    <row r="857">
      <c r="A857" s="111"/>
    </row>
    <row r="858">
      <c r="A858" s="111"/>
    </row>
    <row r="859">
      <c r="A859" s="111"/>
    </row>
    <row r="860">
      <c r="A860" s="111"/>
    </row>
    <row r="861">
      <c r="A861" s="111"/>
    </row>
    <row r="862">
      <c r="A862" s="111"/>
    </row>
    <row r="863">
      <c r="A863" s="111"/>
    </row>
    <row r="864">
      <c r="A864" s="111"/>
    </row>
    <row r="865">
      <c r="A865" s="111"/>
    </row>
    <row r="866">
      <c r="A866" s="111"/>
    </row>
    <row r="867">
      <c r="A867" s="111"/>
    </row>
    <row r="868">
      <c r="A868" s="111"/>
    </row>
    <row r="869">
      <c r="A869" s="111"/>
    </row>
    <row r="870">
      <c r="A870" s="111"/>
    </row>
    <row r="871">
      <c r="A871" s="111"/>
    </row>
    <row r="872">
      <c r="A872" s="111"/>
    </row>
    <row r="873">
      <c r="A873" s="111"/>
    </row>
    <row r="874">
      <c r="A874" s="111"/>
    </row>
    <row r="875">
      <c r="A875" s="111"/>
    </row>
    <row r="876">
      <c r="A876" s="111"/>
    </row>
    <row r="877">
      <c r="A877" s="111"/>
    </row>
    <row r="878">
      <c r="A878" s="111"/>
    </row>
    <row r="879">
      <c r="A879" s="111"/>
    </row>
    <row r="880">
      <c r="A880" s="111"/>
    </row>
    <row r="881">
      <c r="A881" s="111"/>
    </row>
    <row r="882">
      <c r="A882" s="111"/>
    </row>
    <row r="883">
      <c r="A883" s="111"/>
    </row>
    <row r="884">
      <c r="A884" s="111"/>
    </row>
    <row r="885">
      <c r="A885" s="111"/>
    </row>
    <row r="886">
      <c r="A886" s="111"/>
    </row>
    <row r="887">
      <c r="A887" s="111"/>
    </row>
    <row r="888">
      <c r="A888" s="111"/>
    </row>
    <row r="889">
      <c r="A889" s="111"/>
    </row>
    <row r="890">
      <c r="A890" s="111"/>
    </row>
    <row r="891">
      <c r="A891" s="111"/>
    </row>
    <row r="892">
      <c r="A892" s="111"/>
    </row>
    <row r="893">
      <c r="A893" s="111"/>
    </row>
    <row r="894">
      <c r="A894" s="111"/>
    </row>
    <row r="895">
      <c r="A895" s="111"/>
    </row>
    <row r="896">
      <c r="A896" s="111"/>
    </row>
    <row r="897">
      <c r="A897" s="111"/>
    </row>
    <row r="898">
      <c r="A898" s="111"/>
    </row>
    <row r="899">
      <c r="A899" s="111"/>
    </row>
    <row r="900">
      <c r="A900" s="111"/>
    </row>
    <row r="901">
      <c r="A901" s="111"/>
    </row>
    <row r="902">
      <c r="A902" s="111"/>
    </row>
    <row r="903">
      <c r="A903" s="111"/>
    </row>
    <row r="904">
      <c r="A904" s="111"/>
    </row>
    <row r="905">
      <c r="A905" s="111"/>
    </row>
    <row r="906">
      <c r="A906" s="111"/>
    </row>
    <row r="907">
      <c r="A907" s="111"/>
    </row>
    <row r="908">
      <c r="A908" s="111"/>
    </row>
    <row r="909">
      <c r="A909" s="111"/>
    </row>
    <row r="910">
      <c r="A910" s="111"/>
    </row>
    <row r="911">
      <c r="A911" s="111"/>
    </row>
    <row r="912">
      <c r="A912" s="111"/>
    </row>
    <row r="913">
      <c r="A913" s="111"/>
    </row>
    <row r="914">
      <c r="A914" s="111"/>
    </row>
    <row r="915">
      <c r="A915" s="111"/>
    </row>
    <row r="916">
      <c r="A916" s="111"/>
    </row>
    <row r="917">
      <c r="A917" s="111"/>
    </row>
    <row r="918">
      <c r="A918" s="111"/>
    </row>
    <row r="919">
      <c r="A919" s="111"/>
    </row>
    <row r="920">
      <c r="A920" s="111"/>
    </row>
    <row r="921">
      <c r="A921" s="111"/>
    </row>
    <row r="922">
      <c r="A922" s="111"/>
    </row>
    <row r="923">
      <c r="A923" s="111"/>
    </row>
    <row r="924">
      <c r="A924" s="111"/>
    </row>
    <row r="925">
      <c r="A925" s="111"/>
    </row>
    <row r="926">
      <c r="A926" s="111"/>
    </row>
    <row r="927">
      <c r="A927" s="111"/>
    </row>
    <row r="928">
      <c r="A928" s="111"/>
    </row>
    <row r="929">
      <c r="A929" s="111"/>
    </row>
    <row r="930">
      <c r="A930" s="111"/>
    </row>
    <row r="931">
      <c r="A931" s="111"/>
    </row>
    <row r="932">
      <c r="A932" s="111"/>
    </row>
    <row r="933">
      <c r="A933" s="111"/>
    </row>
    <row r="934">
      <c r="A934" s="111"/>
    </row>
    <row r="935">
      <c r="A935" s="111"/>
    </row>
    <row r="936">
      <c r="A936" s="111"/>
    </row>
    <row r="937">
      <c r="A937" s="111"/>
    </row>
    <row r="938">
      <c r="A938" s="111"/>
    </row>
    <row r="939">
      <c r="A939" s="111"/>
    </row>
    <row r="940">
      <c r="A940" s="111"/>
    </row>
    <row r="941">
      <c r="A941" s="111"/>
    </row>
    <row r="942">
      <c r="A942" s="111"/>
    </row>
    <row r="943">
      <c r="A943" s="111"/>
    </row>
    <row r="944">
      <c r="A944" s="111"/>
    </row>
    <row r="945">
      <c r="A945" s="111"/>
    </row>
    <row r="946">
      <c r="A946" s="111"/>
    </row>
    <row r="947">
      <c r="A947" s="111"/>
    </row>
    <row r="948">
      <c r="A948" s="111"/>
    </row>
    <row r="949">
      <c r="A949" s="111"/>
    </row>
    <row r="950">
      <c r="A950" s="111"/>
    </row>
    <row r="951">
      <c r="A951" s="111"/>
    </row>
    <row r="952">
      <c r="A952" s="111"/>
    </row>
    <row r="953">
      <c r="A953" s="111"/>
    </row>
    <row r="954">
      <c r="A954" s="111"/>
    </row>
    <row r="955">
      <c r="A955" s="111"/>
    </row>
    <row r="956">
      <c r="A956" s="111"/>
    </row>
    <row r="957">
      <c r="A957" s="111"/>
    </row>
    <row r="958">
      <c r="A958" s="111"/>
    </row>
    <row r="959">
      <c r="A959" s="111"/>
    </row>
    <row r="960">
      <c r="A960" s="111"/>
    </row>
    <row r="961">
      <c r="A961" s="111"/>
    </row>
    <row r="962">
      <c r="A962" s="111"/>
    </row>
    <row r="963">
      <c r="A963" s="111"/>
    </row>
    <row r="964">
      <c r="A964" s="111"/>
    </row>
    <row r="965">
      <c r="A965" s="111"/>
    </row>
    <row r="966">
      <c r="A966" s="111"/>
    </row>
    <row r="967">
      <c r="A967" s="111"/>
    </row>
    <row r="968">
      <c r="A968" s="111"/>
    </row>
    <row r="969">
      <c r="A969" s="111"/>
    </row>
    <row r="970">
      <c r="A970" s="111"/>
    </row>
    <row r="971">
      <c r="A971" s="111"/>
    </row>
    <row r="972">
      <c r="A972" s="111"/>
    </row>
    <row r="973">
      <c r="A973" s="111"/>
    </row>
    <row r="974">
      <c r="A974" s="111"/>
    </row>
    <row r="975">
      <c r="A975" s="111"/>
    </row>
    <row r="976">
      <c r="A976" s="111"/>
    </row>
    <row r="977">
      <c r="A977" s="111"/>
    </row>
    <row r="978">
      <c r="A978" s="111"/>
    </row>
    <row r="979">
      <c r="A979" s="111"/>
    </row>
    <row r="980">
      <c r="A980" s="111"/>
    </row>
    <row r="981">
      <c r="A981" s="111"/>
    </row>
    <row r="982">
      <c r="A982" s="111"/>
    </row>
    <row r="983">
      <c r="A983" s="111"/>
    </row>
    <row r="984">
      <c r="A984" s="111"/>
    </row>
    <row r="985">
      <c r="A985" s="111"/>
    </row>
    <row r="986">
      <c r="A986" s="111"/>
    </row>
    <row r="987">
      <c r="A987" s="111"/>
    </row>
    <row r="988">
      <c r="A988" s="111"/>
    </row>
    <row r="989">
      <c r="A989" s="111"/>
    </row>
    <row r="990">
      <c r="A990" s="1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8" max="8" width="27.38"/>
    <col customWidth="1" min="19" max="19" width="37.63"/>
  </cols>
  <sheetData>
    <row r="1">
      <c r="I1" s="112" t="s">
        <v>584</v>
      </c>
    </row>
    <row r="2">
      <c r="A2" s="8">
        <v>1.0</v>
      </c>
      <c r="B2" s="9" t="s">
        <v>16</v>
      </c>
      <c r="C2" s="9" t="s">
        <v>17</v>
      </c>
      <c r="D2" s="11">
        <v>2022.0</v>
      </c>
      <c r="E2" s="17" t="s">
        <v>585</v>
      </c>
      <c r="F2" s="13">
        <v>2.0</v>
      </c>
      <c r="G2" s="13">
        <v>963.0</v>
      </c>
      <c r="H2" s="13" t="s">
        <v>22</v>
      </c>
      <c r="I2" s="97" t="s">
        <v>405</v>
      </c>
      <c r="J2" s="15">
        <v>7.0</v>
      </c>
      <c r="K2" s="15">
        <v>8.0</v>
      </c>
      <c r="L2" s="15">
        <v>9.0</v>
      </c>
      <c r="M2" s="15">
        <v>10.0</v>
      </c>
      <c r="Q2" s="113"/>
      <c r="S2" s="97" t="s">
        <v>397</v>
      </c>
      <c r="T2" s="11">
        <v>1.0</v>
      </c>
    </row>
    <row r="3">
      <c r="A3" s="8">
        <v>2.0</v>
      </c>
      <c r="B3" s="9" t="s">
        <v>24</v>
      </c>
      <c r="C3" s="9" t="s">
        <v>25</v>
      </c>
      <c r="D3" s="11">
        <v>2021.0</v>
      </c>
      <c r="E3" s="17" t="s">
        <v>27</v>
      </c>
      <c r="F3" s="13">
        <v>3.0</v>
      </c>
      <c r="G3" s="13">
        <v>468167.0</v>
      </c>
      <c r="H3" s="13" t="s">
        <v>586</v>
      </c>
      <c r="I3" s="114">
        <f>IFERROR(__xludf.DUMMYFUNCTION("SPLIT(H3, "";"")"),11.0)</f>
        <v>11</v>
      </c>
      <c r="J3" s="114">
        <f>IFERROR(__xludf.DUMMYFUNCTION("""COMPUTED_VALUE"""),11.0)</f>
        <v>11</v>
      </c>
      <c r="S3" s="97" t="s">
        <v>399</v>
      </c>
      <c r="T3" s="11">
        <v>2.0</v>
      </c>
    </row>
    <row r="4">
      <c r="A4" s="8">
        <v>3.0</v>
      </c>
      <c r="B4" s="20" t="s">
        <v>30</v>
      </c>
      <c r="C4" s="9" t="s">
        <v>31</v>
      </c>
      <c r="D4" s="11">
        <v>2020.0</v>
      </c>
      <c r="E4" s="17" t="s">
        <v>27</v>
      </c>
      <c r="F4" s="13" t="s">
        <v>33</v>
      </c>
      <c r="G4" s="13">
        <v>10826.0</v>
      </c>
      <c r="H4" s="13" t="s">
        <v>34</v>
      </c>
      <c r="I4" s="15">
        <v>17.0</v>
      </c>
      <c r="J4" s="97" t="s">
        <v>405</v>
      </c>
      <c r="K4" s="15">
        <v>8.0</v>
      </c>
      <c r="L4" s="15">
        <v>14.0</v>
      </c>
      <c r="S4" s="97" t="s">
        <v>401</v>
      </c>
      <c r="T4" s="11">
        <v>3.0</v>
      </c>
    </row>
    <row r="5">
      <c r="A5" s="21">
        <v>4.0</v>
      </c>
      <c r="B5" s="22" t="s">
        <v>36</v>
      </c>
      <c r="C5" s="23" t="s">
        <v>37</v>
      </c>
      <c r="D5" s="15">
        <v>2021.0</v>
      </c>
      <c r="E5" s="15" t="s">
        <v>39</v>
      </c>
      <c r="F5" s="14">
        <v>1.0</v>
      </c>
      <c r="G5" s="115">
        <v>5105.0</v>
      </c>
      <c r="H5" s="14" t="s">
        <v>40</v>
      </c>
      <c r="I5" s="114">
        <f>IFERROR(__xludf.DUMMYFUNCTION("SPLIT(H5, "";"")"),14.0)</f>
        <v>14</v>
      </c>
      <c r="J5" s="114">
        <f>IFERROR(__xludf.DUMMYFUNCTION("""COMPUTED_VALUE"""),8.0)</f>
        <v>8</v>
      </c>
      <c r="K5" s="114">
        <f>IFERROR(__xludf.DUMMYFUNCTION("""COMPUTED_VALUE"""),18.0)</f>
        <v>18</v>
      </c>
      <c r="S5" s="97" t="s">
        <v>402</v>
      </c>
      <c r="T5" s="11">
        <v>4.0</v>
      </c>
    </row>
    <row r="6">
      <c r="A6" s="21">
        <v>5.0</v>
      </c>
      <c r="B6" s="22" t="s">
        <v>42</v>
      </c>
      <c r="C6" s="23" t="s">
        <v>43</v>
      </c>
      <c r="D6" s="15">
        <v>2018.0</v>
      </c>
      <c r="E6" s="15" t="s">
        <v>27</v>
      </c>
      <c r="F6" s="14">
        <v>1.0</v>
      </c>
      <c r="G6" s="15">
        <v>43703.0</v>
      </c>
      <c r="H6" s="14" t="s">
        <v>46</v>
      </c>
      <c r="I6" s="114">
        <f>IFERROR(__xludf.DUMMYFUNCTION("SPLIT(H6, "";"")"),6.0)</f>
        <v>6</v>
      </c>
      <c r="J6" s="114">
        <f>IFERROR(__xludf.DUMMYFUNCTION("""COMPUTED_VALUE"""),8.0)</f>
        <v>8</v>
      </c>
      <c r="K6" s="114">
        <f>IFERROR(__xludf.DUMMYFUNCTION("""COMPUTED_VALUE"""),9.0)</f>
        <v>9</v>
      </c>
      <c r="L6" s="114">
        <f>IFERROR(__xludf.DUMMYFUNCTION("""COMPUTED_VALUE"""),15.0)</f>
        <v>15</v>
      </c>
      <c r="M6" s="114">
        <f>IFERROR(__xludf.DUMMYFUNCTION("""COMPUTED_VALUE"""),17.0)</f>
        <v>17</v>
      </c>
      <c r="N6" s="114">
        <f>IFERROR(__xludf.DUMMYFUNCTION("""COMPUTED_VALUE"""),19.0)</f>
        <v>19</v>
      </c>
      <c r="S6" s="97" t="s">
        <v>403</v>
      </c>
      <c r="T6" s="11">
        <v>5.0</v>
      </c>
    </row>
    <row r="7">
      <c r="A7" s="25">
        <v>6.0</v>
      </c>
      <c r="B7" s="22" t="s">
        <v>48</v>
      </c>
      <c r="C7" s="23" t="s">
        <v>49</v>
      </c>
      <c r="D7" s="15">
        <v>2023.0</v>
      </c>
      <c r="E7" s="15" t="s">
        <v>51</v>
      </c>
      <c r="F7" s="14">
        <v>1.0</v>
      </c>
      <c r="G7" s="15">
        <v>392.0</v>
      </c>
      <c r="H7" s="14" t="s">
        <v>587</v>
      </c>
      <c r="I7" s="114">
        <f>IFERROR(__xludf.DUMMYFUNCTION("SPLIT(H7, "";"")"),19.0)</f>
        <v>19</v>
      </c>
      <c r="J7" s="114">
        <f>IFERROR(__xludf.DUMMYFUNCTION("""COMPUTED_VALUE"""),8.0)</f>
        <v>8</v>
      </c>
      <c r="K7" s="114">
        <f>IFERROR(__xludf.DUMMYFUNCTION("""COMPUTED_VALUE"""),17.0)</f>
        <v>17</v>
      </c>
      <c r="L7" s="114">
        <f>IFERROR(__xludf.DUMMYFUNCTION("""COMPUTED_VALUE"""),2.0)</f>
        <v>2</v>
      </c>
      <c r="S7" s="97" t="s">
        <v>405</v>
      </c>
      <c r="T7" s="11">
        <v>6.0</v>
      </c>
    </row>
    <row r="8">
      <c r="A8" s="25">
        <v>7.0</v>
      </c>
      <c r="B8" s="22" t="s">
        <v>53</v>
      </c>
      <c r="C8" s="23" t="s">
        <v>54</v>
      </c>
      <c r="D8" s="15">
        <v>2019.0</v>
      </c>
      <c r="E8" s="15" t="s">
        <v>588</v>
      </c>
      <c r="F8" s="14">
        <v>1.0</v>
      </c>
      <c r="G8" s="15">
        <v>86.309</v>
      </c>
      <c r="H8" s="14" t="s">
        <v>57</v>
      </c>
      <c r="I8" s="114">
        <f>IFERROR(__xludf.DUMMYFUNCTION("SPLIT(H8, "";"")"),17.0)</f>
        <v>17</v>
      </c>
      <c r="J8" s="114">
        <f>IFERROR(__xludf.DUMMYFUNCTION("""COMPUTED_VALUE"""),13.0)</f>
        <v>13</v>
      </c>
      <c r="S8" s="97" t="s">
        <v>407</v>
      </c>
      <c r="T8" s="11">
        <v>7.0</v>
      </c>
    </row>
    <row r="9">
      <c r="A9" s="27">
        <v>8.0</v>
      </c>
      <c r="B9" s="22" t="s">
        <v>58</v>
      </c>
      <c r="C9" s="23" t="s">
        <v>59</v>
      </c>
      <c r="D9" s="15">
        <v>2021.0</v>
      </c>
      <c r="E9" s="15" t="s">
        <v>27</v>
      </c>
      <c r="F9" s="14">
        <v>68.0</v>
      </c>
      <c r="G9" s="15">
        <v>5.075</v>
      </c>
      <c r="H9" s="14" t="s">
        <v>589</v>
      </c>
      <c r="I9" s="15">
        <v>17.0</v>
      </c>
      <c r="J9" s="97">
        <v>6.0</v>
      </c>
      <c r="K9" s="15">
        <v>17.0</v>
      </c>
      <c r="L9" s="15">
        <v>19.0</v>
      </c>
      <c r="M9" s="15">
        <v>15.0</v>
      </c>
      <c r="N9" s="15">
        <v>7.0</v>
      </c>
      <c r="S9" s="97" t="s">
        <v>408</v>
      </c>
      <c r="T9" s="11">
        <v>8.0</v>
      </c>
    </row>
    <row r="10">
      <c r="A10" s="27">
        <v>9.0</v>
      </c>
      <c r="B10" s="22" t="s">
        <v>62</v>
      </c>
      <c r="C10" s="23" t="s">
        <v>63</v>
      </c>
      <c r="D10" s="15">
        <v>2019.0</v>
      </c>
      <c r="E10" s="15" t="s">
        <v>27</v>
      </c>
      <c r="F10" s="14">
        <v>1.0</v>
      </c>
      <c r="G10" s="15">
        <v>184.895</v>
      </c>
      <c r="H10" s="14" t="s">
        <v>590</v>
      </c>
      <c r="I10" s="114">
        <f>IFERROR(__xludf.DUMMYFUNCTION("SPLIT(H10, "";"")"),17.0)</f>
        <v>17</v>
      </c>
      <c r="J10" s="114">
        <f>IFERROR(__xludf.DUMMYFUNCTION("""COMPUTED_VALUE"""),19.0)</f>
        <v>19</v>
      </c>
      <c r="K10" s="114">
        <f>IFERROR(__xludf.DUMMYFUNCTION("""COMPUTED_VALUE"""),15.0)</f>
        <v>15</v>
      </c>
      <c r="S10" s="97" t="s">
        <v>410</v>
      </c>
      <c r="T10" s="11">
        <v>9.0</v>
      </c>
    </row>
    <row r="11">
      <c r="A11" s="28">
        <v>10.0</v>
      </c>
      <c r="B11" s="29" t="s">
        <v>65</v>
      </c>
      <c r="C11" s="23" t="s">
        <v>66</v>
      </c>
      <c r="D11" s="15">
        <v>2021.0</v>
      </c>
      <c r="E11" s="15" t="s">
        <v>68</v>
      </c>
      <c r="F11" s="14">
        <v>1.0</v>
      </c>
      <c r="H11" s="14">
        <v>8.0</v>
      </c>
      <c r="I11" s="114">
        <f>IFERROR(__xludf.DUMMYFUNCTION("SPLIT(H11, "";"")"),8.0)</f>
        <v>8</v>
      </c>
      <c r="S11" s="97" t="s">
        <v>412</v>
      </c>
      <c r="T11" s="11">
        <v>10.0</v>
      </c>
    </row>
    <row r="12">
      <c r="A12" s="28">
        <v>11.0</v>
      </c>
      <c r="B12" s="29" t="s">
        <v>69</v>
      </c>
      <c r="C12" s="23" t="s">
        <v>70</v>
      </c>
      <c r="D12" s="15">
        <v>2021.0</v>
      </c>
      <c r="E12" s="15" t="s">
        <v>72</v>
      </c>
      <c r="F12" s="14">
        <v>1.0</v>
      </c>
      <c r="G12" s="15">
        <v>1945.0</v>
      </c>
      <c r="H12" s="14" t="s">
        <v>591</v>
      </c>
      <c r="I12" s="114">
        <f>IFERROR(__xludf.DUMMYFUNCTION("SPLIT(H12, "";"")"),6.0)</f>
        <v>6</v>
      </c>
      <c r="J12" s="114">
        <f>IFERROR(__xludf.DUMMYFUNCTION("""COMPUTED_VALUE"""),3.0)</f>
        <v>3</v>
      </c>
      <c r="S12" s="97" t="s">
        <v>413</v>
      </c>
      <c r="T12" s="11">
        <v>11.0</v>
      </c>
    </row>
    <row r="13">
      <c r="A13" s="28">
        <v>12.0</v>
      </c>
      <c r="B13" s="29" t="s">
        <v>73</v>
      </c>
      <c r="C13" s="15" t="s">
        <v>74</v>
      </c>
      <c r="D13" s="15">
        <v>2021.0</v>
      </c>
      <c r="E13" s="15" t="s">
        <v>76</v>
      </c>
      <c r="F13" s="14">
        <v>1.0</v>
      </c>
      <c r="G13" s="15">
        <v>172.104</v>
      </c>
      <c r="H13" s="14">
        <v>16.0</v>
      </c>
      <c r="I13" s="114">
        <f>IFERROR(__xludf.DUMMYFUNCTION("SPLIT(H13, "";"")"),16.0)</f>
        <v>16</v>
      </c>
      <c r="S13" s="97" t="s">
        <v>414</v>
      </c>
      <c r="T13" s="11">
        <v>12.0</v>
      </c>
    </row>
    <row r="14">
      <c r="A14" s="32">
        <v>13.0</v>
      </c>
      <c r="B14" s="22" t="s">
        <v>78</v>
      </c>
      <c r="C14" s="23" t="s">
        <v>79</v>
      </c>
      <c r="D14" s="15">
        <v>2022.0</v>
      </c>
      <c r="E14" s="15" t="s">
        <v>27</v>
      </c>
      <c r="F14" s="14" t="s">
        <v>81</v>
      </c>
      <c r="G14" s="115">
        <v>464861.0</v>
      </c>
      <c r="H14" s="14">
        <v>20.0</v>
      </c>
      <c r="I14" s="114">
        <f>IFERROR(__xludf.DUMMYFUNCTION("SPLIT(H14, "";"")"),20.0)</f>
        <v>20</v>
      </c>
      <c r="S14" s="97" t="s">
        <v>415</v>
      </c>
      <c r="T14" s="11">
        <v>13.0</v>
      </c>
    </row>
    <row r="15">
      <c r="A15" s="32">
        <v>14.0</v>
      </c>
      <c r="B15" s="22" t="s">
        <v>83</v>
      </c>
      <c r="C15" s="23" t="s">
        <v>84</v>
      </c>
      <c r="D15" s="15">
        <v>2021.0</v>
      </c>
      <c r="E15" s="15" t="s">
        <v>86</v>
      </c>
      <c r="F15" s="26">
        <v>1.0</v>
      </c>
      <c r="G15" s="33">
        <v>300.0</v>
      </c>
      <c r="H15" s="26" t="s">
        <v>87</v>
      </c>
      <c r="I15" s="114">
        <f>IFERROR(__xludf.DUMMYFUNCTION("SPLIT(H15, "";"")"),2.0)</f>
        <v>2</v>
      </c>
      <c r="J15" s="114">
        <f>IFERROR(__xludf.DUMMYFUNCTION("""COMPUTED_VALUE"""),26.0)</f>
        <v>26</v>
      </c>
      <c r="S15" s="97" t="s">
        <v>417</v>
      </c>
      <c r="T15" s="11">
        <v>14.0</v>
      </c>
    </row>
    <row r="16">
      <c r="A16" s="32">
        <v>15.0</v>
      </c>
      <c r="B16" s="22" t="s">
        <v>89</v>
      </c>
      <c r="C16" s="23" t="s">
        <v>90</v>
      </c>
      <c r="D16" s="15">
        <v>2019.0</v>
      </c>
      <c r="E16" s="15" t="s">
        <v>27</v>
      </c>
      <c r="F16" s="26" t="s">
        <v>92</v>
      </c>
      <c r="G16" s="14">
        <v>52037.0</v>
      </c>
      <c r="H16" s="14" t="s">
        <v>93</v>
      </c>
      <c r="I16" s="114">
        <f>IFERROR(__xludf.DUMMYFUNCTION("SPLIT(H16, "";"")"),8.0)</f>
        <v>8</v>
      </c>
      <c r="J16" s="114">
        <f>IFERROR(__xludf.DUMMYFUNCTION("""COMPUTED_VALUE"""),13.0)</f>
        <v>13</v>
      </c>
      <c r="K16" s="114">
        <f>IFERROR(__xludf.DUMMYFUNCTION("""COMPUTED_VALUE"""),16.0)</f>
        <v>16</v>
      </c>
      <c r="L16" s="114">
        <f>IFERROR(__xludf.DUMMYFUNCTION("""COMPUTED_VALUE"""),17.0)</f>
        <v>17</v>
      </c>
      <c r="S16" s="97" t="s">
        <v>419</v>
      </c>
      <c r="T16" s="11">
        <v>15.0</v>
      </c>
    </row>
    <row r="17">
      <c r="A17" s="32">
        <v>16.0</v>
      </c>
      <c r="B17" s="22" t="s">
        <v>96</v>
      </c>
      <c r="C17" s="23" t="s">
        <v>97</v>
      </c>
      <c r="D17" s="15">
        <v>2021.0</v>
      </c>
      <c r="E17" s="15" t="s">
        <v>99</v>
      </c>
      <c r="F17" s="14">
        <v>2.0</v>
      </c>
      <c r="G17" s="15">
        <v>356.0</v>
      </c>
      <c r="H17" s="11">
        <v>17.0</v>
      </c>
      <c r="I17" s="114">
        <f>IFERROR(__xludf.DUMMYFUNCTION("SPLIT(H17, "";"")"),17.0)</f>
        <v>17</v>
      </c>
      <c r="S17" s="97" t="s">
        <v>421</v>
      </c>
      <c r="T17" s="11">
        <v>16.0</v>
      </c>
    </row>
    <row r="18">
      <c r="A18" s="32">
        <v>17.0</v>
      </c>
      <c r="B18" s="22" t="s">
        <v>101</v>
      </c>
      <c r="C18" s="23" t="s">
        <v>102</v>
      </c>
      <c r="D18" s="15">
        <v>2018.0</v>
      </c>
      <c r="E18" s="15" t="s">
        <v>27</v>
      </c>
      <c r="F18" s="14">
        <v>1.0</v>
      </c>
      <c r="G18" s="115">
        <v>25947.0</v>
      </c>
      <c r="H18" s="36" t="s">
        <v>104</v>
      </c>
      <c r="I18" s="114">
        <f>IFERROR(__xludf.DUMMYFUNCTION("SPLIT(H18, "";"")"),8.0)</f>
        <v>8</v>
      </c>
      <c r="J18" s="114">
        <f>IFERROR(__xludf.DUMMYFUNCTION("""COMPUTED_VALUE"""),17.0)</f>
        <v>17</v>
      </c>
      <c r="K18" s="114">
        <f>IFERROR(__xludf.DUMMYFUNCTION("""COMPUTED_VALUE"""),16.0)</f>
        <v>16</v>
      </c>
      <c r="L18" s="114">
        <f>IFERROR(__xludf.DUMMYFUNCTION("""COMPUTED_VALUE"""),27.0)</f>
        <v>27</v>
      </c>
      <c r="S18" s="97" t="s">
        <v>422</v>
      </c>
      <c r="T18" s="11">
        <v>17.0</v>
      </c>
    </row>
    <row r="19">
      <c r="A19" s="32">
        <v>18.0</v>
      </c>
      <c r="B19" s="22" t="s">
        <v>106</v>
      </c>
      <c r="C19" s="23" t="s">
        <v>107</v>
      </c>
      <c r="D19" s="15">
        <v>2023.0</v>
      </c>
      <c r="E19" s="15" t="s">
        <v>27</v>
      </c>
      <c r="F19" s="30"/>
      <c r="G19" s="15">
        <v>87783.0</v>
      </c>
      <c r="H19" s="14">
        <v>24.0</v>
      </c>
      <c r="I19" s="114">
        <f>IFERROR(__xludf.DUMMYFUNCTION("SPLIT(H19, "";"")"),24.0)</f>
        <v>24</v>
      </c>
      <c r="S19" s="97" t="s">
        <v>424</v>
      </c>
      <c r="T19" s="15">
        <v>18.0</v>
      </c>
    </row>
    <row r="20">
      <c r="A20" s="37">
        <v>19.0</v>
      </c>
      <c r="B20" s="22" t="s">
        <v>110</v>
      </c>
      <c r="C20" s="23" t="s">
        <v>111</v>
      </c>
      <c r="D20" s="15">
        <v>2020.0</v>
      </c>
      <c r="E20" s="15" t="s">
        <v>592</v>
      </c>
      <c r="F20" s="14">
        <v>1.0</v>
      </c>
      <c r="G20" s="15">
        <v>1364924.0</v>
      </c>
      <c r="H20" s="14">
        <v>22.0</v>
      </c>
      <c r="I20" s="114">
        <f>IFERROR(__xludf.DUMMYFUNCTION("SPLIT(H20, "";"")"),22.0)</f>
        <v>22</v>
      </c>
      <c r="S20" s="97" t="s">
        <v>426</v>
      </c>
      <c r="T20" s="15">
        <v>19.0</v>
      </c>
    </row>
    <row r="21">
      <c r="A21" s="37">
        <v>20.0</v>
      </c>
      <c r="B21" s="22" t="s">
        <v>115</v>
      </c>
      <c r="C21" s="23" t="s">
        <v>116</v>
      </c>
      <c r="D21" s="15">
        <v>2023.0</v>
      </c>
      <c r="E21" s="15" t="s">
        <v>593</v>
      </c>
      <c r="F21" s="14">
        <v>1.0</v>
      </c>
      <c r="G21" s="15">
        <v>61532.0</v>
      </c>
      <c r="H21" s="14" t="s">
        <v>118</v>
      </c>
      <c r="I21" s="114">
        <f>IFERROR(__xludf.DUMMYFUNCTION("SPLIT(H21, "";"")"),23.0)</f>
        <v>23</v>
      </c>
      <c r="J21" s="114">
        <f>IFERROR(__xludf.DUMMYFUNCTION("""COMPUTED_VALUE"""),15.0)</f>
        <v>15</v>
      </c>
      <c r="K21" s="114">
        <f>IFERROR(__xludf.DUMMYFUNCTION("""COMPUTED_VALUE"""),17.0)</f>
        <v>17</v>
      </c>
      <c r="L21" s="114">
        <f>IFERROR(__xludf.DUMMYFUNCTION("""COMPUTED_VALUE"""),24.0)</f>
        <v>24</v>
      </c>
      <c r="M21" s="114">
        <f>IFERROR(__xludf.DUMMYFUNCTION("""COMPUTED_VALUE"""),25.0)</f>
        <v>25</v>
      </c>
      <c r="S21" s="97" t="s">
        <v>427</v>
      </c>
      <c r="T21" s="13">
        <v>20.0</v>
      </c>
    </row>
    <row r="22">
      <c r="A22" s="28">
        <v>21.0</v>
      </c>
      <c r="B22" s="22" t="s">
        <v>119</v>
      </c>
      <c r="C22" s="15" t="s">
        <v>120</v>
      </c>
      <c r="D22" s="15">
        <v>2023.0</v>
      </c>
      <c r="E22" s="15" t="s">
        <v>122</v>
      </c>
      <c r="F22" s="14">
        <v>1.0</v>
      </c>
      <c r="G22" s="15">
        <v>171.275</v>
      </c>
      <c r="H22" s="14">
        <v>13.0</v>
      </c>
      <c r="I22" s="114">
        <f>IFERROR(__xludf.DUMMYFUNCTION("SPLIT(H22, "";"")"),13.0)</f>
        <v>13</v>
      </c>
      <c r="S22" s="12" t="s">
        <v>428</v>
      </c>
      <c r="T22" s="13">
        <v>21.0</v>
      </c>
    </row>
    <row r="23">
      <c r="A23" s="28">
        <v>22.0</v>
      </c>
      <c r="B23" s="22" t="s">
        <v>123</v>
      </c>
      <c r="C23" s="23" t="s">
        <v>124</v>
      </c>
      <c r="D23" s="15">
        <v>2021.0</v>
      </c>
      <c r="E23" s="15" t="s">
        <v>27</v>
      </c>
      <c r="F23" s="14">
        <v>1.0</v>
      </c>
      <c r="G23" s="15">
        <v>412.858</v>
      </c>
      <c r="H23" s="14">
        <v>6.0</v>
      </c>
      <c r="I23" s="114">
        <f>IFERROR(__xludf.DUMMYFUNCTION("SPLIT(H23, "";"")"),6.0)</f>
        <v>6</v>
      </c>
      <c r="S23" s="12" t="s">
        <v>429</v>
      </c>
      <c r="T23" s="13">
        <v>22.0</v>
      </c>
    </row>
    <row r="24">
      <c r="A24" s="116">
        <v>23.0</v>
      </c>
      <c r="B24" s="117" t="s">
        <v>127</v>
      </c>
      <c r="C24" s="116" t="s">
        <v>128</v>
      </c>
      <c r="D24" s="116">
        <v>2020.0</v>
      </c>
      <c r="E24" s="116" t="s">
        <v>130</v>
      </c>
      <c r="F24" s="118">
        <v>4.0</v>
      </c>
      <c r="G24" s="116">
        <v>599.276</v>
      </c>
      <c r="H24" s="118" t="s">
        <v>594</v>
      </c>
      <c r="I24" s="119">
        <f>IFERROR(__xludf.DUMMYFUNCTION("SPLIT(H24, "";"")"),17.0)</f>
        <v>17</v>
      </c>
      <c r="J24" s="119">
        <f>IFERROR(__xludf.DUMMYFUNCTION("""COMPUTED_VALUE"""),8.0)</f>
        <v>8</v>
      </c>
      <c r="K24" s="119">
        <f>IFERROR(__xludf.DUMMYFUNCTION("""COMPUTED_VALUE"""),41.0)</f>
        <v>41</v>
      </c>
      <c r="L24" s="119"/>
      <c r="M24" s="119"/>
      <c r="N24" s="119"/>
      <c r="O24" s="119"/>
      <c r="P24" s="119"/>
      <c r="Q24" s="119"/>
      <c r="R24" s="119"/>
      <c r="S24" s="120" t="s">
        <v>430</v>
      </c>
      <c r="T24" s="121">
        <v>23.0</v>
      </c>
      <c r="U24" s="119"/>
      <c r="V24" s="119"/>
      <c r="W24" s="119"/>
      <c r="X24" s="119"/>
      <c r="Y24" s="119"/>
    </row>
    <row r="25">
      <c r="A25" s="28">
        <v>24.0</v>
      </c>
      <c r="B25" s="22" t="s">
        <v>132</v>
      </c>
      <c r="C25" s="15" t="s">
        <v>133</v>
      </c>
      <c r="D25" s="15">
        <v>2024.0</v>
      </c>
      <c r="E25" s="15" t="s">
        <v>122</v>
      </c>
      <c r="F25" s="14">
        <v>1.0</v>
      </c>
      <c r="H25" s="14">
        <v>17.0</v>
      </c>
      <c r="I25" s="114">
        <f>IFERROR(__xludf.DUMMYFUNCTION("SPLIT(H25, "";"")"),17.0)</f>
        <v>17</v>
      </c>
      <c r="S25" s="100" t="s">
        <v>431</v>
      </c>
      <c r="T25" s="13">
        <v>24.0</v>
      </c>
    </row>
    <row r="26">
      <c r="A26" s="28">
        <v>25.0</v>
      </c>
      <c r="B26" s="22" t="s">
        <v>135</v>
      </c>
      <c r="C26" s="15" t="s">
        <v>136</v>
      </c>
      <c r="D26" s="15">
        <v>2015.0</v>
      </c>
      <c r="E26" s="15" t="s">
        <v>86</v>
      </c>
      <c r="F26" s="14">
        <v>1.0</v>
      </c>
      <c r="G26" s="15">
        <v>1.299</v>
      </c>
      <c r="H26" s="122"/>
      <c r="I26" s="123" t="str">
        <f>IFERROR(__xludf.DUMMYFUNCTION("SPLIT(H26, "";"")"),"#VALUE!")</f>
        <v>#VALUE!</v>
      </c>
      <c r="S26" s="12" t="s">
        <v>432</v>
      </c>
      <c r="T26" s="13">
        <v>25.0</v>
      </c>
    </row>
    <row r="27">
      <c r="A27" s="28">
        <v>26.0</v>
      </c>
      <c r="B27" s="29" t="s">
        <v>138</v>
      </c>
      <c r="C27" s="15" t="s">
        <v>139</v>
      </c>
      <c r="D27" s="15">
        <v>2020.0</v>
      </c>
      <c r="E27" s="15" t="s">
        <v>595</v>
      </c>
      <c r="F27" s="30"/>
      <c r="H27" s="122"/>
      <c r="I27" s="123" t="str">
        <f>IFERROR(__xludf.DUMMYFUNCTION("SPLIT(H27, "";"")"),"#VALUE!")</f>
        <v>#VALUE!</v>
      </c>
      <c r="S27" s="15" t="s">
        <v>433</v>
      </c>
      <c r="T27" s="13">
        <v>26.0</v>
      </c>
    </row>
    <row r="28">
      <c r="A28" s="28">
        <v>27.0</v>
      </c>
      <c r="B28" s="22" t="s">
        <v>142</v>
      </c>
      <c r="C28" s="15" t="s">
        <v>143</v>
      </c>
      <c r="D28" s="15">
        <v>2019.0</v>
      </c>
      <c r="E28" s="15" t="s">
        <v>130</v>
      </c>
      <c r="F28" s="14">
        <v>1.0</v>
      </c>
      <c r="G28" s="15">
        <v>684.0</v>
      </c>
      <c r="H28" s="14">
        <v>17.0</v>
      </c>
      <c r="I28" s="114">
        <f>IFERROR(__xludf.DUMMYFUNCTION("SPLIT(H28, "";"")"),17.0)</f>
        <v>17</v>
      </c>
      <c r="S28" s="15" t="s">
        <v>435</v>
      </c>
      <c r="T28" s="13">
        <v>27.0</v>
      </c>
    </row>
    <row r="29">
      <c r="A29" s="124">
        <v>28.0</v>
      </c>
      <c r="B29" s="125" t="s">
        <v>596</v>
      </c>
      <c r="C29" s="124" t="s">
        <v>597</v>
      </c>
      <c r="D29" s="124">
        <v>2020.0</v>
      </c>
      <c r="E29" s="124" t="s">
        <v>27</v>
      </c>
      <c r="F29" s="126">
        <v>1.0</v>
      </c>
      <c r="G29" s="124">
        <v>4000.0</v>
      </c>
      <c r="H29" s="126">
        <v>19.0</v>
      </c>
      <c r="I29" s="127">
        <f>IFERROR(__xludf.DUMMYFUNCTION("SPLIT(H29, "";"")"),19.0)</f>
        <v>19</v>
      </c>
      <c r="J29" s="127"/>
      <c r="K29" s="127"/>
      <c r="L29" s="127"/>
      <c r="M29" s="127"/>
      <c r="N29" s="127"/>
      <c r="O29" s="127"/>
      <c r="P29" s="127"/>
      <c r="Q29" s="127"/>
      <c r="R29" s="127"/>
      <c r="S29" s="101" t="s">
        <v>437</v>
      </c>
      <c r="T29" s="102">
        <v>28.0</v>
      </c>
      <c r="U29" s="127"/>
      <c r="V29" s="127"/>
      <c r="W29" s="127"/>
      <c r="X29" s="127"/>
      <c r="Y29" s="127"/>
    </row>
    <row r="30">
      <c r="A30" s="28">
        <v>29.0</v>
      </c>
      <c r="B30" s="22" t="s">
        <v>145</v>
      </c>
      <c r="C30" s="39" t="s">
        <v>146</v>
      </c>
      <c r="D30" s="15">
        <v>2018.0</v>
      </c>
      <c r="E30" s="15" t="s">
        <v>148</v>
      </c>
      <c r="F30" s="14">
        <v>1.0</v>
      </c>
      <c r="G30" s="15">
        <v>90785.0</v>
      </c>
      <c r="H30" s="11">
        <v>17.0</v>
      </c>
      <c r="I30" s="114">
        <f>IFERROR(__xludf.DUMMYFUNCTION("SPLIT(H30, "";"")"),17.0)</f>
        <v>17</v>
      </c>
      <c r="S30" s="12" t="s">
        <v>438</v>
      </c>
      <c r="T30" s="13">
        <v>29.0</v>
      </c>
    </row>
    <row r="31">
      <c r="A31" s="37">
        <v>30.0</v>
      </c>
      <c r="B31" s="41" t="s">
        <v>150</v>
      </c>
      <c r="C31" s="9" t="s">
        <v>151</v>
      </c>
      <c r="D31" s="11">
        <v>2021.0</v>
      </c>
      <c r="E31" s="17" t="s">
        <v>86</v>
      </c>
      <c r="F31" s="13">
        <v>209.0</v>
      </c>
      <c r="G31" s="13">
        <v>262391.0</v>
      </c>
      <c r="H31" s="13" t="s">
        <v>598</v>
      </c>
      <c r="I31" s="114">
        <f>IFERROR(__xludf.DUMMYFUNCTION("SPLIT(H31, "";"")"),15.0)</f>
        <v>15</v>
      </c>
      <c r="J31" s="114">
        <f>IFERROR(__xludf.DUMMYFUNCTION("""COMPUTED_VALUE"""),6.0)</f>
        <v>6</v>
      </c>
      <c r="K31" s="114">
        <f>IFERROR(__xludf.DUMMYFUNCTION("""COMPUTED_VALUE"""),16.0)</f>
        <v>16</v>
      </c>
      <c r="L31" s="114">
        <f>IFERROR(__xludf.DUMMYFUNCTION("""COMPUTED_VALUE"""),14.0)</f>
        <v>14</v>
      </c>
      <c r="S31" s="15" t="s">
        <v>440</v>
      </c>
      <c r="T31" s="13">
        <v>30.0</v>
      </c>
    </row>
    <row r="32">
      <c r="A32" s="37">
        <v>31.0</v>
      </c>
      <c r="B32" s="9" t="s">
        <v>155</v>
      </c>
      <c r="C32" s="9" t="s">
        <v>156</v>
      </c>
      <c r="D32" s="11">
        <v>2019.0</v>
      </c>
      <c r="E32" s="17" t="s">
        <v>130</v>
      </c>
      <c r="F32" s="13">
        <v>2.0</v>
      </c>
      <c r="G32" s="13">
        <v>9462.0</v>
      </c>
      <c r="H32" s="13" t="s">
        <v>158</v>
      </c>
      <c r="I32" s="114">
        <f>IFERROR(__xludf.DUMMYFUNCTION("SPLIT(H32, "";"")"),8.0)</f>
        <v>8</v>
      </c>
      <c r="J32" s="114">
        <f>IFERROR(__xludf.DUMMYFUNCTION("""COMPUTED_VALUE"""),17.0)</f>
        <v>17</v>
      </c>
      <c r="S32" s="12" t="s">
        <v>442</v>
      </c>
      <c r="T32" s="13">
        <v>31.0</v>
      </c>
    </row>
    <row r="33">
      <c r="A33" s="37">
        <v>32.0</v>
      </c>
      <c r="B33" s="9" t="s">
        <v>160</v>
      </c>
      <c r="C33" s="9" t="s">
        <v>161</v>
      </c>
      <c r="D33" s="11">
        <v>2020.0</v>
      </c>
      <c r="E33" s="17" t="s">
        <v>86</v>
      </c>
      <c r="F33" s="13">
        <v>1.0</v>
      </c>
      <c r="G33" s="13">
        <v>1706.0</v>
      </c>
      <c r="H33" s="13" t="s">
        <v>163</v>
      </c>
      <c r="I33" s="114">
        <f>IFERROR(__xludf.DUMMYFUNCTION("SPLIT(H33, "";"")"),17.0)</f>
        <v>17</v>
      </c>
      <c r="J33" s="114">
        <f>IFERROR(__xludf.DUMMYFUNCTION("""COMPUTED_VALUE"""),15.0)</f>
        <v>15</v>
      </c>
      <c r="K33" s="114">
        <f>IFERROR(__xludf.DUMMYFUNCTION("""COMPUTED_VALUE"""),16.0)</f>
        <v>16</v>
      </c>
      <c r="L33" s="114">
        <f>IFERROR(__xludf.DUMMYFUNCTION("""COMPUTED_VALUE"""),6.0)</f>
        <v>6</v>
      </c>
      <c r="S33" s="12" t="s">
        <v>443</v>
      </c>
      <c r="T33" s="13">
        <v>32.0</v>
      </c>
    </row>
    <row r="34">
      <c r="A34" s="43">
        <v>33.0</v>
      </c>
      <c r="B34" s="44" t="s">
        <v>165</v>
      </c>
      <c r="C34" s="44" t="s">
        <v>166</v>
      </c>
      <c r="D34" s="46">
        <v>2019.0</v>
      </c>
      <c r="E34" s="47" t="s">
        <v>39</v>
      </c>
      <c r="F34" s="46">
        <v>1.0</v>
      </c>
      <c r="G34" s="46">
        <v>2200.0</v>
      </c>
      <c r="H34" s="128"/>
      <c r="I34" s="123" t="str">
        <f>IFERROR(__xludf.DUMMYFUNCTION("SPLIT(H34, "";"")"),"#VALUE!")</f>
        <v>#VALUE!</v>
      </c>
      <c r="S34" s="12" t="s">
        <v>444</v>
      </c>
      <c r="T34" s="13">
        <v>33.0</v>
      </c>
    </row>
    <row r="35">
      <c r="A35" s="43">
        <v>34.0</v>
      </c>
      <c r="B35" s="44" t="s">
        <v>169</v>
      </c>
      <c r="C35" s="44" t="s">
        <v>170</v>
      </c>
      <c r="D35" s="46">
        <v>2023.0</v>
      </c>
      <c r="E35" s="47" t="s">
        <v>172</v>
      </c>
      <c r="F35" s="46">
        <v>1.0</v>
      </c>
      <c r="G35" s="46">
        <v>332.0</v>
      </c>
      <c r="H35" s="46">
        <v>19.0</v>
      </c>
      <c r="I35" s="114">
        <f>IFERROR(__xludf.DUMMYFUNCTION("SPLIT(H35, "";"")"),19.0)</f>
        <v>19</v>
      </c>
      <c r="S35" s="97" t="s">
        <v>445</v>
      </c>
      <c r="T35" s="13">
        <v>34.0</v>
      </c>
    </row>
    <row r="36">
      <c r="A36" s="124">
        <v>35.0</v>
      </c>
      <c r="B36" s="125" t="s">
        <v>599</v>
      </c>
      <c r="C36" s="124" t="s">
        <v>600</v>
      </c>
      <c r="D36" s="124">
        <v>2024.0</v>
      </c>
      <c r="E36" s="124" t="s">
        <v>601</v>
      </c>
      <c r="F36" s="126">
        <v>1.0</v>
      </c>
      <c r="G36" s="127"/>
      <c r="H36" s="129"/>
      <c r="I36" s="127" t="str">
        <f>IFERROR(__xludf.DUMMYFUNCTION("SPLIT(H36, "";"")"),"#VALUE!")</f>
        <v>#VALUE!</v>
      </c>
      <c r="J36" s="127"/>
      <c r="K36" s="127"/>
      <c r="L36" s="127"/>
      <c r="M36" s="127"/>
      <c r="N36" s="127"/>
      <c r="O36" s="127"/>
      <c r="P36" s="127"/>
      <c r="Q36" s="127"/>
      <c r="R36" s="127"/>
      <c r="S36" s="124" t="s">
        <v>446</v>
      </c>
      <c r="T36" s="102">
        <v>35.0</v>
      </c>
      <c r="U36" s="127"/>
      <c r="V36" s="127"/>
      <c r="W36" s="127"/>
      <c r="X36" s="127"/>
      <c r="Y36" s="127"/>
    </row>
    <row r="37">
      <c r="A37" s="28">
        <v>36.0</v>
      </c>
      <c r="B37" s="22" t="s">
        <v>174</v>
      </c>
      <c r="C37" s="23" t="s">
        <v>175</v>
      </c>
      <c r="D37" s="15">
        <v>2023.0</v>
      </c>
      <c r="E37" s="17" t="s">
        <v>86</v>
      </c>
      <c r="F37" s="30"/>
      <c r="G37" s="15">
        <v>70628.0</v>
      </c>
      <c r="H37" s="14" t="s">
        <v>602</v>
      </c>
      <c r="I37" s="114">
        <f>IFERROR(__xludf.DUMMYFUNCTION("SPLIT(H37, "";"")"),16.0)</f>
        <v>16</v>
      </c>
      <c r="J37" s="114">
        <f>IFERROR(__xludf.DUMMYFUNCTION("""COMPUTED_VALUE"""),17.0)</f>
        <v>17</v>
      </c>
      <c r="K37" s="114">
        <f>IFERROR(__xludf.DUMMYFUNCTION("""COMPUTED_VALUE"""),13.0)</f>
        <v>13</v>
      </c>
      <c r="L37" s="114">
        <f>IFERROR(__xludf.DUMMYFUNCTION("""COMPUTED_VALUE"""),8.0)</f>
        <v>8</v>
      </c>
      <c r="M37" s="114">
        <f>IFERROR(__xludf.DUMMYFUNCTION("""COMPUTED_VALUE"""),15.0)</f>
        <v>15</v>
      </c>
      <c r="N37" s="114">
        <f>IFERROR(__xludf.DUMMYFUNCTION("""COMPUTED_VALUE"""),7.0)</f>
        <v>7</v>
      </c>
      <c r="O37" s="114">
        <f>IFERROR(__xludf.DUMMYFUNCTION("""COMPUTED_VALUE"""),22.0)</f>
        <v>22</v>
      </c>
      <c r="S37" s="15" t="s">
        <v>448</v>
      </c>
      <c r="T37" s="13">
        <v>36.0</v>
      </c>
    </row>
    <row r="38">
      <c r="A38" s="28">
        <v>37.0</v>
      </c>
      <c r="B38" s="22" t="s">
        <v>179</v>
      </c>
      <c r="C38" s="23" t="s">
        <v>180</v>
      </c>
      <c r="D38" s="15">
        <v>2023.0</v>
      </c>
      <c r="E38" s="15" t="s">
        <v>595</v>
      </c>
      <c r="F38" s="14">
        <v>21.0</v>
      </c>
      <c r="G38" s="15">
        <v>5000000.0</v>
      </c>
      <c r="H38" s="14">
        <v>13.0</v>
      </c>
      <c r="I38" s="114">
        <f>IFERROR(__xludf.DUMMYFUNCTION("SPLIT(H38, "";"")"),13.0)</f>
        <v>13</v>
      </c>
      <c r="S38" s="15" t="s">
        <v>449</v>
      </c>
      <c r="T38" s="13">
        <v>37.0</v>
      </c>
    </row>
    <row r="39">
      <c r="A39" s="28">
        <v>38.0</v>
      </c>
      <c r="B39" s="22" t="s">
        <v>183</v>
      </c>
      <c r="C39" s="15" t="s">
        <v>184</v>
      </c>
      <c r="D39" s="15">
        <v>2023.0</v>
      </c>
      <c r="E39" s="15" t="s">
        <v>595</v>
      </c>
      <c r="F39" s="14">
        <v>1.0</v>
      </c>
      <c r="G39" s="15">
        <v>58.414</v>
      </c>
      <c r="H39" s="14">
        <v>13.0</v>
      </c>
      <c r="I39" s="114">
        <f>IFERROR(__xludf.DUMMYFUNCTION("SPLIT(H39, "";"")"),13.0)</f>
        <v>13</v>
      </c>
      <c r="S39" s="15" t="s">
        <v>450</v>
      </c>
      <c r="T39" s="15">
        <v>38.0</v>
      </c>
    </row>
    <row r="40">
      <c r="A40" s="32">
        <v>39.0</v>
      </c>
      <c r="B40" s="29" t="s">
        <v>187</v>
      </c>
      <c r="C40" s="49" t="s">
        <v>188</v>
      </c>
      <c r="D40" s="33">
        <v>2022.0</v>
      </c>
      <c r="E40" s="33" t="s">
        <v>27</v>
      </c>
      <c r="F40" s="26">
        <v>208.0</v>
      </c>
      <c r="G40" s="33">
        <v>139367.0</v>
      </c>
      <c r="H40" s="26">
        <v>15.0</v>
      </c>
      <c r="I40" s="114">
        <f>IFERROR(__xludf.DUMMYFUNCTION("SPLIT(H40, "";"")"),15.0)</f>
        <v>15</v>
      </c>
      <c r="S40" s="15" t="s">
        <v>451</v>
      </c>
      <c r="T40" s="15">
        <v>39.0</v>
      </c>
    </row>
    <row r="41">
      <c r="A41" s="116">
        <v>40.0</v>
      </c>
      <c r="B41" s="116" t="s">
        <v>190</v>
      </c>
      <c r="C41" s="130" t="s">
        <v>191</v>
      </c>
      <c r="D41" s="116">
        <v>2023.0</v>
      </c>
      <c r="E41" s="116" t="s">
        <v>193</v>
      </c>
      <c r="F41" s="118">
        <v>1.0</v>
      </c>
      <c r="G41" s="116">
        <v>1973.0</v>
      </c>
      <c r="H41" s="118" t="s">
        <v>158</v>
      </c>
      <c r="I41" s="119">
        <f>IFERROR(__xludf.DUMMYFUNCTION("SPLIT(H41, "";"")"),8.0)</f>
        <v>8</v>
      </c>
      <c r="J41" s="119">
        <f>IFERROR(__xludf.DUMMYFUNCTION("""COMPUTED_VALUE"""),17.0)</f>
        <v>17</v>
      </c>
      <c r="K41" s="119"/>
      <c r="L41" s="119"/>
      <c r="M41" s="119"/>
      <c r="N41" s="119"/>
      <c r="O41" s="119"/>
      <c r="P41" s="119"/>
      <c r="Q41" s="119"/>
      <c r="R41" s="119"/>
      <c r="S41" s="116" t="s">
        <v>452</v>
      </c>
      <c r="T41" s="116">
        <v>0.0</v>
      </c>
      <c r="U41" s="119"/>
      <c r="V41" s="119"/>
      <c r="W41" s="119"/>
      <c r="X41" s="119"/>
      <c r="Y41" s="119"/>
    </row>
    <row r="42">
      <c r="A42" s="37">
        <v>41.0</v>
      </c>
      <c r="B42" s="15" t="s">
        <v>194</v>
      </c>
      <c r="C42" s="23" t="s">
        <v>195</v>
      </c>
      <c r="D42" s="15">
        <v>2021.0</v>
      </c>
      <c r="E42" s="15" t="s">
        <v>27</v>
      </c>
      <c r="F42" s="14">
        <v>2.0</v>
      </c>
      <c r="G42" s="15">
        <v>166175.0</v>
      </c>
      <c r="H42" s="14">
        <v>6.0</v>
      </c>
      <c r="I42" s="114">
        <f>IFERROR(__xludf.DUMMYFUNCTION("SPLIT(H42, "";"")"),6.0)</f>
        <v>6</v>
      </c>
      <c r="S42" s="15" t="s">
        <v>453</v>
      </c>
      <c r="T42" s="15">
        <v>40.0</v>
      </c>
    </row>
    <row r="43">
      <c r="A43" s="37">
        <v>42.0</v>
      </c>
      <c r="B43" s="22" t="s">
        <v>198</v>
      </c>
      <c r="C43" s="23" t="s">
        <v>199</v>
      </c>
      <c r="D43" s="15">
        <v>2021.0</v>
      </c>
      <c r="E43" s="15" t="s">
        <v>201</v>
      </c>
      <c r="F43" s="14">
        <v>5.0</v>
      </c>
      <c r="G43" s="15">
        <v>109482.0</v>
      </c>
      <c r="H43" s="26">
        <v>17.0</v>
      </c>
      <c r="I43" s="114">
        <f>IFERROR(__xludf.DUMMYFUNCTION("SPLIT(H43, "";"")"),17.0)</f>
        <v>17</v>
      </c>
    </row>
    <row r="44">
      <c r="A44" s="37">
        <v>43.0</v>
      </c>
      <c r="B44" s="15" t="s">
        <v>203</v>
      </c>
      <c r="C44" s="23" t="s">
        <v>204</v>
      </c>
      <c r="D44" s="15">
        <v>2019.0</v>
      </c>
      <c r="E44" s="15" t="s">
        <v>27</v>
      </c>
      <c r="F44" s="14" t="s">
        <v>33</v>
      </c>
      <c r="G44" s="15">
        <v>209800.0</v>
      </c>
      <c r="H44" s="26" t="s">
        <v>206</v>
      </c>
      <c r="I44" s="114">
        <f>IFERROR(__xludf.DUMMYFUNCTION("SPLIT(H44, "";"")"),34.0)</f>
        <v>34</v>
      </c>
      <c r="J44" s="114">
        <f>IFERROR(__xludf.DUMMYFUNCTION("""COMPUTED_VALUE"""),8.0)</f>
        <v>8</v>
      </c>
      <c r="K44" s="114">
        <f>IFERROR(__xludf.DUMMYFUNCTION("""COMPUTED_VALUE"""),6.0)</f>
        <v>6</v>
      </c>
      <c r="L44" s="114">
        <f>IFERROR(__xludf.DUMMYFUNCTION("""COMPUTED_VALUE"""),13.0)</f>
        <v>13</v>
      </c>
    </row>
    <row r="45">
      <c r="A45" s="32">
        <v>44.0</v>
      </c>
      <c r="B45" s="29" t="s">
        <v>207</v>
      </c>
      <c r="C45" s="23" t="s">
        <v>208</v>
      </c>
      <c r="D45" s="15">
        <v>2022.0</v>
      </c>
      <c r="E45" s="15" t="s">
        <v>210</v>
      </c>
      <c r="F45" s="14" t="s">
        <v>33</v>
      </c>
      <c r="G45" s="15">
        <v>1777.0</v>
      </c>
      <c r="H45" s="14">
        <v>42.0</v>
      </c>
      <c r="I45" s="114">
        <f>IFERROR(__xludf.DUMMYFUNCTION("SPLIT(H45, "";"")"),42.0)</f>
        <v>42</v>
      </c>
    </row>
    <row r="46">
      <c r="A46" s="32">
        <v>45.0</v>
      </c>
      <c r="B46" s="22" t="s">
        <v>211</v>
      </c>
      <c r="C46" s="23" t="s">
        <v>212</v>
      </c>
      <c r="D46" s="15">
        <v>2018.0</v>
      </c>
      <c r="E46" s="15" t="s">
        <v>56</v>
      </c>
      <c r="F46" s="14">
        <v>152.0</v>
      </c>
      <c r="G46" s="15">
        <v>1.1656559E7</v>
      </c>
      <c r="H46" s="11">
        <v>14.0</v>
      </c>
      <c r="I46" s="114">
        <f>IFERROR(__xludf.DUMMYFUNCTION("SPLIT(H46, "";"")"),14.0)</f>
        <v>14</v>
      </c>
    </row>
    <row r="47">
      <c r="A47" s="32">
        <v>46.0</v>
      </c>
      <c r="B47" s="51" t="s">
        <v>215</v>
      </c>
      <c r="C47" s="23" t="s">
        <v>216</v>
      </c>
      <c r="D47" s="15">
        <v>2023.0</v>
      </c>
      <c r="E47" s="15" t="s">
        <v>27</v>
      </c>
      <c r="F47" s="14">
        <v>1.0</v>
      </c>
      <c r="G47" s="15">
        <v>1267.0</v>
      </c>
      <c r="H47" s="14" t="s">
        <v>218</v>
      </c>
      <c r="I47" s="114">
        <f>IFERROR(__xludf.DUMMYFUNCTION("SPLIT(H47, "";"")"),8.0)</f>
        <v>8</v>
      </c>
      <c r="J47" s="114">
        <f>IFERROR(__xludf.DUMMYFUNCTION("""COMPUTED_VALUE"""),11.0)</f>
        <v>11</v>
      </c>
      <c r="K47" s="114">
        <f>IFERROR(__xludf.DUMMYFUNCTION("""COMPUTED_VALUE"""),21.0)</f>
        <v>21</v>
      </c>
    </row>
    <row r="48">
      <c r="A48" s="32">
        <v>47.0</v>
      </c>
      <c r="B48" s="52" t="s">
        <v>219</v>
      </c>
      <c r="C48" s="23" t="s">
        <v>220</v>
      </c>
      <c r="D48" s="15">
        <v>2023.0</v>
      </c>
      <c r="E48" s="15" t="s">
        <v>172</v>
      </c>
      <c r="F48" s="14">
        <v>1.0</v>
      </c>
      <c r="G48" s="14" t="s">
        <v>222</v>
      </c>
      <c r="H48" s="14" t="s">
        <v>223</v>
      </c>
      <c r="I48" s="114">
        <f>IFERROR(__xludf.DUMMYFUNCTION("SPLIT(H48, "";"")"),8.0)</f>
        <v>8</v>
      </c>
      <c r="J48" s="114">
        <f>IFERROR(__xludf.DUMMYFUNCTION("""COMPUTED_VALUE"""),16.0)</f>
        <v>16</v>
      </c>
      <c r="K48" s="114">
        <f>IFERROR(__xludf.DUMMYFUNCTION("""COMPUTED_VALUE"""),22.0)</f>
        <v>22</v>
      </c>
    </row>
    <row r="49">
      <c r="A49" s="32">
        <v>48.0</v>
      </c>
      <c r="B49" s="22" t="s">
        <v>225</v>
      </c>
      <c r="C49" s="23" t="s">
        <v>226</v>
      </c>
      <c r="D49" s="15">
        <v>2023.0</v>
      </c>
      <c r="E49" s="15" t="s">
        <v>228</v>
      </c>
      <c r="F49" s="14">
        <v>197.0</v>
      </c>
      <c r="G49" s="15">
        <v>55827.0</v>
      </c>
      <c r="H49" s="14">
        <v>6.0</v>
      </c>
      <c r="I49" s="114">
        <f>IFERROR(__xludf.DUMMYFUNCTION("SPLIT(H49, "";"")"),6.0)</f>
        <v>6</v>
      </c>
    </row>
    <row r="50">
      <c r="A50" s="32">
        <v>49.0</v>
      </c>
      <c r="B50" s="15" t="s">
        <v>230</v>
      </c>
      <c r="C50" s="15" t="s">
        <v>231</v>
      </c>
      <c r="D50" s="15">
        <v>2022.0</v>
      </c>
      <c r="E50" s="15" t="s">
        <v>68</v>
      </c>
      <c r="F50" s="14">
        <v>1.0</v>
      </c>
      <c r="G50" s="15">
        <v>65968.0</v>
      </c>
      <c r="H50" s="14" t="s">
        <v>233</v>
      </c>
      <c r="I50" s="114">
        <f>IFERROR(__xludf.DUMMYFUNCTION("SPLIT(H50, "";"")"),19.0)</f>
        <v>19</v>
      </c>
      <c r="J50" s="114">
        <f>IFERROR(__xludf.DUMMYFUNCTION("""COMPUTED_VALUE"""),29.0)</f>
        <v>29</v>
      </c>
    </row>
    <row r="51">
      <c r="A51" s="32">
        <v>50.0</v>
      </c>
      <c r="B51" s="15" t="s">
        <v>235</v>
      </c>
      <c r="C51" s="15" t="s">
        <v>236</v>
      </c>
      <c r="D51" s="15">
        <v>2024.0</v>
      </c>
      <c r="E51" s="15" t="s">
        <v>56</v>
      </c>
      <c r="F51" s="14">
        <v>1.0</v>
      </c>
      <c r="G51" s="15">
        <v>297807.0</v>
      </c>
      <c r="H51" s="14" t="s">
        <v>238</v>
      </c>
      <c r="I51" s="114">
        <f>IFERROR(__xludf.DUMMYFUNCTION("SPLIT(H51, "";"")"),35.0)</f>
        <v>35</v>
      </c>
      <c r="J51" s="114">
        <f>IFERROR(__xludf.DUMMYFUNCTION("""COMPUTED_VALUE"""),36.0)</f>
        <v>36</v>
      </c>
      <c r="K51" s="114">
        <f>IFERROR(__xludf.DUMMYFUNCTION("""COMPUTED_VALUE"""),38.0)</f>
        <v>38</v>
      </c>
      <c r="L51" s="114">
        <f>IFERROR(__xludf.DUMMYFUNCTION("""COMPUTED_VALUE"""),37.0)</f>
        <v>37</v>
      </c>
      <c r="M51" s="114">
        <f>IFERROR(__xludf.DUMMYFUNCTION("""COMPUTED_VALUE"""),24.0)</f>
        <v>24</v>
      </c>
    </row>
    <row r="52">
      <c r="A52" s="53">
        <v>51.0</v>
      </c>
      <c r="B52" s="15" t="s">
        <v>239</v>
      </c>
      <c r="C52" s="15" t="s">
        <v>240</v>
      </c>
      <c r="D52" s="15">
        <v>2022.0</v>
      </c>
      <c r="E52" s="15" t="s">
        <v>242</v>
      </c>
      <c r="F52" s="14">
        <v>1.0</v>
      </c>
      <c r="G52" s="15">
        <v>765.0</v>
      </c>
      <c r="H52" s="14" t="s">
        <v>243</v>
      </c>
      <c r="I52" s="114">
        <f>IFERROR(__xludf.DUMMYFUNCTION("SPLIT(H52, "";"")"),19.0)</f>
        <v>19</v>
      </c>
      <c r="J52" s="114">
        <f>IFERROR(__xludf.DUMMYFUNCTION("""COMPUTED_VALUE"""),17.0)</f>
        <v>17</v>
      </c>
      <c r="K52" s="114">
        <f>IFERROR(__xludf.DUMMYFUNCTION("""COMPUTED_VALUE"""),6.0)</f>
        <v>6</v>
      </c>
    </row>
    <row r="53">
      <c r="A53" s="53">
        <v>52.0</v>
      </c>
      <c r="B53" s="15" t="s">
        <v>245</v>
      </c>
      <c r="C53" s="23" t="s">
        <v>246</v>
      </c>
      <c r="D53" s="15">
        <v>2023.0</v>
      </c>
      <c r="E53" s="15" t="s">
        <v>248</v>
      </c>
      <c r="F53" s="14">
        <v>1.0</v>
      </c>
      <c r="G53" s="15">
        <v>4540.0</v>
      </c>
      <c r="H53" s="14" t="s">
        <v>249</v>
      </c>
      <c r="I53" s="114">
        <f>IFERROR(__xludf.DUMMYFUNCTION("SPLIT(H53, "";"")"),17.0)</f>
        <v>17</v>
      </c>
      <c r="J53" s="114">
        <f>IFERROR(__xludf.DUMMYFUNCTION("""COMPUTED_VALUE"""),22.0)</f>
        <v>22</v>
      </c>
      <c r="K53" s="114">
        <f>IFERROR(__xludf.DUMMYFUNCTION("""COMPUTED_VALUE"""),7.0)</f>
        <v>7</v>
      </c>
      <c r="L53" s="114">
        <f>IFERROR(__xludf.DUMMYFUNCTION("""COMPUTED_VALUE"""),15.0)</f>
        <v>15</v>
      </c>
      <c r="M53" s="114">
        <f>IFERROR(__xludf.DUMMYFUNCTION("""COMPUTED_VALUE"""),14.0)</f>
        <v>14</v>
      </c>
      <c r="N53" s="114">
        <f>IFERROR(__xludf.DUMMYFUNCTION("""COMPUTED_VALUE"""),16.0)</f>
        <v>16</v>
      </c>
      <c r="O53" s="114">
        <f>IFERROR(__xludf.DUMMYFUNCTION("""COMPUTED_VALUE"""),6.0)</f>
        <v>6</v>
      </c>
      <c r="P53" s="114">
        <f>IFERROR(__xludf.DUMMYFUNCTION("""COMPUTED_VALUE"""),30.0)</f>
        <v>30</v>
      </c>
      <c r="Q53" s="114">
        <f>IFERROR(__xludf.DUMMYFUNCTION("""COMPUTED_VALUE"""),8.0)</f>
        <v>8</v>
      </c>
    </row>
    <row r="54">
      <c r="A54" s="15">
        <v>53.0</v>
      </c>
      <c r="C54" s="23" t="s">
        <v>253</v>
      </c>
      <c r="D54" s="15">
        <v>2023.0</v>
      </c>
      <c r="E54" s="15" t="s">
        <v>39</v>
      </c>
      <c r="H54" s="14" t="s">
        <v>255</v>
      </c>
      <c r="I54" s="114">
        <f>IFERROR(__xludf.DUMMYFUNCTION("SPLIT(H54, "";"")"),11.0)</f>
        <v>11</v>
      </c>
      <c r="J54" s="114">
        <f>IFERROR(__xludf.DUMMYFUNCTION("""COMPUTED_VALUE"""),31.0)</f>
        <v>31</v>
      </c>
      <c r="K54" s="114">
        <f>IFERROR(__xludf.DUMMYFUNCTION("""COMPUTED_VALUE"""),32.0)</f>
        <v>32</v>
      </c>
      <c r="L54" s="114">
        <f>IFERROR(__xludf.DUMMYFUNCTION("""COMPUTED_VALUE"""),33.0)</f>
        <v>33</v>
      </c>
    </row>
    <row r="55">
      <c r="A55" s="15">
        <v>54.0</v>
      </c>
      <c r="C55" s="15" t="s">
        <v>258</v>
      </c>
      <c r="D55" s="15">
        <v>2021.0</v>
      </c>
      <c r="E55" s="15" t="s">
        <v>39</v>
      </c>
      <c r="H55" s="14" t="s">
        <v>603</v>
      </c>
      <c r="I55" s="114">
        <f>IFERROR(__xludf.DUMMYFUNCTION("SPLIT(H55, "";"")"),8.0)</f>
        <v>8</v>
      </c>
      <c r="J55" s="114">
        <f>IFERROR(__xludf.DUMMYFUNCTION("""COMPUTED_VALUE"""),19.0)</f>
        <v>19</v>
      </c>
    </row>
    <row r="56">
      <c r="A56" s="15">
        <v>55.0</v>
      </c>
      <c r="C56" s="15" t="s">
        <v>263</v>
      </c>
      <c r="D56" s="15">
        <v>2024.0</v>
      </c>
      <c r="E56" s="15" t="s">
        <v>27</v>
      </c>
      <c r="H56" s="14" t="s">
        <v>265</v>
      </c>
      <c r="I56" s="114">
        <f>IFERROR(__xludf.DUMMYFUNCTION("SPLIT(H56, "";"")"),27.0)</f>
        <v>27</v>
      </c>
      <c r="J56" s="114">
        <f>IFERROR(__xludf.DUMMYFUNCTION("""COMPUTED_VALUE"""),8.0)</f>
        <v>8</v>
      </c>
      <c r="K56" s="114">
        <f>IFERROR(__xludf.DUMMYFUNCTION("""COMPUTED_VALUE"""),16.0)</f>
        <v>16</v>
      </c>
      <c r="L56" s="114">
        <f>IFERROR(__xludf.DUMMYFUNCTION("""COMPUTED_VALUE"""),14.0)</f>
        <v>14</v>
      </c>
    </row>
    <row r="57">
      <c r="A57" s="15">
        <v>56.0</v>
      </c>
      <c r="C57" s="15" t="s">
        <v>268</v>
      </c>
      <c r="D57" s="15">
        <v>2023.0</v>
      </c>
      <c r="E57" s="15" t="s">
        <v>27</v>
      </c>
      <c r="H57" s="14" t="s">
        <v>270</v>
      </c>
      <c r="I57" s="114">
        <f>IFERROR(__xludf.DUMMYFUNCTION("SPLIT(H57, "";"")"),17.0)</f>
        <v>17</v>
      </c>
      <c r="J57" s="114">
        <f>IFERROR(__xludf.DUMMYFUNCTION("""COMPUTED_VALUE"""),12.0)</f>
        <v>12</v>
      </c>
      <c r="K57" s="114">
        <f>IFERROR(__xludf.DUMMYFUNCTION("""COMPUTED_VALUE"""),8.0)</f>
        <v>8</v>
      </c>
      <c r="L57" s="114">
        <f>IFERROR(__xludf.DUMMYFUNCTION("""COMPUTED_VALUE"""),16.0)</f>
        <v>16</v>
      </c>
      <c r="M57" s="114">
        <f>IFERROR(__xludf.DUMMYFUNCTION("""COMPUTED_VALUE"""),39.0)</f>
        <v>39</v>
      </c>
    </row>
    <row r="58">
      <c r="A58" s="15">
        <v>57.0</v>
      </c>
      <c r="C58" s="15" t="s">
        <v>273</v>
      </c>
      <c r="D58" s="15">
        <v>2018.0</v>
      </c>
      <c r="E58" s="15" t="s">
        <v>39</v>
      </c>
      <c r="H58" s="14">
        <v>13.0</v>
      </c>
      <c r="I58" s="114">
        <f>IFERROR(__xludf.DUMMYFUNCTION("SPLIT(H58, "";"")"),13.0)</f>
        <v>13</v>
      </c>
    </row>
  </sheetData>
  <mergeCells count="1">
    <mergeCell ref="I1:P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 customWidth="1" min="3" max="3" width="31.5"/>
    <col customWidth="1" min="4" max="4" width="27.38"/>
    <col customWidth="1" min="5" max="5" width="23.88"/>
    <col customWidth="1" min="6" max="6" width="24.13"/>
    <col customWidth="1" min="7" max="7" width="25.63"/>
    <col customWidth="1" min="13" max="13" width="50.5"/>
  </cols>
  <sheetData>
    <row r="1">
      <c r="A1" s="131">
        <v>1.0</v>
      </c>
      <c r="B1" s="131" t="s">
        <v>17</v>
      </c>
      <c r="C1" s="132" t="s">
        <v>405</v>
      </c>
      <c r="D1" s="132" t="s">
        <v>407</v>
      </c>
      <c r="E1" s="132" t="s">
        <v>408</v>
      </c>
      <c r="F1" s="132" t="s">
        <v>410</v>
      </c>
      <c r="G1" s="132" t="s">
        <v>412</v>
      </c>
      <c r="H1" s="133"/>
      <c r="I1" s="133"/>
      <c r="J1" s="133"/>
      <c r="M1" s="98" t="s">
        <v>397</v>
      </c>
      <c r="N1" s="99">
        <v>1.0</v>
      </c>
    </row>
    <row r="2">
      <c r="A2" s="131">
        <v>2.0</v>
      </c>
      <c r="B2" s="131" t="s">
        <v>25</v>
      </c>
      <c r="C2" s="132" t="s">
        <v>413</v>
      </c>
      <c r="D2" s="132" t="s">
        <v>413</v>
      </c>
      <c r="E2" s="133"/>
      <c r="F2" s="133"/>
      <c r="G2" s="133"/>
      <c r="H2" s="133"/>
      <c r="I2" s="133"/>
      <c r="J2" s="133"/>
      <c r="M2" s="97" t="s">
        <v>399</v>
      </c>
      <c r="N2" s="11">
        <v>2.0</v>
      </c>
    </row>
    <row r="3">
      <c r="A3" s="131">
        <v>3.0</v>
      </c>
      <c r="B3" s="131" t="s">
        <v>31</v>
      </c>
      <c r="C3" s="132" t="s">
        <v>422</v>
      </c>
      <c r="D3" s="132" t="s">
        <v>405</v>
      </c>
      <c r="E3" s="132" t="s">
        <v>408</v>
      </c>
      <c r="F3" s="132" t="s">
        <v>417</v>
      </c>
      <c r="G3" s="133"/>
      <c r="H3" s="133"/>
      <c r="I3" s="133"/>
      <c r="J3" s="133"/>
      <c r="M3" s="97" t="s">
        <v>401</v>
      </c>
      <c r="N3" s="11">
        <v>3.0</v>
      </c>
    </row>
    <row r="4">
      <c r="A4" s="131">
        <v>4.0</v>
      </c>
      <c r="B4" s="134" t="s">
        <v>37</v>
      </c>
      <c r="C4" s="132" t="s">
        <v>417</v>
      </c>
      <c r="D4" s="132" t="s">
        <v>408</v>
      </c>
      <c r="E4" s="132" t="s">
        <v>424</v>
      </c>
      <c r="F4" s="133"/>
      <c r="G4" s="133"/>
      <c r="H4" s="133"/>
      <c r="I4" s="133"/>
      <c r="J4" s="133"/>
      <c r="M4" s="97" t="s">
        <v>402</v>
      </c>
      <c r="N4" s="11">
        <v>4.0</v>
      </c>
    </row>
    <row r="5">
      <c r="A5" s="131">
        <v>5.0</v>
      </c>
      <c r="B5" s="134" t="s">
        <v>43</v>
      </c>
      <c r="C5" s="132" t="s">
        <v>405</v>
      </c>
      <c r="D5" s="132" t="s">
        <v>408</v>
      </c>
      <c r="E5" s="132" t="s">
        <v>410</v>
      </c>
      <c r="F5" s="132" t="s">
        <v>419</v>
      </c>
      <c r="G5" s="132" t="s">
        <v>422</v>
      </c>
      <c r="H5" s="132" t="s">
        <v>426</v>
      </c>
      <c r="I5" s="133"/>
      <c r="J5" s="133"/>
      <c r="M5" s="97" t="s">
        <v>403</v>
      </c>
      <c r="N5" s="11">
        <v>5.0</v>
      </c>
    </row>
    <row r="6">
      <c r="A6" s="131">
        <v>6.0</v>
      </c>
      <c r="B6" s="134" t="s">
        <v>49</v>
      </c>
      <c r="C6" s="132" t="s">
        <v>426</v>
      </c>
      <c r="D6" s="132" t="s">
        <v>408</v>
      </c>
      <c r="E6" s="132" t="s">
        <v>422</v>
      </c>
      <c r="F6" s="132" t="s">
        <v>399</v>
      </c>
      <c r="G6" s="133"/>
      <c r="H6" s="133"/>
      <c r="I6" s="133"/>
      <c r="J6" s="133"/>
      <c r="M6" s="97" t="s">
        <v>405</v>
      </c>
      <c r="N6" s="11">
        <v>6.0</v>
      </c>
    </row>
    <row r="7">
      <c r="A7" s="131">
        <v>7.0</v>
      </c>
      <c r="B7" s="134" t="s">
        <v>54</v>
      </c>
      <c r="C7" s="132" t="s">
        <v>422</v>
      </c>
      <c r="D7" s="132" t="s">
        <v>415</v>
      </c>
      <c r="E7" s="133"/>
      <c r="F7" s="133"/>
      <c r="G7" s="133"/>
      <c r="H7" s="133"/>
      <c r="I7" s="133"/>
      <c r="J7" s="133"/>
      <c r="M7" s="97" t="s">
        <v>407</v>
      </c>
      <c r="N7" s="11">
        <v>7.0</v>
      </c>
    </row>
    <row r="8">
      <c r="A8" s="131">
        <v>8.0</v>
      </c>
      <c r="B8" s="134" t="s">
        <v>59</v>
      </c>
      <c r="C8" s="132" t="s">
        <v>422</v>
      </c>
      <c r="D8" s="132" t="s">
        <v>405</v>
      </c>
      <c r="E8" s="132" t="s">
        <v>422</v>
      </c>
      <c r="F8" s="132" t="s">
        <v>426</v>
      </c>
      <c r="G8" s="132" t="s">
        <v>419</v>
      </c>
      <c r="H8" s="132" t="s">
        <v>407</v>
      </c>
      <c r="I8" s="133"/>
      <c r="J8" s="133"/>
      <c r="M8" s="97" t="s">
        <v>408</v>
      </c>
      <c r="N8" s="11">
        <v>8.0</v>
      </c>
    </row>
    <row r="9">
      <c r="A9" s="131">
        <v>9.0</v>
      </c>
      <c r="B9" s="134" t="s">
        <v>63</v>
      </c>
      <c r="C9" s="132" t="s">
        <v>422</v>
      </c>
      <c r="D9" s="132" t="s">
        <v>426</v>
      </c>
      <c r="E9" s="132" t="s">
        <v>419</v>
      </c>
      <c r="F9" s="133"/>
      <c r="G9" s="133"/>
      <c r="H9" s="133"/>
      <c r="I9" s="133"/>
      <c r="J9" s="133"/>
      <c r="M9" s="97" t="s">
        <v>410</v>
      </c>
      <c r="N9" s="11">
        <v>9.0</v>
      </c>
    </row>
    <row r="10">
      <c r="A10" s="134">
        <v>10.0</v>
      </c>
      <c r="B10" s="134" t="s">
        <v>66</v>
      </c>
      <c r="C10" s="132" t="s">
        <v>408</v>
      </c>
      <c r="D10" s="133"/>
      <c r="E10" s="133"/>
      <c r="F10" s="133"/>
      <c r="G10" s="133"/>
      <c r="H10" s="133"/>
      <c r="I10" s="133"/>
      <c r="J10" s="133"/>
      <c r="M10" s="97" t="s">
        <v>412</v>
      </c>
      <c r="N10" s="11">
        <v>10.0</v>
      </c>
    </row>
    <row r="11">
      <c r="A11" s="134">
        <v>11.0</v>
      </c>
      <c r="B11" s="134" t="s">
        <v>70</v>
      </c>
      <c r="C11" s="132" t="s">
        <v>405</v>
      </c>
      <c r="D11" s="132" t="s">
        <v>401</v>
      </c>
      <c r="E11" s="133"/>
      <c r="F11" s="133"/>
      <c r="G11" s="133"/>
      <c r="H11" s="133"/>
      <c r="I11" s="133"/>
      <c r="J11" s="133"/>
      <c r="M11" s="97" t="s">
        <v>413</v>
      </c>
      <c r="N11" s="11">
        <v>11.0</v>
      </c>
    </row>
    <row r="12">
      <c r="A12" s="134">
        <v>12.0</v>
      </c>
      <c r="B12" s="134" t="s">
        <v>74</v>
      </c>
      <c r="C12" s="132" t="s">
        <v>421</v>
      </c>
      <c r="D12" s="133"/>
      <c r="E12" s="133"/>
      <c r="F12" s="133"/>
      <c r="G12" s="133"/>
      <c r="H12" s="133"/>
      <c r="I12" s="133"/>
      <c r="J12" s="133"/>
      <c r="M12" s="97" t="s">
        <v>414</v>
      </c>
      <c r="N12" s="11">
        <v>12.0</v>
      </c>
    </row>
    <row r="13">
      <c r="A13" s="134">
        <v>13.0</v>
      </c>
      <c r="B13" s="134" t="s">
        <v>79</v>
      </c>
      <c r="C13" s="132" t="s">
        <v>427</v>
      </c>
      <c r="D13" s="133"/>
      <c r="E13" s="133"/>
      <c r="F13" s="133"/>
      <c r="G13" s="133"/>
      <c r="H13" s="133"/>
      <c r="I13" s="133"/>
      <c r="J13" s="133"/>
      <c r="M13" s="97" t="s">
        <v>415</v>
      </c>
      <c r="N13" s="11">
        <v>13.0</v>
      </c>
    </row>
    <row r="14">
      <c r="A14" s="134">
        <v>14.0</v>
      </c>
      <c r="B14" s="134" t="s">
        <v>84</v>
      </c>
      <c r="C14" s="132" t="s">
        <v>399</v>
      </c>
      <c r="D14" s="132" t="s">
        <v>433</v>
      </c>
      <c r="E14" s="133"/>
      <c r="F14" s="133"/>
      <c r="G14" s="133"/>
      <c r="H14" s="133"/>
      <c r="I14" s="133"/>
      <c r="J14" s="133"/>
      <c r="M14" s="97" t="s">
        <v>417</v>
      </c>
      <c r="N14" s="11">
        <v>14.0</v>
      </c>
    </row>
    <row r="15">
      <c r="A15" s="134">
        <v>15.0</v>
      </c>
      <c r="B15" s="134" t="s">
        <v>90</v>
      </c>
      <c r="C15" s="132" t="s">
        <v>408</v>
      </c>
      <c r="D15" s="132" t="s">
        <v>415</v>
      </c>
      <c r="E15" s="132" t="s">
        <v>421</v>
      </c>
      <c r="F15" s="132" t="s">
        <v>422</v>
      </c>
      <c r="G15" s="133"/>
      <c r="H15" s="133"/>
      <c r="I15" s="133"/>
      <c r="J15" s="133"/>
      <c r="M15" s="97" t="s">
        <v>419</v>
      </c>
      <c r="N15" s="11">
        <v>15.0</v>
      </c>
    </row>
    <row r="16">
      <c r="A16" s="134">
        <v>16.0</v>
      </c>
      <c r="B16" s="134" t="s">
        <v>97</v>
      </c>
      <c r="C16" s="132" t="s">
        <v>422</v>
      </c>
      <c r="D16" s="133"/>
      <c r="E16" s="133"/>
      <c r="F16" s="133"/>
      <c r="G16" s="133"/>
      <c r="H16" s="133"/>
      <c r="I16" s="133"/>
      <c r="J16" s="133"/>
      <c r="M16" s="97" t="s">
        <v>421</v>
      </c>
      <c r="N16" s="11">
        <v>16.0</v>
      </c>
    </row>
    <row r="17">
      <c r="A17" s="134">
        <v>17.0</v>
      </c>
      <c r="B17" s="134" t="s">
        <v>102</v>
      </c>
      <c r="C17" s="132" t="s">
        <v>408</v>
      </c>
      <c r="D17" s="132" t="s">
        <v>422</v>
      </c>
      <c r="E17" s="132" t="s">
        <v>421</v>
      </c>
      <c r="F17" s="132" t="s">
        <v>435</v>
      </c>
      <c r="G17" s="133"/>
      <c r="H17" s="133"/>
      <c r="I17" s="133"/>
      <c r="J17" s="133"/>
      <c r="M17" s="97" t="s">
        <v>422</v>
      </c>
      <c r="N17" s="11">
        <v>17.0</v>
      </c>
    </row>
    <row r="18">
      <c r="A18" s="134">
        <v>18.0</v>
      </c>
      <c r="B18" s="134" t="s">
        <v>107</v>
      </c>
      <c r="C18" s="132" t="s">
        <v>431</v>
      </c>
      <c r="D18" s="133"/>
      <c r="E18" s="133"/>
      <c r="F18" s="133"/>
      <c r="G18" s="133"/>
      <c r="H18" s="133"/>
      <c r="I18" s="133"/>
      <c r="J18" s="133"/>
      <c r="M18" s="97" t="s">
        <v>424</v>
      </c>
      <c r="N18" s="15">
        <v>18.0</v>
      </c>
    </row>
    <row r="19">
      <c r="A19" s="134">
        <v>19.0</v>
      </c>
      <c r="B19" s="134" t="s">
        <v>111</v>
      </c>
      <c r="C19" s="132" t="s">
        <v>429</v>
      </c>
      <c r="D19" s="133"/>
      <c r="E19" s="133"/>
      <c r="F19" s="133"/>
      <c r="G19" s="133"/>
      <c r="H19" s="133"/>
      <c r="I19" s="133"/>
      <c r="J19" s="133"/>
      <c r="M19" s="97" t="s">
        <v>426</v>
      </c>
      <c r="N19" s="15">
        <v>19.0</v>
      </c>
    </row>
    <row r="20">
      <c r="A20" s="134">
        <v>20.0</v>
      </c>
      <c r="B20" s="134" t="s">
        <v>116</v>
      </c>
      <c r="C20" s="132" t="s">
        <v>430</v>
      </c>
      <c r="D20" s="132" t="s">
        <v>419</v>
      </c>
      <c r="E20" s="132" t="s">
        <v>422</v>
      </c>
      <c r="F20" s="132" t="s">
        <v>431</v>
      </c>
      <c r="G20" s="132" t="s">
        <v>432</v>
      </c>
      <c r="H20" s="133"/>
      <c r="I20" s="133"/>
      <c r="J20" s="133"/>
      <c r="M20" s="97" t="s">
        <v>427</v>
      </c>
      <c r="N20" s="13">
        <v>20.0</v>
      </c>
    </row>
    <row r="21">
      <c r="A21" s="134">
        <v>21.0</v>
      </c>
      <c r="B21" s="134" t="s">
        <v>120</v>
      </c>
      <c r="C21" s="132" t="s">
        <v>415</v>
      </c>
      <c r="D21" s="133"/>
      <c r="E21" s="133"/>
      <c r="F21" s="133"/>
      <c r="G21" s="133"/>
      <c r="H21" s="133"/>
      <c r="I21" s="133"/>
      <c r="J21" s="133"/>
      <c r="M21" s="12" t="s">
        <v>428</v>
      </c>
      <c r="N21" s="13">
        <v>21.0</v>
      </c>
    </row>
    <row r="22">
      <c r="A22" s="134">
        <v>22.0</v>
      </c>
      <c r="B22" s="134" t="s">
        <v>124</v>
      </c>
      <c r="C22" s="132" t="s">
        <v>405</v>
      </c>
      <c r="D22" s="133"/>
      <c r="E22" s="133"/>
      <c r="F22" s="133"/>
      <c r="G22" s="133"/>
      <c r="H22" s="133"/>
      <c r="I22" s="133"/>
      <c r="J22" s="133"/>
      <c r="M22" s="12" t="s">
        <v>429</v>
      </c>
      <c r="N22" s="13">
        <v>22.0</v>
      </c>
    </row>
    <row r="23">
      <c r="A23" s="134">
        <v>23.0</v>
      </c>
      <c r="B23" s="134" t="s">
        <v>128</v>
      </c>
      <c r="C23" s="132" t="s">
        <v>422</v>
      </c>
      <c r="D23" s="132" t="s">
        <v>408</v>
      </c>
      <c r="E23" s="132" t="s">
        <v>454</v>
      </c>
      <c r="F23" s="133"/>
      <c r="G23" s="133"/>
      <c r="H23" s="133"/>
      <c r="I23" s="133"/>
      <c r="J23" s="133"/>
      <c r="M23" s="12" t="s">
        <v>430</v>
      </c>
      <c r="N23" s="13">
        <v>23.0</v>
      </c>
    </row>
    <row r="24">
      <c r="A24" s="134">
        <v>24.0</v>
      </c>
      <c r="B24" s="134" t="s">
        <v>133</v>
      </c>
      <c r="C24" s="132" t="s">
        <v>422</v>
      </c>
      <c r="D24" s="133"/>
      <c r="E24" s="133"/>
      <c r="F24" s="133"/>
      <c r="G24" s="133"/>
      <c r="H24" s="133"/>
      <c r="I24" s="133"/>
      <c r="J24" s="133"/>
      <c r="M24" s="100" t="s">
        <v>431</v>
      </c>
      <c r="N24" s="13">
        <v>24.0</v>
      </c>
    </row>
    <row r="25">
      <c r="A25" s="134">
        <v>25.0</v>
      </c>
      <c r="B25" s="134" t="s">
        <v>136</v>
      </c>
      <c r="C25" s="132" t="s">
        <v>452</v>
      </c>
      <c r="D25" s="133"/>
      <c r="E25" s="133"/>
      <c r="F25" s="133"/>
      <c r="G25" s="133"/>
      <c r="H25" s="133"/>
      <c r="I25" s="133"/>
      <c r="J25" s="133"/>
      <c r="M25" s="12" t="s">
        <v>432</v>
      </c>
      <c r="N25" s="13">
        <v>25.0</v>
      </c>
    </row>
    <row r="26">
      <c r="A26" s="134">
        <v>26.0</v>
      </c>
      <c r="B26" s="134" t="s">
        <v>139</v>
      </c>
      <c r="C26" s="97" t="s">
        <v>422</v>
      </c>
      <c r="D26" s="97" t="s">
        <v>415</v>
      </c>
      <c r="E26" s="100" t="s">
        <v>431</v>
      </c>
      <c r="F26" s="133"/>
      <c r="G26" s="133"/>
      <c r="H26" s="133"/>
      <c r="I26" s="133"/>
      <c r="J26" s="133"/>
      <c r="M26" s="15" t="s">
        <v>433</v>
      </c>
      <c r="N26" s="13">
        <v>26.0</v>
      </c>
    </row>
    <row r="27">
      <c r="A27" s="134">
        <v>27.0</v>
      </c>
      <c r="B27" s="134" t="s">
        <v>143</v>
      </c>
      <c r="C27" s="132" t="s">
        <v>422</v>
      </c>
      <c r="D27" s="133"/>
      <c r="E27" s="133"/>
      <c r="F27" s="133"/>
      <c r="G27" s="133"/>
      <c r="H27" s="133"/>
      <c r="I27" s="133"/>
      <c r="J27" s="133"/>
      <c r="M27" s="15" t="s">
        <v>435</v>
      </c>
      <c r="N27" s="13">
        <v>27.0</v>
      </c>
    </row>
    <row r="28">
      <c r="A28" s="134">
        <v>28.0</v>
      </c>
      <c r="B28" s="134" t="s">
        <v>597</v>
      </c>
      <c r="C28" s="132" t="s">
        <v>426</v>
      </c>
      <c r="D28" s="133"/>
      <c r="E28" s="133"/>
      <c r="F28" s="133"/>
      <c r="G28" s="133"/>
      <c r="H28" s="133"/>
      <c r="I28" s="133"/>
      <c r="J28" s="133"/>
      <c r="M28" s="101" t="s">
        <v>437</v>
      </c>
      <c r="N28" s="102">
        <v>28.0</v>
      </c>
    </row>
    <row r="29">
      <c r="A29" s="134">
        <v>29.0</v>
      </c>
      <c r="B29" s="134" t="s">
        <v>146</v>
      </c>
      <c r="C29" s="132" t="s">
        <v>422</v>
      </c>
      <c r="D29" s="15" t="s">
        <v>453</v>
      </c>
      <c r="E29" s="133"/>
      <c r="F29" s="133"/>
      <c r="G29" s="133"/>
      <c r="H29" s="133"/>
      <c r="I29" s="133"/>
      <c r="J29" s="133"/>
      <c r="M29" s="12" t="s">
        <v>438</v>
      </c>
      <c r="N29" s="13">
        <v>29.0</v>
      </c>
    </row>
    <row r="30">
      <c r="A30" s="134">
        <v>30.0</v>
      </c>
      <c r="B30" s="131" t="s">
        <v>151</v>
      </c>
      <c r="C30" s="132" t="s">
        <v>419</v>
      </c>
      <c r="D30" s="132" t="s">
        <v>405</v>
      </c>
      <c r="E30" s="132" t="s">
        <v>421</v>
      </c>
      <c r="F30" s="132" t="s">
        <v>417</v>
      </c>
      <c r="G30" s="133"/>
      <c r="H30" s="133"/>
      <c r="I30" s="133"/>
      <c r="J30" s="133"/>
      <c r="M30" s="15" t="s">
        <v>440</v>
      </c>
      <c r="N30" s="13">
        <v>30.0</v>
      </c>
    </row>
    <row r="31">
      <c r="A31" s="134">
        <v>31.0</v>
      </c>
      <c r="B31" s="131" t="s">
        <v>156</v>
      </c>
      <c r="C31" s="132" t="s">
        <v>408</v>
      </c>
      <c r="D31" s="132" t="s">
        <v>422</v>
      </c>
      <c r="E31" s="133"/>
      <c r="F31" s="133"/>
      <c r="G31" s="133"/>
      <c r="H31" s="133"/>
      <c r="I31" s="133"/>
      <c r="J31" s="133"/>
      <c r="M31" s="12" t="s">
        <v>442</v>
      </c>
      <c r="N31" s="13">
        <v>31.0</v>
      </c>
    </row>
    <row r="32">
      <c r="A32" s="134">
        <v>32.0</v>
      </c>
      <c r="B32" s="131" t="s">
        <v>161</v>
      </c>
      <c r="C32" s="132" t="s">
        <v>422</v>
      </c>
      <c r="D32" s="132" t="s">
        <v>419</v>
      </c>
      <c r="E32" s="132" t="s">
        <v>421</v>
      </c>
      <c r="F32" s="132" t="s">
        <v>405</v>
      </c>
      <c r="G32" s="133"/>
      <c r="H32" s="133"/>
      <c r="I32" s="133"/>
      <c r="J32" s="133"/>
      <c r="M32" s="12" t="s">
        <v>443</v>
      </c>
      <c r="N32" s="13">
        <v>32.0</v>
      </c>
    </row>
    <row r="33">
      <c r="A33" s="134">
        <v>33.0</v>
      </c>
      <c r="B33" s="131" t="s">
        <v>166</v>
      </c>
      <c r="C33" s="97" t="s">
        <v>421</v>
      </c>
      <c r="D33" s="133"/>
      <c r="E33" s="133"/>
      <c r="F33" s="133"/>
      <c r="G33" s="133"/>
      <c r="H33" s="133"/>
      <c r="I33" s="133"/>
      <c r="J33" s="133"/>
      <c r="M33" s="12" t="s">
        <v>444</v>
      </c>
      <c r="N33" s="13">
        <v>33.0</v>
      </c>
    </row>
    <row r="34">
      <c r="A34" s="134">
        <v>34.0</v>
      </c>
      <c r="B34" s="131" t="s">
        <v>170</v>
      </c>
      <c r="C34" s="132" t="s">
        <v>426</v>
      </c>
      <c r="D34" s="133"/>
      <c r="E34" s="133"/>
      <c r="F34" s="133"/>
      <c r="G34" s="133"/>
      <c r="H34" s="133"/>
      <c r="I34" s="133"/>
      <c r="J34" s="133"/>
      <c r="M34" s="97" t="s">
        <v>445</v>
      </c>
      <c r="N34" s="13">
        <v>34.0</v>
      </c>
    </row>
    <row r="35">
      <c r="A35" s="134">
        <v>35.0</v>
      </c>
      <c r="B35" s="134" t="s">
        <v>600</v>
      </c>
      <c r="C35" s="97" t="s">
        <v>422</v>
      </c>
      <c r="D35" s="133"/>
      <c r="E35" s="133"/>
      <c r="F35" s="133"/>
      <c r="G35" s="133"/>
      <c r="H35" s="133"/>
      <c r="I35" s="133"/>
      <c r="J35" s="133"/>
      <c r="M35" s="15" t="s">
        <v>446</v>
      </c>
      <c r="N35" s="13">
        <v>35.0</v>
      </c>
    </row>
    <row r="36">
      <c r="A36" s="134">
        <v>36.0</v>
      </c>
      <c r="B36" s="134" t="s">
        <v>175</v>
      </c>
      <c r="C36" s="132" t="s">
        <v>421</v>
      </c>
      <c r="D36" s="132" t="s">
        <v>422</v>
      </c>
      <c r="E36" s="132" t="s">
        <v>415</v>
      </c>
      <c r="F36" s="132" t="s">
        <v>408</v>
      </c>
      <c r="G36" s="132" t="s">
        <v>419</v>
      </c>
      <c r="H36" s="132" t="s">
        <v>407</v>
      </c>
      <c r="I36" s="132" t="s">
        <v>429</v>
      </c>
      <c r="J36" s="133"/>
      <c r="M36" s="15" t="s">
        <v>448</v>
      </c>
      <c r="N36" s="13">
        <v>36.0</v>
      </c>
    </row>
    <row r="37">
      <c r="A37" s="134">
        <v>37.0</v>
      </c>
      <c r="B37" s="134" t="s">
        <v>180</v>
      </c>
      <c r="C37" s="132" t="s">
        <v>415</v>
      </c>
      <c r="D37" s="133"/>
      <c r="E37" s="133"/>
      <c r="F37" s="133"/>
      <c r="G37" s="133"/>
      <c r="H37" s="133"/>
      <c r="I37" s="133"/>
      <c r="J37" s="133"/>
      <c r="M37" s="15" t="s">
        <v>449</v>
      </c>
      <c r="N37" s="13">
        <v>37.0</v>
      </c>
    </row>
    <row r="38">
      <c r="A38" s="134">
        <v>38.0</v>
      </c>
      <c r="B38" s="134" t="s">
        <v>184</v>
      </c>
      <c r="C38" s="132" t="s">
        <v>415</v>
      </c>
      <c r="D38" s="133"/>
      <c r="E38" s="133"/>
      <c r="F38" s="133"/>
      <c r="G38" s="133"/>
      <c r="H38" s="133"/>
      <c r="I38" s="133"/>
      <c r="J38" s="133"/>
      <c r="M38" s="15" t="s">
        <v>450</v>
      </c>
      <c r="N38" s="15">
        <v>38.0</v>
      </c>
    </row>
    <row r="39">
      <c r="A39" s="134">
        <v>39.0</v>
      </c>
      <c r="B39" s="134" t="s">
        <v>188</v>
      </c>
      <c r="C39" s="132" t="s">
        <v>419</v>
      </c>
      <c r="D39" s="133"/>
      <c r="E39" s="133"/>
      <c r="F39" s="133"/>
      <c r="G39" s="133"/>
      <c r="H39" s="133"/>
      <c r="I39" s="133"/>
      <c r="J39" s="133"/>
      <c r="M39" s="15" t="s">
        <v>451</v>
      </c>
      <c r="N39" s="15">
        <v>39.0</v>
      </c>
    </row>
    <row r="40">
      <c r="A40" s="134">
        <v>40.0</v>
      </c>
      <c r="B40" s="134" t="s">
        <v>191</v>
      </c>
      <c r="C40" s="132" t="s">
        <v>408</v>
      </c>
      <c r="D40" s="132" t="s">
        <v>422</v>
      </c>
      <c r="E40" s="133"/>
      <c r="F40" s="133"/>
      <c r="G40" s="133"/>
      <c r="H40" s="133"/>
      <c r="I40" s="133"/>
      <c r="J40" s="133"/>
      <c r="M40" s="15" t="s">
        <v>452</v>
      </c>
      <c r="N40" s="15">
        <v>0.0</v>
      </c>
    </row>
    <row r="41">
      <c r="A41" s="134">
        <v>41.0</v>
      </c>
      <c r="B41" s="134" t="s">
        <v>195</v>
      </c>
      <c r="C41" s="132" t="s">
        <v>405</v>
      </c>
      <c r="D41" s="133"/>
      <c r="E41" s="133"/>
      <c r="F41" s="133"/>
      <c r="G41" s="133"/>
      <c r="H41" s="133"/>
      <c r="I41" s="133"/>
      <c r="J41" s="133"/>
      <c r="M41" s="15" t="s">
        <v>453</v>
      </c>
      <c r="N41" s="15">
        <v>40.0</v>
      </c>
    </row>
    <row r="42">
      <c r="A42" s="134">
        <v>42.0</v>
      </c>
      <c r="B42" s="134" t="s">
        <v>199</v>
      </c>
      <c r="C42" s="132" t="s">
        <v>422</v>
      </c>
      <c r="D42" s="133"/>
      <c r="E42" s="133"/>
      <c r="F42" s="133"/>
      <c r="G42" s="133"/>
      <c r="H42" s="133"/>
      <c r="I42" s="133"/>
      <c r="J42" s="133"/>
      <c r="M42" s="23" t="s">
        <v>454</v>
      </c>
      <c r="N42" s="15">
        <v>41.0</v>
      </c>
    </row>
    <row r="43">
      <c r="A43" s="134">
        <v>43.0</v>
      </c>
      <c r="B43" s="134" t="s">
        <v>204</v>
      </c>
      <c r="C43" s="132" t="s">
        <v>445</v>
      </c>
      <c r="D43" s="132" t="s">
        <v>408</v>
      </c>
      <c r="E43" s="132" t="s">
        <v>405</v>
      </c>
      <c r="F43" s="132" t="s">
        <v>415</v>
      </c>
      <c r="G43" s="133"/>
      <c r="H43" s="133"/>
      <c r="I43" s="133"/>
      <c r="J43" s="133"/>
      <c r="M43" s="15" t="s">
        <v>439</v>
      </c>
      <c r="N43" s="15">
        <v>42.0</v>
      </c>
    </row>
    <row r="44">
      <c r="A44" s="134">
        <v>44.0</v>
      </c>
      <c r="B44" s="134" t="s">
        <v>208</v>
      </c>
      <c r="C44" s="132" t="s">
        <v>439</v>
      </c>
      <c r="D44" s="133"/>
      <c r="E44" s="133"/>
      <c r="F44" s="133"/>
      <c r="G44" s="133"/>
      <c r="H44" s="133"/>
      <c r="I44" s="133"/>
      <c r="J44" s="133"/>
    </row>
    <row r="45">
      <c r="A45" s="134">
        <v>45.0</v>
      </c>
      <c r="B45" s="134" t="s">
        <v>212</v>
      </c>
      <c r="C45" s="132" t="s">
        <v>417</v>
      </c>
      <c r="D45" s="133"/>
      <c r="E45" s="133"/>
      <c r="F45" s="133"/>
      <c r="G45" s="133"/>
      <c r="H45" s="133"/>
      <c r="I45" s="133"/>
      <c r="J45" s="133"/>
    </row>
    <row r="46">
      <c r="A46" s="134">
        <v>46.0</v>
      </c>
      <c r="B46" s="134" t="s">
        <v>216</v>
      </c>
      <c r="C46" s="132" t="s">
        <v>408</v>
      </c>
      <c r="D46" s="132" t="s">
        <v>413</v>
      </c>
      <c r="E46" s="132" t="s">
        <v>428</v>
      </c>
      <c r="F46" s="133"/>
      <c r="G46" s="133"/>
      <c r="H46" s="133"/>
      <c r="I46" s="133"/>
      <c r="J46" s="133"/>
    </row>
    <row r="47">
      <c r="A47" s="134">
        <v>47.0</v>
      </c>
      <c r="B47" s="134" t="s">
        <v>220</v>
      </c>
      <c r="C47" s="132" t="s">
        <v>408</v>
      </c>
      <c r="D47" s="132" t="s">
        <v>421</v>
      </c>
      <c r="E47" s="132" t="s">
        <v>429</v>
      </c>
      <c r="F47" s="133"/>
      <c r="G47" s="133"/>
      <c r="H47" s="133"/>
      <c r="I47" s="133"/>
      <c r="J47" s="133"/>
    </row>
    <row r="48">
      <c r="A48" s="134">
        <v>48.0</v>
      </c>
      <c r="B48" s="134" t="s">
        <v>226</v>
      </c>
      <c r="C48" s="132" t="s">
        <v>405</v>
      </c>
      <c r="D48" s="133"/>
      <c r="E48" s="133"/>
      <c r="F48" s="133"/>
      <c r="G48" s="133"/>
      <c r="H48" s="133"/>
      <c r="I48" s="133"/>
      <c r="J48" s="133"/>
    </row>
    <row r="49">
      <c r="A49" s="134">
        <v>49.0</v>
      </c>
      <c r="B49" s="134" t="s">
        <v>231</v>
      </c>
      <c r="C49" s="132" t="s">
        <v>426</v>
      </c>
      <c r="D49" s="132" t="s">
        <v>438</v>
      </c>
      <c r="E49" s="133"/>
      <c r="F49" s="133"/>
      <c r="G49" s="133"/>
      <c r="H49" s="133"/>
      <c r="I49" s="133"/>
      <c r="J49" s="133"/>
    </row>
    <row r="50">
      <c r="A50" s="134">
        <v>50.0</v>
      </c>
      <c r="B50" s="134" t="s">
        <v>236</v>
      </c>
      <c r="C50" s="132" t="s">
        <v>446</v>
      </c>
      <c r="D50" s="132" t="s">
        <v>448</v>
      </c>
      <c r="E50" s="132" t="s">
        <v>450</v>
      </c>
      <c r="F50" s="132" t="s">
        <v>449</v>
      </c>
      <c r="G50" s="132" t="s">
        <v>431</v>
      </c>
      <c r="H50" s="133"/>
      <c r="I50" s="133"/>
      <c r="J50" s="133"/>
    </row>
    <row r="51">
      <c r="A51" s="134">
        <v>51.0</v>
      </c>
      <c r="B51" s="134" t="s">
        <v>240</v>
      </c>
      <c r="C51" s="132" t="s">
        <v>426</v>
      </c>
      <c r="D51" s="132" t="s">
        <v>422</v>
      </c>
      <c r="E51" s="132" t="s">
        <v>405</v>
      </c>
      <c r="F51" s="133"/>
      <c r="G51" s="133"/>
      <c r="H51" s="133"/>
      <c r="I51" s="133"/>
      <c r="J51" s="133"/>
    </row>
    <row r="52">
      <c r="A52" s="134">
        <v>52.0</v>
      </c>
      <c r="B52" s="135" t="s">
        <v>246</v>
      </c>
      <c r="C52" s="132" t="s">
        <v>422</v>
      </c>
      <c r="D52" s="12" t="s">
        <v>429</v>
      </c>
      <c r="E52" s="97" t="s">
        <v>407</v>
      </c>
      <c r="F52" s="132" t="s">
        <v>419</v>
      </c>
      <c r="G52" s="97" t="s">
        <v>417</v>
      </c>
      <c r="H52" s="132" t="s">
        <v>421</v>
      </c>
      <c r="I52" s="97" t="s">
        <v>405</v>
      </c>
      <c r="J52" s="132" t="s">
        <v>440</v>
      </c>
      <c r="K52" s="97" t="s">
        <v>408</v>
      </c>
    </row>
    <row r="53">
      <c r="A53" s="136">
        <v>53.0</v>
      </c>
      <c r="B53" s="137" t="s">
        <v>253</v>
      </c>
      <c r="C53" s="97" t="s">
        <v>413</v>
      </c>
      <c r="D53" s="15" t="s">
        <v>442</v>
      </c>
      <c r="E53" s="15" t="s">
        <v>443</v>
      </c>
      <c r="F53" s="15" t="s">
        <v>444</v>
      </c>
    </row>
    <row r="54">
      <c r="A54" s="136">
        <v>54.0</v>
      </c>
      <c r="B54" s="137" t="s">
        <v>258</v>
      </c>
      <c r="C54" s="97" t="s">
        <v>408</v>
      </c>
      <c r="D54" s="97" t="s">
        <v>426</v>
      </c>
    </row>
    <row r="55">
      <c r="A55" s="136">
        <v>55.0</v>
      </c>
      <c r="B55" s="137" t="s">
        <v>263</v>
      </c>
      <c r="C55" s="15" t="s">
        <v>435</v>
      </c>
      <c r="D55" s="97" t="s">
        <v>408</v>
      </c>
      <c r="E55" s="15" t="s">
        <v>421</v>
      </c>
      <c r="F55" s="15" t="s">
        <v>417</v>
      </c>
    </row>
    <row r="56">
      <c r="A56" s="136">
        <v>56.0</v>
      </c>
      <c r="B56" s="137" t="s">
        <v>268</v>
      </c>
      <c r="C56" s="15" t="s">
        <v>422</v>
      </c>
      <c r="D56" s="97" t="s">
        <v>414</v>
      </c>
      <c r="E56" s="97" t="s">
        <v>408</v>
      </c>
      <c r="F56" s="97" t="s">
        <v>421</v>
      </c>
      <c r="G56" s="15" t="s">
        <v>604</v>
      </c>
    </row>
    <row r="57">
      <c r="A57" s="136">
        <v>57.0</v>
      </c>
      <c r="B57" s="137" t="s">
        <v>273</v>
      </c>
      <c r="C57" s="97" t="s">
        <v>415</v>
      </c>
      <c r="G57" s="15"/>
    </row>
    <row r="58">
      <c r="A58" s="131"/>
      <c r="B58" s="131"/>
    </row>
    <row r="59">
      <c r="A59" s="131"/>
      <c r="B59" s="131"/>
    </row>
    <row r="60">
      <c r="A60" s="131"/>
      <c r="B60" s="131"/>
    </row>
    <row r="61">
      <c r="A61" s="131"/>
      <c r="B61" s="131"/>
    </row>
    <row r="62">
      <c r="A62" s="131"/>
      <c r="B62" s="131"/>
    </row>
    <row r="63">
      <c r="A63" s="131"/>
      <c r="B63" s="131"/>
    </row>
    <row r="64">
      <c r="A64" s="131"/>
      <c r="B64" s="131"/>
    </row>
    <row r="65">
      <c r="A65" s="131"/>
      <c r="B65" s="131"/>
    </row>
    <row r="66">
      <c r="A66" s="131"/>
      <c r="B66" s="131"/>
    </row>
    <row r="67">
      <c r="A67" s="131"/>
      <c r="B67" s="131"/>
    </row>
    <row r="68">
      <c r="A68" s="131"/>
      <c r="B68" s="131"/>
    </row>
    <row r="69">
      <c r="A69" s="131"/>
      <c r="B69" s="131"/>
    </row>
    <row r="70">
      <c r="A70" s="131"/>
      <c r="B70" s="131"/>
    </row>
    <row r="71">
      <c r="A71" s="131"/>
      <c r="B71" s="131"/>
    </row>
    <row r="72">
      <c r="A72" s="131"/>
      <c r="B72" s="131"/>
    </row>
    <row r="73">
      <c r="A73" s="131"/>
      <c r="B73" s="131"/>
    </row>
    <row r="74">
      <c r="A74" s="131"/>
      <c r="B74" s="131"/>
    </row>
    <row r="75">
      <c r="A75" s="131"/>
      <c r="B75" s="131"/>
    </row>
    <row r="76">
      <c r="A76" s="131"/>
      <c r="B76" s="131"/>
    </row>
    <row r="77">
      <c r="A77" s="131"/>
      <c r="B77" s="131"/>
    </row>
    <row r="78">
      <c r="A78" s="131"/>
      <c r="B78" s="131"/>
    </row>
    <row r="79">
      <c r="A79" s="131"/>
      <c r="B79" s="131"/>
    </row>
    <row r="80">
      <c r="A80" s="131"/>
      <c r="B80" s="131"/>
    </row>
    <row r="81">
      <c r="A81" s="131"/>
      <c r="B81" s="131"/>
    </row>
    <row r="82">
      <c r="A82" s="131"/>
      <c r="B82" s="131"/>
    </row>
    <row r="83">
      <c r="A83" s="131"/>
      <c r="B83" s="131"/>
    </row>
    <row r="84">
      <c r="A84" s="131"/>
      <c r="B84" s="131"/>
    </row>
    <row r="85">
      <c r="A85" s="131"/>
      <c r="B85" s="131"/>
    </row>
    <row r="86">
      <c r="A86" s="131"/>
      <c r="B86" s="131"/>
    </row>
    <row r="87">
      <c r="A87" s="131"/>
      <c r="B87" s="131"/>
    </row>
    <row r="88">
      <c r="A88" s="131"/>
      <c r="B88" s="131"/>
    </row>
    <row r="89">
      <c r="A89" s="131"/>
      <c r="B89" s="131"/>
    </row>
    <row r="90">
      <c r="A90" s="131"/>
      <c r="B90" s="131"/>
    </row>
    <row r="91">
      <c r="A91" s="131"/>
      <c r="B91" s="131"/>
    </row>
    <row r="92">
      <c r="A92" s="131"/>
      <c r="B92" s="131"/>
    </row>
    <row r="93">
      <c r="A93" s="131"/>
      <c r="B93" s="131"/>
    </row>
    <row r="94">
      <c r="A94" s="131"/>
      <c r="B94" s="131"/>
    </row>
    <row r="95">
      <c r="A95" s="131"/>
      <c r="B95" s="131"/>
    </row>
    <row r="96">
      <c r="A96" s="131"/>
      <c r="B96" s="131"/>
    </row>
    <row r="97">
      <c r="A97" s="131"/>
      <c r="B97" s="131"/>
    </row>
    <row r="98">
      <c r="A98" s="131"/>
      <c r="B98" s="131"/>
    </row>
    <row r="99">
      <c r="A99" s="131"/>
      <c r="B99" s="131"/>
    </row>
    <row r="100">
      <c r="A100" s="131"/>
      <c r="B100" s="131"/>
    </row>
    <row r="101">
      <c r="A101" s="131"/>
      <c r="B101" s="131"/>
    </row>
    <row r="102">
      <c r="A102" s="131"/>
      <c r="B102" s="131"/>
    </row>
    <row r="103">
      <c r="A103" s="131"/>
      <c r="B103" s="131"/>
    </row>
    <row r="104">
      <c r="A104" s="131"/>
      <c r="B104" s="131"/>
    </row>
    <row r="105">
      <c r="A105" s="131"/>
      <c r="B105" s="131"/>
    </row>
    <row r="106">
      <c r="A106" s="131"/>
      <c r="B106" s="131"/>
    </row>
    <row r="107">
      <c r="A107" s="131"/>
      <c r="B107" s="131"/>
    </row>
    <row r="108">
      <c r="A108" s="131"/>
      <c r="B108" s="131"/>
    </row>
    <row r="109">
      <c r="A109" s="131"/>
      <c r="B109" s="131"/>
    </row>
    <row r="110">
      <c r="A110" s="131"/>
      <c r="B110" s="131"/>
    </row>
    <row r="111">
      <c r="A111" s="131"/>
      <c r="B111" s="131"/>
    </row>
    <row r="112">
      <c r="A112" s="131"/>
      <c r="B112" s="131"/>
    </row>
    <row r="113">
      <c r="A113" s="131"/>
      <c r="B113" s="131"/>
    </row>
    <row r="114">
      <c r="A114" s="131"/>
      <c r="B114" s="131"/>
    </row>
    <row r="115">
      <c r="A115" s="131"/>
      <c r="B115" s="131"/>
    </row>
    <row r="116">
      <c r="A116" s="131"/>
      <c r="B116" s="131"/>
    </row>
    <row r="117">
      <c r="A117" s="131"/>
      <c r="B117" s="131"/>
    </row>
    <row r="118">
      <c r="A118" s="131"/>
      <c r="B118" s="131"/>
    </row>
    <row r="119">
      <c r="A119" s="131"/>
      <c r="B119" s="131"/>
    </row>
    <row r="120">
      <c r="A120" s="131"/>
      <c r="B120" s="131"/>
    </row>
    <row r="121">
      <c r="A121" s="131"/>
      <c r="B121" s="131"/>
    </row>
    <row r="122">
      <c r="A122" s="131"/>
      <c r="B122" s="131"/>
    </row>
    <row r="123">
      <c r="A123" s="131"/>
      <c r="B123" s="131"/>
    </row>
    <row r="124">
      <c r="A124" s="131"/>
      <c r="B124" s="131"/>
    </row>
    <row r="125">
      <c r="A125" s="131"/>
      <c r="B125" s="131"/>
    </row>
    <row r="126">
      <c r="A126" s="131"/>
      <c r="B126" s="131"/>
    </row>
    <row r="127">
      <c r="A127" s="131"/>
      <c r="B127" s="131"/>
    </row>
    <row r="128">
      <c r="A128" s="131"/>
      <c r="B128" s="131"/>
    </row>
    <row r="129">
      <c r="A129" s="131"/>
      <c r="B129" s="131"/>
    </row>
    <row r="130">
      <c r="A130" s="131"/>
      <c r="B130" s="131"/>
    </row>
    <row r="131">
      <c r="A131" s="131"/>
      <c r="B131" s="131"/>
    </row>
    <row r="132">
      <c r="A132" s="131"/>
      <c r="B132" s="131"/>
    </row>
    <row r="133">
      <c r="A133" s="131"/>
      <c r="B133" s="131"/>
    </row>
    <row r="134">
      <c r="A134" s="131"/>
      <c r="B134" s="131"/>
    </row>
    <row r="135">
      <c r="A135" s="131"/>
      <c r="B135" s="131"/>
    </row>
    <row r="136">
      <c r="A136" s="131"/>
      <c r="B136" s="131"/>
    </row>
    <row r="137">
      <c r="A137" s="131"/>
      <c r="B137" s="131"/>
    </row>
    <row r="138">
      <c r="A138" s="131"/>
      <c r="B138" s="131"/>
    </row>
    <row r="139">
      <c r="A139" s="131"/>
      <c r="B139" s="131"/>
    </row>
    <row r="140">
      <c r="A140" s="131"/>
      <c r="B140" s="131"/>
    </row>
    <row r="141">
      <c r="A141" s="131"/>
      <c r="B141" s="131"/>
    </row>
    <row r="142">
      <c r="A142" s="131"/>
      <c r="B142" s="131"/>
    </row>
    <row r="143">
      <c r="A143" s="131"/>
      <c r="B143" s="131"/>
    </row>
    <row r="144">
      <c r="A144" s="131"/>
      <c r="B144" s="131"/>
    </row>
    <row r="145">
      <c r="A145" s="131"/>
      <c r="B145" s="131"/>
    </row>
    <row r="146">
      <c r="A146" s="131"/>
      <c r="B146" s="131"/>
    </row>
    <row r="147">
      <c r="A147" s="131"/>
      <c r="B147" s="131"/>
    </row>
    <row r="148">
      <c r="A148" s="131"/>
      <c r="B148" s="131"/>
    </row>
    <row r="149">
      <c r="A149" s="131"/>
      <c r="B149" s="131"/>
    </row>
    <row r="150">
      <c r="A150" s="131"/>
      <c r="B150" s="131"/>
    </row>
    <row r="151">
      <c r="A151" s="131"/>
      <c r="B151" s="131"/>
    </row>
    <row r="152">
      <c r="A152" s="131"/>
      <c r="B152" s="131"/>
    </row>
    <row r="153">
      <c r="A153" s="131"/>
      <c r="B153" s="131"/>
    </row>
    <row r="154">
      <c r="A154" s="131"/>
      <c r="B154" s="131"/>
    </row>
    <row r="155">
      <c r="A155" s="131"/>
      <c r="B155" s="131"/>
    </row>
    <row r="156">
      <c r="A156" s="131"/>
      <c r="B156" s="131"/>
    </row>
    <row r="157">
      <c r="A157" s="131"/>
      <c r="B157" s="131"/>
    </row>
    <row r="158">
      <c r="A158" s="131"/>
      <c r="B158" s="131"/>
    </row>
    <row r="159">
      <c r="A159" s="131"/>
      <c r="B159" s="131"/>
    </row>
    <row r="160">
      <c r="A160" s="131"/>
      <c r="B160" s="131"/>
    </row>
    <row r="161">
      <c r="A161" s="131"/>
      <c r="B161" s="131"/>
    </row>
    <row r="162">
      <c r="A162" s="131"/>
      <c r="B162" s="131"/>
    </row>
    <row r="163">
      <c r="A163" s="131"/>
      <c r="B163" s="131"/>
    </row>
    <row r="164">
      <c r="A164" s="131"/>
      <c r="B164" s="131"/>
    </row>
    <row r="165">
      <c r="A165" s="131"/>
      <c r="B165" s="131"/>
    </row>
    <row r="166">
      <c r="A166" s="131"/>
      <c r="B166" s="131"/>
    </row>
    <row r="167">
      <c r="A167" s="131"/>
      <c r="B167" s="131"/>
    </row>
    <row r="168">
      <c r="A168" s="131"/>
      <c r="B168" s="131"/>
    </row>
    <row r="169">
      <c r="A169" s="131"/>
      <c r="B169" s="131"/>
    </row>
    <row r="170">
      <c r="A170" s="131"/>
      <c r="B170" s="131"/>
    </row>
    <row r="171">
      <c r="A171" s="131"/>
      <c r="B171" s="131"/>
    </row>
    <row r="172">
      <c r="A172" s="131"/>
      <c r="B172" s="131"/>
    </row>
    <row r="173">
      <c r="A173" s="131"/>
      <c r="B173" s="131"/>
    </row>
    <row r="174">
      <c r="A174" s="131"/>
      <c r="B174" s="131"/>
    </row>
    <row r="175">
      <c r="A175" s="131"/>
      <c r="B175" s="131"/>
    </row>
    <row r="176">
      <c r="A176" s="131"/>
      <c r="B176" s="131"/>
    </row>
    <row r="177">
      <c r="A177" s="131"/>
      <c r="B177" s="131"/>
    </row>
    <row r="178">
      <c r="A178" s="131"/>
      <c r="B178" s="131"/>
    </row>
    <row r="179">
      <c r="A179" s="131"/>
      <c r="B179" s="131"/>
    </row>
    <row r="180">
      <c r="A180" s="131"/>
      <c r="B180" s="131"/>
    </row>
    <row r="181">
      <c r="A181" s="131"/>
      <c r="B181" s="131"/>
    </row>
    <row r="182">
      <c r="A182" s="131"/>
      <c r="B182" s="131"/>
    </row>
    <row r="183">
      <c r="A183" s="131"/>
      <c r="B183" s="131"/>
    </row>
    <row r="184">
      <c r="A184" s="131"/>
      <c r="B184" s="131"/>
    </row>
    <row r="185">
      <c r="A185" s="131"/>
      <c r="B185" s="131"/>
    </row>
    <row r="186">
      <c r="A186" s="131"/>
      <c r="B186" s="131"/>
    </row>
    <row r="187">
      <c r="A187" s="131"/>
      <c r="B187" s="131"/>
    </row>
    <row r="188">
      <c r="A188" s="131"/>
      <c r="B188" s="131"/>
    </row>
    <row r="189">
      <c r="A189" s="131"/>
      <c r="B189" s="131"/>
    </row>
    <row r="190">
      <c r="A190" s="131"/>
      <c r="B190" s="131"/>
    </row>
    <row r="191">
      <c r="A191" s="131"/>
      <c r="B191" s="131"/>
    </row>
    <row r="192">
      <c r="A192" s="131"/>
      <c r="B192" s="131"/>
    </row>
    <row r="193">
      <c r="A193" s="131"/>
      <c r="B193" s="131"/>
    </row>
    <row r="194">
      <c r="A194" s="131"/>
      <c r="B194" s="131"/>
    </row>
    <row r="195">
      <c r="A195" s="131"/>
      <c r="B195" s="131"/>
    </row>
    <row r="196">
      <c r="A196" s="131"/>
      <c r="B196" s="131"/>
    </row>
    <row r="197">
      <c r="A197" s="131"/>
      <c r="B197" s="131"/>
    </row>
    <row r="198">
      <c r="A198" s="131"/>
      <c r="B198" s="131"/>
    </row>
    <row r="199">
      <c r="A199" s="131"/>
      <c r="B199" s="131"/>
    </row>
    <row r="200">
      <c r="A200" s="131"/>
      <c r="B200" s="131"/>
    </row>
    <row r="201">
      <c r="A201" s="131"/>
      <c r="B201" s="131"/>
    </row>
    <row r="202">
      <c r="A202" s="131"/>
      <c r="B202" s="131"/>
    </row>
    <row r="203">
      <c r="A203" s="131"/>
      <c r="B203" s="131"/>
    </row>
    <row r="204">
      <c r="A204" s="131"/>
      <c r="B204" s="131"/>
    </row>
    <row r="205">
      <c r="A205" s="131"/>
      <c r="B205" s="131"/>
    </row>
    <row r="206">
      <c r="A206" s="131"/>
      <c r="B206" s="131"/>
    </row>
    <row r="207">
      <c r="A207" s="131"/>
      <c r="B207" s="131"/>
    </row>
    <row r="208">
      <c r="A208" s="131"/>
      <c r="B208" s="131"/>
    </row>
    <row r="209">
      <c r="A209" s="131"/>
      <c r="B209" s="131"/>
    </row>
    <row r="210">
      <c r="A210" s="131"/>
      <c r="B210" s="131"/>
    </row>
    <row r="211">
      <c r="A211" s="131"/>
      <c r="B211" s="131"/>
    </row>
    <row r="212">
      <c r="A212" s="131"/>
      <c r="B212" s="131"/>
    </row>
    <row r="213">
      <c r="A213" s="131"/>
      <c r="B213" s="131"/>
    </row>
    <row r="214">
      <c r="A214" s="131"/>
      <c r="B214" s="131"/>
    </row>
    <row r="215">
      <c r="A215" s="131"/>
      <c r="B215" s="131"/>
    </row>
    <row r="216">
      <c r="A216" s="131"/>
      <c r="B216" s="131"/>
    </row>
    <row r="217">
      <c r="A217" s="131"/>
      <c r="B217" s="131"/>
    </row>
    <row r="218">
      <c r="A218" s="131"/>
      <c r="B218" s="131"/>
    </row>
    <row r="219">
      <c r="A219" s="131"/>
      <c r="B219" s="131"/>
    </row>
    <row r="220">
      <c r="A220" s="131"/>
      <c r="B220" s="131"/>
    </row>
    <row r="221">
      <c r="A221" s="131"/>
      <c r="B221" s="131"/>
    </row>
    <row r="222">
      <c r="A222" s="131"/>
      <c r="B222" s="131"/>
    </row>
    <row r="223">
      <c r="A223" s="131"/>
      <c r="B223" s="131"/>
    </row>
    <row r="224">
      <c r="A224" s="131"/>
      <c r="B224" s="131"/>
    </row>
    <row r="225">
      <c r="A225" s="131"/>
      <c r="B225" s="131"/>
    </row>
    <row r="226">
      <c r="A226" s="131"/>
      <c r="B226" s="131"/>
    </row>
    <row r="227">
      <c r="A227" s="131"/>
      <c r="B227" s="131"/>
    </row>
    <row r="228">
      <c r="A228" s="131"/>
      <c r="B228" s="131"/>
    </row>
    <row r="229">
      <c r="A229" s="131"/>
      <c r="B229" s="131"/>
    </row>
    <row r="230">
      <c r="A230" s="131"/>
      <c r="B230" s="131"/>
    </row>
    <row r="231">
      <c r="A231" s="131"/>
      <c r="B231" s="131"/>
    </row>
    <row r="232">
      <c r="A232" s="131"/>
      <c r="B232" s="131"/>
    </row>
    <row r="233">
      <c r="A233" s="131"/>
      <c r="B233" s="131"/>
    </row>
    <row r="234">
      <c r="A234" s="131"/>
      <c r="B234" s="131"/>
    </row>
    <row r="235">
      <c r="A235" s="131"/>
      <c r="B235" s="131"/>
    </row>
    <row r="236">
      <c r="A236" s="131"/>
      <c r="B236" s="131"/>
    </row>
    <row r="237">
      <c r="A237" s="131"/>
      <c r="B237" s="131"/>
    </row>
    <row r="238">
      <c r="A238" s="131"/>
      <c r="B238" s="131"/>
    </row>
    <row r="239">
      <c r="A239" s="131"/>
      <c r="B239" s="131"/>
    </row>
    <row r="240">
      <c r="A240" s="131"/>
      <c r="B240" s="131"/>
    </row>
    <row r="241">
      <c r="A241" s="131"/>
      <c r="B241" s="131"/>
    </row>
    <row r="242">
      <c r="A242" s="131"/>
      <c r="B242" s="131"/>
    </row>
    <row r="243">
      <c r="A243" s="131"/>
      <c r="B243" s="131"/>
    </row>
    <row r="244">
      <c r="A244" s="131"/>
      <c r="B244" s="131"/>
    </row>
    <row r="245">
      <c r="A245" s="131"/>
      <c r="B245" s="131"/>
    </row>
    <row r="246">
      <c r="A246" s="131"/>
      <c r="B246" s="131"/>
    </row>
    <row r="247">
      <c r="A247" s="131"/>
      <c r="B247" s="131"/>
    </row>
    <row r="248">
      <c r="A248" s="131"/>
      <c r="B248" s="131"/>
    </row>
    <row r="249">
      <c r="A249" s="131"/>
      <c r="B249" s="131"/>
    </row>
    <row r="250">
      <c r="A250" s="131"/>
      <c r="B250" s="131"/>
    </row>
    <row r="251">
      <c r="A251" s="131"/>
      <c r="B251" s="131"/>
    </row>
    <row r="252">
      <c r="A252" s="131"/>
      <c r="B252" s="131"/>
    </row>
    <row r="253">
      <c r="A253" s="131"/>
      <c r="B253" s="131"/>
    </row>
    <row r="254">
      <c r="A254" s="131"/>
      <c r="B254" s="131"/>
    </row>
    <row r="255">
      <c r="A255" s="131"/>
      <c r="B255" s="131"/>
    </row>
    <row r="256">
      <c r="A256" s="131"/>
      <c r="B256" s="131"/>
    </row>
    <row r="257">
      <c r="A257" s="131"/>
      <c r="B257" s="131"/>
    </row>
    <row r="258">
      <c r="A258" s="131"/>
      <c r="B258" s="131"/>
    </row>
    <row r="259">
      <c r="A259" s="131"/>
      <c r="B259" s="131"/>
    </row>
    <row r="260">
      <c r="A260" s="131"/>
      <c r="B260" s="131"/>
    </row>
    <row r="261">
      <c r="A261" s="131"/>
      <c r="B261" s="131"/>
    </row>
    <row r="262">
      <c r="A262" s="131"/>
      <c r="B262" s="131"/>
    </row>
    <row r="263">
      <c r="A263" s="131"/>
      <c r="B263" s="131"/>
    </row>
    <row r="264">
      <c r="A264" s="131"/>
      <c r="B264" s="131"/>
    </row>
    <row r="265">
      <c r="A265" s="131"/>
      <c r="B265" s="131"/>
    </row>
    <row r="266">
      <c r="A266" s="131"/>
      <c r="B266" s="131"/>
    </row>
    <row r="267">
      <c r="A267" s="131"/>
      <c r="B267" s="131"/>
    </row>
    <row r="268">
      <c r="A268" s="131"/>
      <c r="B268" s="131"/>
    </row>
    <row r="269">
      <c r="A269" s="131"/>
      <c r="B269" s="131"/>
    </row>
    <row r="270">
      <c r="A270" s="131"/>
      <c r="B270" s="131"/>
    </row>
    <row r="271">
      <c r="A271" s="131"/>
      <c r="B271" s="131"/>
    </row>
    <row r="272">
      <c r="A272" s="131"/>
      <c r="B272" s="131"/>
    </row>
    <row r="273">
      <c r="A273" s="131"/>
      <c r="B273" s="131"/>
    </row>
    <row r="274">
      <c r="A274" s="131"/>
      <c r="B274" s="131"/>
    </row>
    <row r="275">
      <c r="A275" s="131"/>
      <c r="B275" s="131"/>
    </row>
    <row r="276">
      <c r="A276" s="131"/>
      <c r="B276" s="131"/>
    </row>
    <row r="277">
      <c r="A277" s="131"/>
      <c r="B277" s="131"/>
    </row>
    <row r="278">
      <c r="A278" s="131"/>
      <c r="B278" s="131"/>
    </row>
    <row r="279">
      <c r="A279" s="131"/>
      <c r="B279" s="131"/>
    </row>
    <row r="280">
      <c r="A280" s="131"/>
      <c r="B280" s="131"/>
    </row>
    <row r="281">
      <c r="A281" s="131"/>
      <c r="B281" s="131"/>
    </row>
    <row r="282">
      <c r="A282" s="131"/>
      <c r="B282" s="131"/>
    </row>
    <row r="283">
      <c r="A283" s="131"/>
      <c r="B283" s="131"/>
    </row>
    <row r="284">
      <c r="A284" s="131"/>
      <c r="B284" s="131"/>
    </row>
    <row r="285">
      <c r="A285" s="131"/>
      <c r="B285" s="131"/>
    </row>
    <row r="286">
      <c r="A286" s="131"/>
      <c r="B286" s="131"/>
    </row>
    <row r="287">
      <c r="A287" s="131"/>
      <c r="B287" s="131"/>
    </row>
    <row r="288">
      <c r="A288" s="131"/>
      <c r="B288" s="131"/>
    </row>
    <row r="289">
      <c r="A289" s="131"/>
      <c r="B289" s="131"/>
    </row>
    <row r="290">
      <c r="A290" s="131"/>
      <c r="B290" s="131"/>
    </row>
    <row r="291">
      <c r="A291" s="131"/>
      <c r="B291" s="131"/>
    </row>
    <row r="292">
      <c r="A292" s="131"/>
      <c r="B292" s="131"/>
    </row>
    <row r="293">
      <c r="A293" s="131"/>
      <c r="B293" s="131"/>
    </row>
    <row r="294">
      <c r="A294" s="131"/>
      <c r="B294" s="131"/>
    </row>
    <row r="295">
      <c r="A295" s="131"/>
      <c r="B295" s="131"/>
    </row>
    <row r="296">
      <c r="A296" s="131"/>
      <c r="B296" s="131"/>
    </row>
    <row r="297">
      <c r="A297" s="131"/>
      <c r="B297" s="131"/>
    </row>
    <row r="298">
      <c r="A298" s="131"/>
      <c r="B298" s="131"/>
    </row>
    <row r="299">
      <c r="A299" s="131"/>
      <c r="B299" s="131"/>
    </row>
    <row r="300">
      <c r="A300" s="131"/>
      <c r="B300" s="131"/>
    </row>
    <row r="301">
      <c r="A301" s="131"/>
      <c r="B301" s="131"/>
    </row>
    <row r="302">
      <c r="A302" s="131"/>
      <c r="B302" s="131"/>
    </row>
    <row r="303">
      <c r="A303" s="131"/>
      <c r="B303" s="131"/>
    </row>
    <row r="304">
      <c r="A304" s="131"/>
      <c r="B304" s="131"/>
    </row>
    <row r="305">
      <c r="A305" s="131"/>
      <c r="B305" s="131"/>
    </row>
    <row r="306">
      <c r="A306" s="131"/>
      <c r="B306" s="131"/>
    </row>
    <row r="307">
      <c r="A307" s="131"/>
      <c r="B307" s="131"/>
    </row>
    <row r="308">
      <c r="A308" s="131"/>
      <c r="B308" s="131"/>
    </row>
    <row r="309">
      <c r="A309" s="131"/>
      <c r="B309" s="131"/>
    </row>
    <row r="310">
      <c r="A310" s="131"/>
      <c r="B310" s="131"/>
    </row>
    <row r="311">
      <c r="A311" s="131"/>
      <c r="B311" s="131"/>
    </row>
    <row r="312">
      <c r="A312" s="131"/>
      <c r="B312" s="131"/>
    </row>
    <row r="313">
      <c r="A313" s="131"/>
      <c r="B313" s="131"/>
    </row>
    <row r="314">
      <c r="A314" s="131"/>
      <c r="B314" s="131"/>
    </row>
    <row r="315">
      <c r="A315" s="131"/>
      <c r="B315" s="131"/>
    </row>
    <row r="316">
      <c r="A316" s="131"/>
      <c r="B316" s="131"/>
    </row>
    <row r="317">
      <c r="A317" s="131"/>
      <c r="B317" s="131"/>
    </row>
    <row r="318">
      <c r="A318" s="131"/>
      <c r="B318" s="131"/>
    </row>
    <row r="319">
      <c r="A319" s="131"/>
      <c r="B319" s="131"/>
    </row>
    <row r="320">
      <c r="A320" s="131"/>
      <c r="B320" s="131"/>
    </row>
    <row r="321">
      <c r="A321" s="131"/>
      <c r="B321" s="131"/>
    </row>
    <row r="322">
      <c r="A322" s="131"/>
      <c r="B322" s="131"/>
    </row>
    <row r="323">
      <c r="A323" s="131"/>
      <c r="B323" s="131"/>
    </row>
    <row r="324">
      <c r="A324" s="131"/>
      <c r="B324" s="131"/>
    </row>
    <row r="325">
      <c r="A325" s="131"/>
      <c r="B325" s="131"/>
    </row>
    <row r="326">
      <c r="A326" s="131"/>
      <c r="B326" s="131"/>
    </row>
    <row r="327">
      <c r="A327" s="131"/>
      <c r="B327" s="131"/>
    </row>
    <row r="328">
      <c r="A328" s="131"/>
      <c r="B328" s="131"/>
    </row>
    <row r="329">
      <c r="A329" s="131"/>
      <c r="B329" s="131"/>
    </row>
    <row r="330">
      <c r="A330" s="131"/>
      <c r="B330" s="131"/>
    </row>
    <row r="331">
      <c r="A331" s="131"/>
      <c r="B331" s="131"/>
    </row>
    <row r="332">
      <c r="A332" s="131"/>
      <c r="B332" s="131"/>
    </row>
    <row r="333">
      <c r="A333" s="131"/>
      <c r="B333" s="131"/>
    </row>
    <row r="334">
      <c r="A334" s="131"/>
      <c r="B334" s="131"/>
    </row>
    <row r="335">
      <c r="A335" s="131"/>
      <c r="B335" s="131"/>
    </row>
    <row r="336">
      <c r="A336" s="131"/>
      <c r="B336" s="131"/>
    </row>
    <row r="337">
      <c r="A337" s="131"/>
      <c r="B337" s="131"/>
    </row>
    <row r="338">
      <c r="A338" s="131"/>
      <c r="B338" s="131"/>
    </row>
    <row r="339">
      <c r="A339" s="131"/>
      <c r="B339" s="131"/>
    </row>
    <row r="340">
      <c r="A340" s="131"/>
      <c r="B340" s="131"/>
    </row>
    <row r="341">
      <c r="A341" s="131"/>
      <c r="B341" s="131"/>
    </row>
    <row r="342">
      <c r="A342" s="131"/>
      <c r="B342" s="131"/>
    </row>
    <row r="343">
      <c r="A343" s="131"/>
      <c r="B343" s="131"/>
    </row>
    <row r="344">
      <c r="A344" s="131"/>
      <c r="B344" s="131"/>
    </row>
    <row r="345">
      <c r="A345" s="131"/>
      <c r="B345" s="131"/>
    </row>
    <row r="346">
      <c r="A346" s="131"/>
      <c r="B346" s="131"/>
    </row>
    <row r="347">
      <c r="A347" s="131"/>
      <c r="B347" s="131"/>
    </row>
    <row r="348">
      <c r="A348" s="131"/>
      <c r="B348" s="131"/>
    </row>
    <row r="349">
      <c r="A349" s="131"/>
      <c r="B349" s="131"/>
    </row>
    <row r="350">
      <c r="A350" s="131"/>
      <c r="B350" s="131"/>
    </row>
    <row r="351">
      <c r="A351" s="131"/>
      <c r="B351" s="131"/>
    </row>
    <row r="352">
      <c r="A352" s="131"/>
      <c r="B352" s="131"/>
    </row>
    <row r="353">
      <c r="A353" s="131"/>
      <c r="B353" s="131"/>
    </row>
    <row r="354">
      <c r="A354" s="131"/>
      <c r="B354" s="131"/>
    </row>
    <row r="355">
      <c r="A355" s="131"/>
      <c r="B355" s="131"/>
    </row>
    <row r="356">
      <c r="A356" s="131"/>
      <c r="B356" s="131"/>
    </row>
    <row r="357">
      <c r="A357" s="131"/>
      <c r="B357" s="131"/>
    </row>
    <row r="358">
      <c r="A358" s="131"/>
      <c r="B358" s="131"/>
    </row>
    <row r="359">
      <c r="A359" s="131"/>
      <c r="B359" s="131"/>
    </row>
    <row r="360">
      <c r="A360" s="131"/>
      <c r="B360" s="131"/>
    </row>
    <row r="361">
      <c r="A361" s="131"/>
      <c r="B361" s="131"/>
    </row>
    <row r="362">
      <c r="A362" s="131"/>
      <c r="B362" s="131"/>
    </row>
    <row r="363">
      <c r="A363" s="131"/>
      <c r="B363" s="131"/>
    </row>
    <row r="364">
      <c r="A364" s="131"/>
      <c r="B364" s="131"/>
    </row>
    <row r="365">
      <c r="A365" s="131"/>
      <c r="B365" s="131"/>
    </row>
    <row r="366">
      <c r="A366" s="131"/>
      <c r="B366" s="131"/>
    </row>
    <row r="367">
      <c r="A367" s="131"/>
      <c r="B367" s="131"/>
    </row>
    <row r="368">
      <c r="A368" s="131"/>
      <c r="B368" s="131"/>
    </row>
    <row r="369">
      <c r="A369" s="131"/>
      <c r="B369" s="131"/>
    </row>
    <row r="370">
      <c r="A370" s="131"/>
      <c r="B370" s="131"/>
    </row>
    <row r="371">
      <c r="A371" s="131"/>
      <c r="B371" s="131"/>
    </row>
    <row r="372">
      <c r="A372" s="131"/>
      <c r="B372" s="131"/>
    </row>
    <row r="373">
      <c r="A373" s="131"/>
      <c r="B373" s="131"/>
    </row>
    <row r="374">
      <c r="A374" s="131"/>
      <c r="B374" s="131"/>
    </row>
    <row r="375">
      <c r="A375" s="131"/>
      <c r="B375" s="131"/>
    </row>
    <row r="376">
      <c r="A376" s="131"/>
      <c r="B376" s="131"/>
    </row>
    <row r="377">
      <c r="A377" s="131"/>
      <c r="B377" s="131"/>
    </row>
    <row r="378">
      <c r="A378" s="131"/>
      <c r="B378" s="131"/>
    </row>
    <row r="379">
      <c r="A379" s="131"/>
      <c r="B379" s="131"/>
    </row>
    <row r="380">
      <c r="A380" s="131"/>
      <c r="B380" s="131"/>
    </row>
    <row r="381">
      <c r="A381" s="131"/>
      <c r="B381" s="131"/>
    </row>
    <row r="382">
      <c r="A382" s="131"/>
      <c r="B382" s="131"/>
    </row>
    <row r="383">
      <c r="A383" s="131"/>
      <c r="B383" s="131"/>
    </row>
    <row r="384">
      <c r="A384" s="131"/>
      <c r="B384" s="131"/>
    </row>
    <row r="385">
      <c r="A385" s="131"/>
      <c r="B385" s="131"/>
    </row>
    <row r="386">
      <c r="A386" s="131"/>
      <c r="B386" s="131"/>
    </row>
    <row r="387">
      <c r="A387" s="131"/>
      <c r="B387" s="131"/>
    </row>
    <row r="388">
      <c r="A388" s="131"/>
      <c r="B388" s="131"/>
    </row>
    <row r="389">
      <c r="A389" s="131"/>
      <c r="B389" s="131"/>
    </row>
    <row r="390">
      <c r="A390" s="131"/>
      <c r="B390" s="131"/>
    </row>
    <row r="391">
      <c r="A391" s="131"/>
      <c r="B391" s="131"/>
    </row>
    <row r="392">
      <c r="A392" s="131"/>
      <c r="B392" s="131"/>
    </row>
    <row r="393">
      <c r="A393" s="131"/>
      <c r="B393" s="131"/>
    </row>
    <row r="394">
      <c r="A394" s="131"/>
      <c r="B394" s="131"/>
    </row>
    <row r="395">
      <c r="A395" s="131"/>
      <c r="B395" s="131"/>
    </row>
    <row r="396">
      <c r="A396" s="131"/>
      <c r="B396" s="131"/>
    </row>
    <row r="397">
      <c r="A397" s="131"/>
      <c r="B397" s="131"/>
    </row>
    <row r="398">
      <c r="A398" s="131"/>
      <c r="B398" s="131"/>
    </row>
    <row r="399">
      <c r="A399" s="131"/>
      <c r="B399" s="131"/>
    </row>
    <row r="400">
      <c r="A400" s="131"/>
      <c r="B400" s="131"/>
    </row>
    <row r="401">
      <c r="A401" s="131"/>
      <c r="B401" s="131"/>
    </row>
    <row r="402">
      <c r="A402" s="131"/>
      <c r="B402" s="131"/>
    </row>
    <row r="403">
      <c r="A403" s="131"/>
      <c r="B403" s="131"/>
    </row>
    <row r="404">
      <c r="A404" s="131"/>
      <c r="B404" s="131"/>
    </row>
    <row r="405">
      <c r="A405" s="131"/>
      <c r="B405" s="131"/>
    </row>
    <row r="406">
      <c r="A406" s="131"/>
      <c r="B406" s="131"/>
    </row>
    <row r="407">
      <c r="A407" s="131"/>
      <c r="B407" s="131"/>
    </row>
    <row r="408">
      <c r="A408" s="131"/>
      <c r="B408" s="131"/>
    </row>
    <row r="409">
      <c r="A409" s="131"/>
      <c r="B409" s="131"/>
    </row>
    <row r="410">
      <c r="A410" s="131"/>
      <c r="B410" s="131"/>
    </row>
    <row r="411">
      <c r="A411" s="131"/>
      <c r="B411" s="131"/>
    </row>
    <row r="412">
      <c r="A412" s="131"/>
      <c r="B412" s="131"/>
    </row>
    <row r="413">
      <c r="A413" s="131"/>
      <c r="B413" s="131"/>
    </row>
    <row r="414">
      <c r="A414" s="131"/>
      <c r="B414" s="131"/>
    </row>
    <row r="415">
      <c r="A415" s="131"/>
      <c r="B415" s="131"/>
    </row>
    <row r="416">
      <c r="A416" s="131"/>
      <c r="B416" s="131"/>
    </row>
    <row r="417">
      <c r="A417" s="131"/>
      <c r="B417" s="131"/>
    </row>
    <row r="418">
      <c r="A418" s="131"/>
      <c r="B418" s="131"/>
    </row>
    <row r="419">
      <c r="A419" s="131"/>
      <c r="B419" s="131"/>
    </row>
    <row r="420">
      <c r="A420" s="131"/>
      <c r="B420" s="131"/>
    </row>
    <row r="421">
      <c r="A421" s="131"/>
      <c r="B421" s="131"/>
    </row>
    <row r="422">
      <c r="A422" s="131"/>
      <c r="B422" s="131"/>
    </row>
    <row r="423">
      <c r="A423" s="131"/>
      <c r="B423" s="131"/>
    </row>
    <row r="424">
      <c r="A424" s="131"/>
      <c r="B424" s="131"/>
    </row>
    <row r="425">
      <c r="A425" s="131"/>
      <c r="B425" s="131"/>
    </row>
    <row r="426">
      <c r="A426" s="131"/>
      <c r="B426" s="131"/>
    </row>
    <row r="427">
      <c r="A427" s="131"/>
      <c r="B427" s="131"/>
    </row>
    <row r="428">
      <c r="A428" s="131"/>
      <c r="B428" s="131"/>
    </row>
    <row r="429">
      <c r="A429" s="131"/>
      <c r="B429" s="131"/>
    </row>
    <row r="430">
      <c r="A430" s="131"/>
      <c r="B430" s="131"/>
    </row>
    <row r="431">
      <c r="A431" s="131"/>
      <c r="B431" s="131"/>
    </row>
    <row r="432">
      <c r="A432" s="131"/>
      <c r="B432" s="131"/>
    </row>
    <row r="433">
      <c r="A433" s="131"/>
      <c r="B433" s="131"/>
    </row>
    <row r="434">
      <c r="A434" s="131"/>
      <c r="B434" s="131"/>
    </row>
    <row r="435">
      <c r="A435" s="131"/>
      <c r="B435" s="131"/>
    </row>
    <row r="436">
      <c r="A436" s="131"/>
      <c r="B436" s="131"/>
    </row>
    <row r="437">
      <c r="A437" s="131"/>
      <c r="B437" s="131"/>
    </row>
    <row r="438">
      <c r="A438" s="131"/>
      <c r="B438" s="131"/>
    </row>
    <row r="439">
      <c r="A439" s="131"/>
      <c r="B439" s="131"/>
    </row>
    <row r="440">
      <c r="A440" s="131"/>
      <c r="B440" s="131"/>
    </row>
    <row r="441">
      <c r="A441" s="131"/>
      <c r="B441" s="131"/>
    </row>
    <row r="442">
      <c r="A442" s="131"/>
      <c r="B442" s="131"/>
    </row>
    <row r="443">
      <c r="A443" s="131"/>
      <c r="B443" s="131"/>
    </row>
    <row r="444">
      <c r="A444" s="131"/>
      <c r="B444" s="131"/>
    </row>
    <row r="445">
      <c r="A445" s="131"/>
      <c r="B445" s="131"/>
    </row>
    <row r="446">
      <c r="A446" s="131"/>
      <c r="B446" s="131"/>
    </row>
    <row r="447">
      <c r="A447" s="131"/>
      <c r="B447" s="131"/>
    </row>
    <row r="448">
      <c r="A448" s="131"/>
      <c r="B448" s="131"/>
    </row>
    <row r="449">
      <c r="A449" s="131"/>
      <c r="B449" s="131"/>
    </row>
    <row r="450">
      <c r="A450" s="131"/>
      <c r="B450" s="131"/>
    </row>
    <row r="451">
      <c r="A451" s="131"/>
      <c r="B451" s="131"/>
    </row>
    <row r="452">
      <c r="A452" s="131"/>
      <c r="B452" s="131"/>
    </row>
    <row r="453">
      <c r="A453" s="131"/>
      <c r="B453" s="131"/>
    </row>
    <row r="454">
      <c r="A454" s="131"/>
      <c r="B454" s="131"/>
    </row>
    <row r="455">
      <c r="A455" s="131"/>
      <c r="B455" s="131"/>
    </row>
    <row r="456">
      <c r="A456" s="131"/>
      <c r="B456" s="131"/>
    </row>
    <row r="457">
      <c r="A457" s="131"/>
      <c r="B457" s="131"/>
    </row>
    <row r="458">
      <c r="A458" s="131"/>
      <c r="B458" s="131"/>
    </row>
    <row r="459">
      <c r="A459" s="131"/>
      <c r="B459" s="131"/>
    </row>
    <row r="460">
      <c r="A460" s="131"/>
      <c r="B460" s="131"/>
    </row>
    <row r="461">
      <c r="A461" s="131"/>
      <c r="B461" s="131"/>
    </row>
    <row r="462">
      <c r="A462" s="131"/>
      <c r="B462" s="131"/>
    </row>
    <row r="463">
      <c r="A463" s="131"/>
      <c r="B463" s="131"/>
    </row>
    <row r="464">
      <c r="A464" s="131"/>
      <c r="B464" s="131"/>
    </row>
    <row r="465">
      <c r="A465" s="131"/>
      <c r="B465" s="131"/>
    </row>
    <row r="466">
      <c r="A466" s="131"/>
      <c r="B466" s="131"/>
    </row>
    <row r="467">
      <c r="A467" s="131"/>
      <c r="B467" s="131"/>
    </row>
    <row r="468">
      <c r="A468" s="131"/>
      <c r="B468" s="131"/>
    </row>
    <row r="469">
      <c r="A469" s="131"/>
      <c r="B469" s="131"/>
    </row>
    <row r="470">
      <c r="A470" s="131"/>
      <c r="B470" s="131"/>
    </row>
    <row r="471">
      <c r="A471" s="131"/>
      <c r="B471" s="131"/>
    </row>
    <row r="472">
      <c r="A472" s="131"/>
      <c r="B472" s="131"/>
    </row>
    <row r="473">
      <c r="A473" s="131"/>
      <c r="B473" s="131"/>
    </row>
    <row r="474">
      <c r="A474" s="131"/>
      <c r="B474" s="131"/>
    </row>
    <row r="475">
      <c r="A475" s="131"/>
      <c r="B475" s="131"/>
    </row>
    <row r="476">
      <c r="A476" s="131"/>
      <c r="B476" s="131"/>
    </row>
    <row r="477">
      <c r="A477" s="131"/>
      <c r="B477" s="131"/>
    </row>
    <row r="478">
      <c r="A478" s="131"/>
      <c r="B478" s="131"/>
    </row>
    <row r="479">
      <c r="A479" s="131"/>
      <c r="B479" s="131"/>
    </row>
    <row r="480">
      <c r="A480" s="131"/>
      <c r="B480" s="131"/>
    </row>
    <row r="481">
      <c r="A481" s="131"/>
      <c r="B481" s="131"/>
    </row>
    <row r="482">
      <c r="A482" s="131"/>
      <c r="B482" s="131"/>
    </row>
    <row r="483">
      <c r="A483" s="131"/>
      <c r="B483" s="131"/>
    </row>
    <row r="484">
      <c r="A484" s="131"/>
      <c r="B484" s="131"/>
    </row>
    <row r="485">
      <c r="A485" s="131"/>
      <c r="B485" s="131"/>
    </row>
    <row r="486">
      <c r="A486" s="131"/>
      <c r="B486" s="131"/>
    </row>
    <row r="487">
      <c r="A487" s="131"/>
      <c r="B487" s="131"/>
    </row>
    <row r="488">
      <c r="A488" s="131"/>
      <c r="B488" s="131"/>
    </row>
    <row r="489">
      <c r="A489" s="131"/>
      <c r="B489" s="131"/>
    </row>
    <row r="490">
      <c r="A490" s="131"/>
      <c r="B490" s="131"/>
    </row>
    <row r="491">
      <c r="A491" s="131"/>
      <c r="B491" s="131"/>
    </row>
    <row r="492">
      <c r="A492" s="131"/>
      <c r="B492" s="131"/>
    </row>
    <row r="493">
      <c r="A493" s="131"/>
      <c r="B493" s="131"/>
    </row>
    <row r="494">
      <c r="A494" s="131"/>
      <c r="B494" s="131"/>
    </row>
    <row r="495">
      <c r="A495" s="131"/>
      <c r="B495" s="131"/>
    </row>
    <row r="496">
      <c r="A496" s="131"/>
      <c r="B496" s="131"/>
    </row>
    <row r="497">
      <c r="A497" s="131"/>
      <c r="B497" s="131"/>
    </row>
    <row r="498">
      <c r="A498" s="131"/>
      <c r="B498" s="131"/>
    </row>
    <row r="499">
      <c r="A499" s="131"/>
      <c r="B499" s="131"/>
    </row>
    <row r="500">
      <c r="A500" s="131"/>
      <c r="B500" s="131"/>
    </row>
    <row r="501">
      <c r="A501" s="131"/>
      <c r="B501" s="131"/>
    </row>
    <row r="502">
      <c r="A502" s="131"/>
      <c r="B502" s="131"/>
    </row>
    <row r="503">
      <c r="A503" s="131"/>
      <c r="B503" s="131"/>
    </row>
    <row r="504">
      <c r="A504" s="131"/>
      <c r="B504" s="131"/>
    </row>
    <row r="505">
      <c r="A505" s="131"/>
      <c r="B505" s="131"/>
    </row>
    <row r="506">
      <c r="A506" s="131"/>
      <c r="B506" s="131"/>
    </row>
    <row r="507">
      <c r="A507" s="131"/>
      <c r="B507" s="131"/>
    </row>
    <row r="508">
      <c r="A508" s="131"/>
      <c r="B508" s="131"/>
    </row>
    <row r="509">
      <c r="A509" s="131"/>
      <c r="B509" s="131"/>
    </row>
    <row r="510">
      <c r="A510" s="131"/>
      <c r="B510" s="131"/>
    </row>
    <row r="511">
      <c r="A511" s="131"/>
      <c r="B511" s="131"/>
    </row>
    <row r="512">
      <c r="A512" s="131"/>
      <c r="B512" s="131"/>
    </row>
    <row r="513">
      <c r="A513" s="131"/>
      <c r="B513" s="131"/>
    </row>
    <row r="514">
      <c r="A514" s="131"/>
      <c r="B514" s="131"/>
    </row>
    <row r="515">
      <c r="A515" s="131"/>
      <c r="B515" s="131"/>
    </row>
    <row r="516">
      <c r="A516" s="131"/>
      <c r="B516" s="131"/>
    </row>
    <row r="517">
      <c r="A517" s="131"/>
      <c r="B517" s="131"/>
    </row>
    <row r="518">
      <c r="A518" s="131"/>
      <c r="B518" s="131"/>
    </row>
    <row r="519">
      <c r="A519" s="131"/>
      <c r="B519" s="131"/>
    </row>
    <row r="520">
      <c r="A520" s="131"/>
      <c r="B520" s="131"/>
    </row>
    <row r="521">
      <c r="A521" s="131"/>
      <c r="B521" s="131"/>
    </row>
    <row r="522">
      <c r="A522" s="131"/>
      <c r="B522" s="131"/>
    </row>
    <row r="523">
      <c r="A523" s="131"/>
      <c r="B523" s="131"/>
    </row>
    <row r="524">
      <c r="A524" s="131"/>
      <c r="B524" s="131"/>
    </row>
    <row r="525">
      <c r="A525" s="131"/>
      <c r="B525" s="131"/>
    </row>
    <row r="526">
      <c r="A526" s="131"/>
      <c r="B526" s="131"/>
    </row>
    <row r="527">
      <c r="A527" s="131"/>
      <c r="B527" s="131"/>
    </row>
    <row r="528">
      <c r="A528" s="131"/>
      <c r="B528" s="131"/>
    </row>
    <row r="529">
      <c r="A529" s="131"/>
      <c r="B529" s="131"/>
    </row>
    <row r="530">
      <c r="A530" s="131"/>
      <c r="B530" s="131"/>
    </row>
    <row r="531">
      <c r="A531" s="131"/>
      <c r="B531" s="131"/>
    </row>
    <row r="532">
      <c r="A532" s="131"/>
      <c r="B532" s="131"/>
    </row>
    <row r="533">
      <c r="A533" s="131"/>
      <c r="B533" s="131"/>
    </row>
    <row r="534">
      <c r="A534" s="131"/>
      <c r="B534" s="131"/>
    </row>
    <row r="535">
      <c r="A535" s="131"/>
      <c r="B535" s="131"/>
    </row>
    <row r="536">
      <c r="A536" s="131"/>
      <c r="B536" s="131"/>
    </row>
    <row r="537">
      <c r="A537" s="131"/>
      <c r="B537" s="131"/>
    </row>
    <row r="538">
      <c r="A538" s="131"/>
      <c r="B538" s="131"/>
    </row>
    <row r="539">
      <c r="A539" s="131"/>
      <c r="B539" s="131"/>
    </row>
    <row r="540">
      <c r="A540" s="131"/>
      <c r="B540" s="131"/>
    </row>
    <row r="541">
      <c r="A541" s="131"/>
      <c r="B541" s="131"/>
    </row>
    <row r="542">
      <c r="A542" s="131"/>
      <c r="B542" s="131"/>
    </row>
    <row r="543">
      <c r="A543" s="131"/>
      <c r="B543" s="131"/>
    </row>
    <row r="544">
      <c r="A544" s="131"/>
      <c r="B544" s="131"/>
    </row>
    <row r="545">
      <c r="A545" s="131"/>
      <c r="B545" s="131"/>
    </row>
    <row r="546">
      <c r="A546" s="131"/>
      <c r="B546" s="131"/>
    </row>
    <row r="547">
      <c r="A547" s="131"/>
      <c r="B547" s="131"/>
    </row>
    <row r="548">
      <c r="A548" s="131"/>
      <c r="B548" s="131"/>
    </row>
    <row r="549">
      <c r="A549" s="131"/>
      <c r="B549" s="131"/>
    </row>
    <row r="550">
      <c r="A550" s="131"/>
      <c r="B550" s="131"/>
    </row>
    <row r="551">
      <c r="A551" s="131"/>
      <c r="B551" s="131"/>
    </row>
    <row r="552">
      <c r="A552" s="131"/>
      <c r="B552" s="131"/>
    </row>
    <row r="553">
      <c r="A553" s="131"/>
      <c r="B553" s="131"/>
    </row>
    <row r="554">
      <c r="A554" s="131"/>
      <c r="B554" s="131"/>
    </row>
    <row r="555">
      <c r="A555" s="131"/>
      <c r="B555" s="131"/>
    </row>
    <row r="556">
      <c r="A556" s="131"/>
      <c r="B556" s="131"/>
    </row>
    <row r="557">
      <c r="A557" s="131"/>
      <c r="B557" s="131"/>
    </row>
    <row r="558">
      <c r="A558" s="131"/>
      <c r="B558" s="131"/>
    </row>
    <row r="559">
      <c r="A559" s="131"/>
      <c r="B559" s="131"/>
    </row>
    <row r="560">
      <c r="A560" s="131"/>
      <c r="B560" s="131"/>
    </row>
    <row r="561">
      <c r="A561" s="131"/>
      <c r="B561" s="131"/>
    </row>
    <row r="562">
      <c r="A562" s="131"/>
      <c r="B562" s="131"/>
    </row>
    <row r="563">
      <c r="A563" s="131"/>
      <c r="B563" s="131"/>
    </row>
    <row r="564">
      <c r="A564" s="131"/>
      <c r="B564" s="131"/>
    </row>
    <row r="565">
      <c r="A565" s="131"/>
      <c r="B565" s="131"/>
    </row>
    <row r="566">
      <c r="A566" s="131"/>
      <c r="B566" s="131"/>
    </row>
    <row r="567">
      <c r="A567" s="131"/>
      <c r="B567" s="131"/>
    </row>
    <row r="568">
      <c r="A568" s="131"/>
      <c r="B568" s="131"/>
    </row>
    <row r="569">
      <c r="A569" s="131"/>
      <c r="B569" s="131"/>
    </row>
    <row r="570">
      <c r="A570" s="131"/>
      <c r="B570" s="131"/>
    </row>
    <row r="571">
      <c r="A571" s="131"/>
      <c r="B571" s="131"/>
    </row>
    <row r="572">
      <c r="A572" s="131"/>
      <c r="B572" s="131"/>
    </row>
    <row r="573">
      <c r="A573" s="131"/>
      <c r="B573" s="131"/>
    </row>
    <row r="574">
      <c r="A574" s="131"/>
      <c r="B574" s="131"/>
    </row>
    <row r="575">
      <c r="A575" s="131"/>
      <c r="B575" s="131"/>
    </row>
    <row r="576">
      <c r="A576" s="131"/>
      <c r="B576" s="131"/>
    </row>
    <row r="577">
      <c r="A577" s="131"/>
      <c r="B577" s="131"/>
    </row>
    <row r="578">
      <c r="A578" s="131"/>
      <c r="B578" s="131"/>
    </row>
    <row r="579">
      <c r="A579" s="131"/>
      <c r="B579" s="131"/>
    </row>
    <row r="580">
      <c r="A580" s="131"/>
      <c r="B580" s="131"/>
    </row>
    <row r="581">
      <c r="A581" s="131"/>
      <c r="B581" s="131"/>
    </row>
    <row r="582">
      <c r="A582" s="131"/>
      <c r="B582" s="131"/>
    </row>
    <row r="583">
      <c r="A583" s="131"/>
      <c r="B583" s="131"/>
    </row>
    <row r="584">
      <c r="A584" s="131"/>
      <c r="B584" s="131"/>
    </row>
    <row r="585">
      <c r="A585" s="131"/>
      <c r="B585" s="131"/>
    </row>
    <row r="586">
      <c r="A586" s="131"/>
      <c r="B586" s="131"/>
    </row>
    <row r="587">
      <c r="A587" s="131"/>
      <c r="B587" s="131"/>
    </row>
    <row r="588">
      <c r="A588" s="131"/>
      <c r="B588" s="131"/>
    </row>
    <row r="589">
      <c r="A589" s="131"/>
      <c r="B589" s="131"/>
    </row>
    <row r="590">
      <c r="A590" s="131"/>
      <c r="B590" s="131"/>
    </row>
    <row r="591">
      <c r="A591" s="131"/>
      <c r="B591" s="131"/>
    </row>
    <row r="592">
      <c r="A592" s="131"/>
      <c r="B592" s="131"/>
    </row>
    <row r="593">
      <c r="A593" s="131"/>
      <c r="B593" s="131"/>
    </row>
    <row r="594">
      <c r="A594" s="131"/>
      <c r="B594" s="131"/>
    </row>
    <row r="595">
      <c r="A595" s="131"/>
      <c r="B595" s="131"/>
    </row>
    <row r="596">
      <c r="A596" s="131"/>
      <c r="B596" s="131"/>
    </row>
    <row r="597">
      <c r="A597" s="131"/>
      <c r="B597" s="131"/>
    </row>
    <row r="598">
      <c r="A598" s="131"/>
      <c r="B598" s="131"/>
    </row>
    <row r="599">
      <c r="A599" s="131"/>
      <c r="B599" s="131"/>
    </row>
    <row r="600">
      <c r="A600" s="131"/>
      <c r="B600" s="131"/>
    </row>
    <row r="601">
      <c r="A601" s="131"/>
      <c r="B601" s="131"/>
    </row>
    <row r="602">
      <c r="A602" s="131"/>
      <c r="B602" s="131"/>
    </row>
    <row r="603">
      <c r="A603" s="131"/>
      <c r="B603" s="131"/>
    </row>
    <row r="604">
      <c r="A604" s="131"/>
      <c r="B604" s="131"/>
    </row>
    <row r="605">
      <c r="A605" s="131"/>
      <c r="B605" s="131"/>
    </row>
    <row r="606">
      <c r="A606" s="131"/>
      <c r="B606" s="131"/>
    </row>
    <row r="607">
      <c r="A607" s="131"/>
      <c r="B607" s="131"/>
    </row>
    <row r="608">
      <c r="A608" s="131"/>
      <c r="B608" s="131"/>
    </row>
    <row r="609">
      <c r="A609" s="131"/>
      <c r="B609" s="131"/>
    </row>
    <row r="610">
      <c r="A610" s="131"/>
      <c r="B610" s="131"/>
    </row>
    <row r="611">
      <c r="A611" s="131"/>
      <c r="B611" s="131"/>
    </row>
    <row r="612">
      <c r="A612" s="131"/>
      <c r="B612" s="131"/>
    </row>
    <row r="613">
      <c r="A613" s="131"/>
      <c r="B613" s="131"/>
    </row>
    <row r="614">
      <c r="A614" s="131"/>
      <c r="B614" s="131"/>
    </row>
    <row r="615">
      <c r="A615" s="131"/>
      <c r="B615" s="131"/>
    </row>
    <row r="616">
      <c r="A616" s="131"/>
      <c r="B616" s="131"/>
    </row>
    <row r="617">
      <c r="A617" s="131"/>
      <c r="B617" s="131"/>
    </row>
    <row r="618">
      <c r="A618" s="131"/>
      <c r="B618" s="131"/>
    </row>
    <row r="619">
      <c r="A619" s="131"/>
      <c r="B619" s="131"/>
    </row>
    <row r="620">
      <c r="A620" s="131"/>
      <c r="B620" s="131"/>
    </row>
    <row r="621">
      <c r="A621" s="131"/>
      <c r="B621" s="131"/>
    </row>
    <row r="622">
      <c r="A622" s="131"/>
      <c r="B622" s="131"/>
    </row>
    <row r="623">
      <c r="A623" s="131"/>
      <c r="B623" s="131"/>
    </row>
    <row r="624">
      <c r="A624" s="131"/>
      <c r="B624" s="131"/>
    </row>
    <row r="625">
      <c r="A625" s="131"/>
      <c r="B625" s="131"/>
    </row>
    <row r="626">
      <c r="A626" s="131"/>
      <c r="B626" s="131"/>
    </row>
    <row r="627">
      <c r="A627" s="131"/>
      <c r="B627" s="131"/>
    </row>
    <row r="628">
      <c r="A628" s="131"/>
      <c r="B628" s="131"/>
    </row>
    <row r="629">
      <c r="A629" s="131"/>
      <c r="B629" s="131"/>
    </row>
    <row r="630">
      <c r="A630" s="131"/>
      <c r="B630" s="131"/>
    </row>
    <row r="631">
      <c r="A631" s="131"/>
      <c r="B631" s="131"/>
    </row>
    <row r="632">
      <c r="A632" s="131"/>
      <c r="B632" s="131"/>
    </row>
    <row r="633">
      <c r="A633" s="131"/>
      <c r="B633" s="131"/>
    </row>
    <row r="634">
      <c r="A634" s="131"/>
      <c r="B634" s="131"/>
    </row>
    <row r="635">
      <c r="A635" s="131"/>
      <c r="B635" s="131"/>
    </row>
    <row r="636">
      <c r="A636" s="131"/>
      <c r="B636" s="131"/>
    </row>
    <row r="637">
      <c r="A637" s="131"/>
      <c r="B637" s="131"/>
    </row>
    <row r="638">
      <c r="A638" s="131"/>
      <c r="B638" s="131"/>
    </row>
    <row r="639">
      <c r="A639" s="131"/>
      <c r="B639" s="131"/>
    </row>
    <row r="640">
      <c r="A640" s="131"/>
      <c r="B640" s="131"/>
    </row>
    <row r="641">
      <c r="A641" s="131"/>
      <c r="B641" s="131"/>
    </row>
    <row r="642">
      <c r="A642" s="131"/>
      <c r="B642" s="131"/>
    </row>
    <row r="643">
      <c r="A643" s="131"/>
      <c r="B643" s="131"/>
    </row>
    <row r="644">
      <c r="A644" s="131"/>
      <c r="B644" s="131"/>
    </row>
    <row r="645">
      <c r="A645" s="131"/>
      <c r="B645" s="131"/>
    </row>
    <row r="646">
      <c r="A646" s="131"/>
      <c r="B646" s="131"/>
    </row>
    <row r="647">
      <c r="A647" s="131"/>
      <c r="B647" s="131"/>
    </row>
    <row r="648">
      <c r="A648" s="131"/>
      <c r="B648" s="131"/>
    </row>
    <row r="649">
      <c r="A649" s="131"/>
      <c r="B649" s="131"/>
    </row>
    <row r="650">
      <c r="A650" s="131"/>
      <c r="B650" s="131"/>
    </row>
    <row r="651">
      <c r="A651" s="131"/>
      <c r="B651" s="131"/>
    </row>
    <row r="652">
      <c r="A652" s="131"/>
      <c r="B652" s="131"/>
    </row>
    <row r="653">
      <c r="A653" s="131"/>
      <c r="B653" s="131"/>
    </row>
    <row r="654">
      <c r="A654" s="131"/>
      <c r="B654" s="131"/>
    </row>
    <row r="655">
      <c r="A655" s="131"/>
      <c r="B655" s="131"/>
    </row>
    <row r="656">
      <c r="A656" s="131"/>
      <c r="B656" s="131"/>
    </row>
    <row r="657">
      <c r="A657" s="131"/>
      <c r="B657" s="131"/>
    </row>
    <row r="658">
      <c r="A658" s="131"/>
      <c r="B658" s="131"/>
    </row>
    <row r="659">
      <c r="A659" s="131"/>
      <c r="B659" s="131"/>
    </row>
    <row r="660">
      <c r="A660" s="131"/>
      <c r="B660" s="131"/>
    </row>
    <row r="661">
      <c r="A661" s="131"/>
      <c r="B661" s="131"/>
    </row>
    <row r="662">
      <c r="A662" s="131"/>
      <c r="B662" s="131"/>
    </row>
    <row r="663">
      <c r="A663" s="131"/>
      <c r="B663" s="131"/>
    </row>
    <row r="664">
      <c r="A664" s="131"/>
      <c r="B664" s="131"/>
    </row>
    <row r="665">
      <c r="A665" s="131"/>
      <c r="B665" s="131"/>
    </row>
    <row r="666">
      <c r="A666" s="131"/>
      <c r="B666" s="131"/>
    </row>
    <row r="667">
      <c r="A667" s="131"/>
      <c r="B667" s="131"/>
    </row>
    <row r="668">
      <c r="A668" s="131"/>
      <c r="B668" s="131"/>
    </row>
    <row r="669">
      <c r="A669" s="131"/>
      <c r="B669" s="131"/>
    </row>
    <row r="670">
      <c r="A670" s="131"/>
      <c r="B670" s="131"/>
    </row>
    <row r="671">
      <c r="A671" s="131"/>
      <c r="B671" s="131"/>
    </row>
    <row r="672">
      <c r="A672" s="131"/>
      <c r="B672" s="131"/>
    </row>
    <row r="673">
      <c r="A673" s="131"/>
      <c r="B673" s="131"/>
    </row>
    <row r="674">
      <c r="A674" s="131"/>
      <c r="B674" s="131"/>
    </row>
    <row r="675">
      <c r="A675" s="131"/>
      <c r="B675" s="131"/>
    </row>
    <row r="676">
      <c r="A676" s="131"/>
      <c r="B676" s="131"/>
    </row>
    <row r="677">
      <c r="A677" s="131"/>
      <c r="B677" s="131"/>
    </row>
    <row r="678">
      <c r="A678" s="131"/>
      <c r="B678" s="131"/>
    </row>
    <row r="679">
      <c r="A679" s="131"/>
      <c r="B679" s="131"/>
    </row>
    <row r="680">
      <c r="A680" s="131"/>
      <c r="B680" s="131"/>
    </row>
    <row r="681">
      <c r="A681" s="131"/>
      <c r="B681" s="131"/>
    </row>
    <row r="682">
      <c r="A682" s="131"/>
      <c r="B682" s="131"/>
    </row>
    <row r="683">
      <c r="A683" s="131"/>
      <c r="B683" s="131"/>
    </row>
    <row r="684">
      <c r="A684" s="131"/>
      <c r="B684" s="131"/>
    </row>
    <row r="685">
      <c r="A685" s="131"/>
      <c r="B685" s="131"/>
    </row>
    <row r="686">
      <c r="A686" s="131"/>
      <c r="B686" s="131"/>
    </row>
    <row r="687">
      <c r="A687" s="131"/>
      <c r="B687" s="131"/>
    </row>
    <row r="688">
      <c r="A688" s="131"/>
      <c r="B688" s="131"/>
    </row>
    <row r="689">
      <c r="A689" s="131"/>
      <c r="B689" s="131"/>
    </row>
    <row r="690">
      <c r="A690" s="131"/>
      <c r="B690" s="131"/>
    </row>
    <row r="691">
      <c r="A691" s="131"/>
      <c r="B691" s="131"/>
    </row>
    <row r="692">
      <c r="A692" s="131"/>
      <c r="B692" s="131"/>
    </row>
    <row r="693">
      <c r="A693" s="131"/>
      <c r="B693" s="131"/>
    </row>
    <row r="694">
      <c r="A694" s="131"/>
      <c r="B694" s="131"/>
    </row>
    <row r="695">
      <c r="A695" s="131"/>
      <c r="B695" s="131"/>
    </row>
    <row r="696">
      <c r="A696" s="131"/>
      <c r="B696" s="131"/>
    </row>
    <row r="697">
      <c r="A697" s="131"/>
      <c r="B697" s="131"/>
    </row>
    <row r="698">
      <c r="A698" s="131"/>
      <c r="B698" s="131"/>
    </row>
    <row r="699">
      <c r="A699" s="131"/>
      <c r="B699" s="131"/>
    </row>
    <row r="700">
      <c r="A700" s="131"/>
      <c r="B700" s="131"/>
    </row>
    <row r="701">
      <c r="A701" s="131"/>
      <c r="B701" s="131"/>
    </row>
    <row r="702">
      <c r="A702" s="131"/>
      <c r="B702" s="131"/>
    </row>
    <row r="703">
      <c r="A703" s="131"/>
      <c r="B703" s="131"/>
    </row>
    <row r="704">
      <c r="A704" s="131"/>
      <c r="B704" s="131"/>
    </row>
    <row r="705">
      <c r="A705" s="131"/>
      <c r="B705" s="131"/>
    </row>
    <row r="706">
      <c r="A706" s="131"/>
      <c r="B706" s="131"/>
    </row>
    <row r="707">
      <c r="A707" s="131"/>
      <c r="B707" s="131"/>
    </row>
    <row r="708">
      <c r="A708" s="131"/>
      <c r="B708" s="131"/>
    </row>
    <row r="709">
      <c r="A709" s="131"/>
      <c r="B709" s="131"/>
    </row>
    <row r="710">
      <c r="A710" s="131"/>
      <c r="B710" s="131"/>
    </row>
    <row r="711">
      <c r="A711" s="131"/>
      <c r="B711" s="131"/>
    </row>
    <row r="712">
      <c r="A712" s="131"/>
      <c r="B712" s="131"/>
    </row>
    <row r="713">
      <c r="A713" s="131"/>
      <c r="B713" s="131"/>
    </row>
    <row r="714">
      <c r="A714" s="131"/>
      <c r="B714" s="131"/>
    </row>
    <row r="715">
      <c r="A715" s="131"/>
      <c r="B715" s="131"/>
    </row>
    <row r="716">
      <c r="A716" s="131"/>
      <c r="B716" s="131"/>
    </row>
    <row r="717">
      <c r="A717" s="131"/>
      <c r="B717" s="131"/>
    </row>
    <row r="718">
      <c r="A718" s="131"/>
      <c r="B718" s="131"/>
    </row>
    <row r="719">
      <c r="A719" s="131"/>
      <c r="B719" s="131"/>
    </row>
    <row r="720">
      <c r="A720" s="131"/>
      <c r="B720" s="131"/>
    </row>
    <row r="721">
      <c r="A721" s="131"/>
      <c r="B721" s="131"/>
    </row>
    <row r="722">
      <c r="A722" s="131"/>
      <c r="B722" s="131"/>
    </row>
    <row r="723">
      <c r="A723" s="131"/>
      <c r="B723" s="131"/>
    </row>
    <row r="724">
      <c r="A724" s="131"/>
      <c r="B724" s="131"/>
    </row>
    <row r="725">
      <c r="A725" s="131"/>
      <c r="B725" s="131"/>
    </row>
    <row r="726">
      <c r="A726" s="131"/>
      <c r="B726" s="131"/>
    </row>
    <row r="727">
      <c r="A727" s="131"/>
      <c r="B727" s="131"/>
    </row>
    <row r="728">
      <c r="A728" s="131"/>
      <c r="B728" s="131"/>
    </row>
    <row r="729">
      <c r="A729" s="131"/>
      <c r="B729" s="131"/>
    </row>
    <row r="730">
      <c r="A730" s="131"/>
      <c r="B730" s="131"/>
    </row>
    <row r="731">
      <c r="A731" s="131"/>
      <c r="B731" s="131"/>
    </row>
    <row r="732">
      <c r="A732" s="131"/>
      <c r="B732" s="131"/>
    </row>
    <row r="733">
      <c r="A733" s="131"/>
      <c r="B733" s="131"/>
    </row>
    <row r="734">
      <c r="A734" s="131"/>
      <c r="B734" s="131"/>
    </row>
    <row r="735">
      <c r="A735" s="131"/>
      <c r="B735" s="131"/>
    </row>
    <row r="736">
      <c r="A736" s="131"/>
      <c r="B736" s="131"/>
    </row>
    <row r="737">
      <c r="A737" s="131"/>
      <c r="B737" s="131"/>
    </row>
    <row r="738">
      <c r="A738" s="131"/>
      <c r="B738" s="131"/>
    </row>
    <row r="739">
      <c r="A739" s="131"/>
      <c r="B739" s="131"/>
    </row>
    <row r="740">
      <c r="A740" s="131"/>
      <c r="B740" s="131"/>
    </row>
    <row r="741">
      <c r="A741" s="131"/>
      <c r="B741" s="131"/>
    </row>
    <row r="742">
      <c r="A742" s="131"/>
      <c r="B742" s="131"/>
    </row>
    <row r="743">
      <c r="A743" s="131"/>
      <c r="B743" s="131"/>
    </row>
    <row r="744">
      <c r="A744" s="131"/>
      <c r="B744" s="131"/>
    </row>
    <row r="745">
      <c r="A745" s="131"/>
      <c r="B745" s="131"/>
    </row>
    <row r="746">
      <c r="A746" s="131"/>
      <c r="B746" s="131"/>
    </row>
    <row r="747">
      <c r="A747" s="131"/>
      <c r="B747" s="131"/>
    </row>
    <row r="748">
      <c r="A748" s="131"/>
      <c r="B748" s="131"/>
    </row>
    <row r="749">
      <c r="A749" s="131"/>
      <c r="B749" s="131"/>
    </row>
    <row r="750">
      <c r="A750" s="131"/>
      <c r="B750" s="131"/>
    </row>
    <row r="751">
      <c r="A751" s="131"/>
      <c r="B751" s="131"/>
    </row>
    <row r="752">
      <c r="A752" s="131"/>
      <c r="B752" s="131"/>
    </row>
    <row r="753">
      <c r="A753" s="131"/>
      <c r="B753" s="131"/>
    </row>
    <row r="754">
      <c r="A754" s="131"/>
      <c r="B754" s="131"/>
    </row>
    <row r="755">
      <c r="A755" s="131"/>
      <c r="B755" s="131"/>
    </row>
    <row r="756">
      <c r="A756" s="131"/>
      <c r="B756" s="131"/>
    </row>
    <row r="757">
      <c r="A757" s="131"/>
      <c r="B757" s="131"/>
    </row>
    <row r="758">
      <c r="A758" s="131"/>
      <c r="B758" s="131"/>
    </row>
    <row r="759">
      <c r="A759" s="131"/>
      <c r="B759" s="131"/>
    </row>
    <row r="760">
      <c r="A760" s="131"/>
      <c r="B760" s="131"/>
    </row>
    <row r="761">
      <c r="A761" s="131"/>
      <c r="B761" s="131"/>
    </row>
    <row r="762">
      <c r="A762" s="131"/>
      <c r="B762" s="131"/>
    </row>
    <row r="763">
      <c r="A763" s="131"/>
      <c r="B763" s="131"/>
    </row>
    <row r="764">
      <c r="A764" s="131"/>
      <c r="B764" s="131"/>
    </row>
    <row r="765">
      <c r="A765" s="131"/>
      <c r="B765" s="131"/>
    </row>
    <row r="766">
      <c r="A766" s="131"/>
      <c r="B766" s="131"/>
    </row>
    <row r="767">
      <c r="A767" s="131"/>
      <c r="B767" s="131"/>
    </row>
    <row r="768">
      <c r="A768" s="131"/>
      <c r="B768" s="131"/>
    </row>
    <row r="769">
      <c r="A769" s="131"/>
      <c r="B769" s="131"/>
    </row>
    <row r="770">
      <c r="A770" s="131"/>
      <c r="B770" s="131"/>
    </row>
    <row r="771">
      <c r="A771" s="131"/>
      <c r="B771" s="131"/>
    </row>
    <row r="772">
      <c r="A772" s="131"/>
      <c r="B772" s="131"/>
    </row>
    <row r="773">
      <c r="A773" s="131"/>
      <c r="B773" s="131"/>
    </row>
    <row r="774">
      <c r="A774" s="131"/>
      <c r="B774" s="131"/>
    </row>
    <row r="775">
      <c r="A775" s="131"/>
      <c r="B775" s="131"/>
    </row>
    <row r="776">
      <c r="A776" s="131"/>
      <c r="B776" s="131"/>
    </row>
    <row r="777">
      <c r="A777" s="131"/>
      <c r="B777" s="131"/>
    </row>
    <row r="778">
      <c r="A778" s="131"/>
      <c r="B778" s="131"/>
    </row>
    <row r="779">
      <c r="A779" s="131"/>
      <c r="B779" s="131"/>
    </row>
    <row r="780">
      <c r="A780" s="131"/>
      <c r="B780" s="131"/>
    </row>
    <row r="781">
      <c r="A781" s="131"/>
      <c r="B781" s="131"/>
    </row>
    <row r="782">
      <c r="A782" s="131"/>
      <c r="B782" s="131"/>
    </row>
    <row r="783">
      <c r="A783" s="131"/>
      <c r="B783" s="131"/>
    </row>
    <row r="784">
      <c r="A784" s="131"/>
      <c r="B784" s="131"/>
    </row>
    <row r="785">
      <c r="A785" s="131"/>
      <c r="B785" s="131"/>
    </row>
    <row r="786">
      <c r="A786" s="131"/>
      <c r="B786" s="131"/>
    </row>
    <row r="787">
      <c r="A787" s="131"/>
      <c r="B787" s="131"/>
    </row>
    <row r="788">
      <c r="A788" s="131"/>
      <c r="B788" s="131"/>
    </row>
    <row r="789">
      <c r="A789" s="131"/>
      <c r="B789" s="131"/>
    </row>
    <row r="790">
      <c r="A790" s="131"/>
      <c r="B790" s="131"/>
    </row>
    <row r="791">
      <c r="A791" s="131"/>
      <c r="B791" s="131"/>
    </row>
    <row r="792">
      <c r="A792" s="131"/>
      <c r="B792" s="131"/>
    </row>
    <row r="793">
      <c r="A793" s="131"/>
      <c r="B793" s="131"/>
    </row>
    <row r="794">
      <c r="A794" s="131"/>
      <c r="B794" s="131"/>
    </row>
    <row r="795">
      <c r="A795" s="131"/>
      <c r="B795" s="131"/>
    </row>
    <row r="796">
      <c r="A796" s="131"/>
      <c r="B796" s="131"/>
    </row>
    <row r="797">
      <c r="A797" s="131"/>
      <c r="B797" s="131"/>
    </row>
    <row r="798">
      <c r="A798" s="131"/>
      <c r="B798" s="131"/>
    </row>
    <row r="799">
      <c r="A799" s="131"/>
      <c r="B799" s="131"/>
    </row>
    <row r="800">
      <c r="A800" s="131"/>
      <c r="B800" s="131"/>
    </row>
    <row r="801">
      <c r="A801" s="131"/>
      <c r="B801" s="131"/>
    </row>
    <row r="802">
      <c r="A802" s="131"/>
      <c r="B802" s="131"/>
    </row>
    <row r="803">
      <c r="A803" s="131"/>
      <c r="B803" s="131"/>
    </row>
    <row r="804">
      <c r="A804" s="131"/>
      <c r="B804" s="131"/>
    </row>
    <row r="805">
      <c r="A805" s="131"/>
      <c r="B805" s="131"/>
    </row>
    <row r="806">
      <c r="A806" s="131"/>
      <c r="B806" s="131"/>
    </row>
    <row r="807">
      <c r="A807" s="131"/>
      <c r="B807" s="131"/>
    </row>
    <row r="808">
      <c r="A808" s="131"/>
      <c r="B808" s="131"/>
    </row>
    <row r="809">
      <c r="A809" s="131"/>
      <c r="B809" s="131"/>
    </row>
    <row r="810">
      <c r="A810" s="131"/>
      <c r="B810" s="131"/>
    </row>
    <row r="811">
      <c r="A811" s="131"/>
      <c r="B811" s="131"/>
    </row>
    <row r="812">
      <c r="A812" s="131"/>
      <c r="B812" s="131"/>
    </row>
    <row r="813">
      <c r="A813" s="131"/>
      <c r="B813" s="131"/>
    </row>
    <row r="814">
      <c r="A814" s="131"/>
      <c r="B814" s="131"/>
    </row>
    <row r="815">
      <c r="A815" s="131"/>
      <c r="B815" s="131"/>
    </row>
    <row r="816">
      <c r="A816" s="131"/>
      <c r="B816" s="131"/>
    </row>
    <row r="817">
      <c r="A817" s="131"/>
      <c r="B817" s="131"/>
    </row>
    <row r="818">
      <c r="A818" s="131"/>
      <c r="B818" s="131"/>
    </row>
    <row r="819">
      <c r="A819" s="131"/>
      <c r="B819" s="131"/>
    </row>
    <row r="820">
      <c r="A820" s="131"/>
      <c r="B820" s="131"/>
    </row>
    <row r="821">
      <c r="A821" s="131"/>
      <c r="B821" s="131"/>
    </row>
    <row r="822">
      <c r="A822" s="131"/>
      <c r="B822" s="131"/>
    </row>
    <row r="823">
      <c r="A823" s="131"/>
      <c r="B823" s="131"/>
    </row>
    <row r="824">
      <c r="A824" s="131"/>
      <c r="B824" s="131"/>
    </row>
    <row r="825">
      <c r="A825" s="131"/>
      <c r="B825" s="131"/>
    </row>
    <row r="826">
      <c r="A826" s="131"/>
      <c r="B826" s="131"/>
    </row>
    <row r="827">
      <c r="A827" s="131"/>
      <c r="B827" s="131"/>
    </row>
    <row r="828">
      <c r="A828" s="131"/>
      <c r="B828" s="131"/>
    </row>
    <row r="829">
      <c r="A829" s="131"/>
      <c r="B829" s="131"/>
    </row>
    <row r="830">
      <c r="A830" s="131"/>
      <c r="B830" s="131"/>
    </row>
    <row r="831">
      <c r="A831" s="131"/>
      <c r="B831" s="131"/>
    </row>
    <row r="832">
      <c r="A832" s="131"/>
      <c r="B832" s="131"/>
    </row>
    <row r="833">
      <c r="A833" s="131"/>
      <c r="B833" s="131"/>
    </row>
    <row r="834">
      <c r="A834" s="131"/>
      <c r="B834" s="131"/>
    </row>
    <row r="835">
      <c r="A835" s="131"/>
      <c r="B835" s="131"/>
    </row>
    <row r="836">
      <c r="A836" s="131"/>
      <c r="B836" s="131"/>
    </row>
    <row r="837">
      <c r="A837" s="131"/>
      <c r="B837" s="131"/>
    </row>
    <row r="838">
      <c r="A838" s="131"/>
      <c r="B838" s="131"/>
    </row>
    <row r="839">
      <c r="A839" s="131"/>
      <c r="B839" s="131"/>
    </row>
    <row r="840">
      <c r="A840" s="131"/>
      <c r="B840" s="131"/>
    </row>
    <row r="841">
      <c r="A841" s="131"/>
      <c r="B841" s="131"/>
    </row>
    <row r="842">
      <c r="A842" s="131"/>
      <c r="B842" s="131"/>
    </row>
    <row r="843">
      <c r="A843" s="131"/>
      <c r="B843" s="131"/>
    </row>
    <row r="844">
      <c r="A844" s="131"/>
      <c r="B844" s="131"/>
    </row>
    <row r="845">
      <c r="A845" s="131"/>
      <c r="B845" s="131"/>
    </row>
    <row r="846">
      <c r="A846" s="131"/>
      <c r="B846" s="131"/>
    </row>
    <row r="847">
      <c r="A847" s="131"/>
      <c r="B847" s="131"/>
    </row>
    <row r="848">
      <c r="A848" s="131"/>
      <c r="B848" s="131"/>
    </row>
    <row r="849">
      <c r="A849" s="131"/>
      <c r="B849" s="131"/>
    </row>
    <row r="850">
      <c r="A850" s="131"/>
      <c r="B850" s="131"/>
    </row>
    <row r="851">
      <c r="A851" s="131"/>
      <c r="B851" s="131"/>
    </row>
    <row r="852">
      <c r="A852" s="131"/>
      <c r="B852" s="131"/>
    </row>
    <row r="853">
      <c r="A853" s="131"/>
      <c r="B853" s="131"/>
    </row>
    <row r="854">
      <c r="A854" s="131"/>
      <c r="B854" s="131"/>
    </row>
    <row r="855">
      <c r="A855" s="131"/>
      <c r="B855" s="131"/>
    </row>
    <row r="856">
      <c r="A856" s="131"/>
      <c r="B856" s="131"/>
    </row>
    <row r="857">
      <c r="A857" s="131"/>
      <c r="B857" s="131"/>
    </row>
    <row r="858">
      <c r="A858" s="131"/>
      <c r="B858" s="131"/>
    </row>
    <row r="859">
      <c r="A859" s="131"/>
      <c r="B859" s="131"/>
    </row>
    <row r="860">
      <c r="A860" s="131"/>
      <c r="B860" s="131"/>
    </row>
    <row r="861">
      <c r="A861" s="131"/>
      <c r="B861" s="131"/>
    </row>
    <row r="862">
      <c r="A862" s="131"/>
      <c r="B862" s="131"/>
    </row>
    <row r="863">
      <c r="A863" s="131"/>
      <c r="B863" s="131"/>
    </row>
    <row r="864">
      <c r="A864" s="131"/>
      <c r="B864" s="131"/>
    </row>
    <row r="865">
      <c r="A865" s="131"/>
      <c r="B865" s="131"/>
    </row>
    <row r="866">
      <c r="A866" s="131"/>
      <c r="B866" s="131"/>
    </row>
    <row r="867">
      <c r="A867" s="131"/>
      <c r="B867" s="131"/>
    </row>
    <row r="868">
      <c r="A868" s="131"/>
      <c r="B868" s="131"/>
    </row>
    <row r="869">
      <c r="A869" s="131"/>
      <c r="B869" s="131"/>
    </row>
    <row r="870">
      <c r="A870" s="131"/>
      <c r="B870" s="131"/>
    </row>
    <row r="871">
      <c r="A871" s="131"/>
      <c r="B871" s="131"/>
    </row>
    <row r="872">
      <c r="A872" s="131"/>
      <c r="B872" s="131"/>
    </row>
    <row r="873">
      <c r="A873" s="131"/>
      <c r="B873" s="131"/>
    </row>
    <row r="874">
      <c r="A874" s="131"/>
      <c r="B874" s="131"/>
    </row>
    <row r="875">
      <c r="A875" s="131"/>
      <c r="B875" s="131"/>
    </row>
    <row r="876">
      <c r="A876" s="131"/>
      <c r="B876" s="131"/>
    </row>
    <row r="877">
      <c r="A877" s="131"/>
      <c r="B877" s="131"/>
    </row>
    <row r="878">
      <c r="A878" s="131"/>
      <c r="B878" s="131"/>
    </row>
    <row r="879">
      <c r="A879" s="131"/>
      <c r="B879" s="131"/>
    </row>
    <row r="880">
      <c r="A880" s="131"/>
      <c r="B880" s="131"/>
    </row>
    <row r="881">
      <c r="A881" s="131"/>
      <c r="B881" s="131"/>
    </row>
    <row r="882">
      <c r="A882" s="131"/>
      <c r="B882" s="131"/>
    </row>
    <row r="883">
      <c r="A883" s="131"/>
      <c r="B883" s="131"/>
    </row>
    <row r="884">
      <c r="A884" s="131"/>
      <c r="B884" s="131"/>
    </row>
    <row r="885">
      <c r="A885" s="131"/>
      <c r="B885" s="131"/>
    </row>
    <row r="886">
      <c r="A886" s="131"/>
      <c r="B886" s="131"/>
    </row>
    <row r="887">
      <c r="A887" s="131"/>
      <c r="B887" s="131"/>
    </row>
    <row r="888">
      <c r="A888" s="131"/>
      <c r="B888" s="131"/>
    </row>
    <row r="889">
      <c r="A889" s="131"/>
      <c r="B889" s="131"/>
    </row>
    <row r="890">
      <c r="A890" s="131"/>
      <c r="B890" s="131"/>
    </row>
    <row r="891">
      <c r="A891" s="131"/>
      <c r="B891" s="131"/>
    </row>
    <row r="892">
      <c r="A892" s="131"/>
      <c r="B892" s="131"/>
    </row>
    <row r="893">
      <c r="A893" s="131"/>
      <c r="B893" s="131"/>
    </row>
    <row r="894">
      <c r="A894" s="131"/>
      <c r="B894" s="131"/>
    </row>
    <row r="895">
      <c r="A895" s="131"/>
      <c r="B895" s="131"/>
    </row>
    <row r="896">
      <c r="A896" s="131"/>
      <c r="B896" s="131"/>
    </row>
    <row r="897">
      <c r="A897" s="131"/>
      <c r="B897" s="131"/>
    </row>
    <row r="898">
      <c r="A898" s="131"/>
      <c r="B898" s="131"/>
    </row>
    <row r="899">
      <c r="A899" s="131"/>
      <c r="B899" s="131"/>
    </row>
    <row r="900">
      <c r="A900" s="131"/>
      <c r="B900" s="131"/>
    </row>
    <row r="901">
      <c r="A901" s="131"/>
      <c r="B901" s="131"/>
    </row>
    <row r="902">
      <c r="A902" s="131"/>
      <c r="B902" s="131"/>
    </row>
    <row r="903">
      <c r="A903" s="131"/>
      <c r="B903" s="131"/>
    </row>
    <row r="904">
      <c r="A904" s="131"/>
      <c r="B904" s="131"/>
    </row>
    <row r="905">
      <c r="A905" s="131"/>
      <c r="B905" s="131"/>
    </row>
    <row r="906">
      <c r="A906" s="131"/>
      <c r="B906" s="131"/>
    </row>
    <row r="907">
      <c r="A907" s="131"/>
      <c r="B907" s="131"/>
    </row>
    <row r="908">
      <c r="A908" s="131"/>
      <c r="B908" s="131"/>
    </row>
    <row r="909">
      <c r="A909" s="131"/>
      <c r="B909" s="131"/>
    </row>
    <row r="910">
      <c r="A910" s="131"/>
      <c r="B910" s="131"/>
    </row>
    <row r="911">
      <c r="A911" s="131"/>
      <c r="B911" s="131"/>
    </row>
    <row r="912">
      <c r="A912" s="131"/>
      <c r="B912" s="131"/>
    </row>
    <row r="913">
      <c r="A913" s="131"/>
      <c r="B913" s="131"/>
    </row>
    <row r="914">
      <c r="A914" s="131"/>
      <c r="B914" s="131"/>
    </row>
    <row r="915">
      <c r="A915" s="131"/>
      <c r="B915" s="131"/>
    </row>
    <row r="916">
      <c r="A916" s="131"/>
      <c r="B916" s="131"/>
    </row>
    <row r="917">
      <c r="A917" s="131"/>
      <c r="B917" s="131"/>
    </row>
    <row r="918">
      <c r="A918" s="131"/>
      <c r="B918" s="131"/>
    </row>
    <row r="919">
      <c r="A919" s="131"/>
      <c r="B919" s="131"/>
    </row>
    <row r="920">
      <c r="A920" s="131"/>
      <c r="B920" s="131"/>
    </row>
    <row r="921">
      <c r="A921" s="131"/>
      <c r="B921" s="131"/>
    </row>
    <row r="922">
      <c r="A922" s="131"/>
      <c r="B922" s="131"/>
    </row>
    <row r="923">
      <c r="A923" s="131"/>
      <c r="B923" s="131"/>
    </row>
    <row r="924">
      <c r="A924" s="131"/>
      <c r="B924" s="131"/>
    </row>
    <row r="925">
      <c r="A925" s="131"/>
      <c r="B925" s="131"/>
    </row>
    <row r="926">
      <c r="A926" s="131"/>
      <c r="B926" s="131"/>
    </row>
    <row r="927">
      <c r="A927" s="131"/>
      <c r="B927" s="131"/>
    </row>
    <row r="928">
      <c r="A928" s="131"/>
      <c r="B928" s="131"/>
    </row>
    <row r="929">
      <c r="A929" s="131"/>
      <c r="B929" s="131"/>
    </row>
    <row r="930">
      <c r="A930" s="131"/>
      <c r="B930" s="131"/>
    </row>
    <row r="931">
      <c r="A931" s="131"/>
      <c r="B931" s="131"/>
    </row>
    <row r="932">
      <c r="A932" s="131"/>
      <c r="B932" s="131"/>
    </row>
    <row r="933">
      <c r="A933" s="131"/>
      <c r="B933" s="131"/>
    </row>
    <row r="934">
      <c r="A934" s="131"/>
      <c r="B934" s="131"/>
    </row>
    <row r="935">
      <c r="A935" s="131"/>
      <c r="B935" s="131"/>
    </row>
    <row r="936">
      <c r="A936" s="131"/>
      <c r="B936" s="131"/>
    </row>
    <row r="937">
      <c r="A937" s="131"/>
      <c r="B937" s="131"/>
    </row>
    <row r="938">
      <c r="A938" s="131"/>
      <c r="B938" s="131"/>
    </row>
    <row r="939">
      <c r="A939" s="131"/>
      <c r="B939" s="131"/>
    </row>
    <row r="940">
      <c r="A940" s="131"/>
      <c r="B940" s="131"/>
    </row>
    <row r="941">
      <c r="A941" s="131"/>
      <c r="B941" s="131"/>
    </row>
    <row r="942">
      <c r="A942" s="131"/>
      <c r="B942" s="131"/>
    </row>
    <row r="943">
      <c r="A943" s="131"/>
      <c r="B943" s="131"/>
    </row>
    <row r="944">
      <c r="A944" s="131"/>
      <c r="B944" s="131"/>
    </row>
    <row r="945">
      <c r="A945" s="131"/>
      <c r="B945" s="131"/>
    </row>
    <row r="946">
      <c r="A946" s="131"/>
      <c r="B946" s="131"/>
    </row>
    <row r="947">
      <c r="A947" s="131"/>
      <c r="B947" s="131"/>
    </row>
    <row r="948">
      <c r="A948" s="131"/>
      <c r="B948" s="131"/>
    </row>
    <row r="949">
      <c r="A949" s="131"/>
      <c r="B949" s="131"/>
    </row>
    <row r="950">
      <c r="A950" s="131"/>
      <c r="B950" s="131"/>
    </row>
    <row r="951">
      <c r="A951" s="131"/>
      <c r="B951" s="131"/>
    </row>
    <row r="952">
      <c r="A952" s="131"/>
      <c r="B952" s="131"/>
    </row>
    <row r="953">
      <c r="A953" s="131"/>
      <c r="B953" s="131"/>
    </row>
    <row r="954">
      <c r="A954" s="131"/>
      <c r="B954" s="131"/>
    </row>
    <row r="955">
      <c r="A955" s="131"/>
      <c r="B955" s="131"/>
    </row>
    <row r="956">
      <c r="A956" s="131"/>
      <c r="B956" s="131"/>
    </row>
    <row r="957">
      <c r="A957" s="131"/>
      <c r="B957" s="131"/>
    </row>
    <row r="958">
      <c r="A958" s="131"/>
      <c r="B958" s="131"/>
    </row>
    <row r="959">
      <c r="A959" s="131"/>
      <c r="B959" s="131"/>
    </row>
    <row r="960">
      <c r="A960" s="131"/>
      <c r="B960" s="131"/>
    </row>
    <row r="961">
      <c r="A961" s="131"/>
      <c r="B961" s="131"/>
    </row>
    <row r="962">
      <c r="A962" s="131"/>
      <c r="B962" s="131"/>
    </row>
    <row r="963">
      <c r="A963" s="131"/>
      <c r="B963" s="131"/>
    </row>
    <row r="964">
      <c r="A964" s="131"/>
      <c r="B964" s="131"/>
    </row>
    <row r="965">
      <c r="A965" s="131"/>
      <c r="B965" s="131"/>
    </row>
    <row r="966">
      <c r="A966" s="131"/>
      <c r="B966" s="131"/>
    </row>
    <row r="967">
      <c r="A967" s="131"/>
      <c r="B967" s="131"/>
    </row>
    <row r="968">
      <c r="A968" s="131"/>
      <c r="B968" s="131"/>
    </row>
    <row r="969">
      <c r="A969" s="131"/>
      <c r="B969" s="131"/>
    </row>
    <row r="970">
      <c r="A970" s="131"/>
      <c r="B970" s="131"/>
    </row>
    <row r="971">
      <c r="A971" s="131"/>
      <c r="B971" s="131"/>
    </row>
    <row r="972">
      <c r="A972" s="131"/>
      <c r="B972" s="131"/>
    </row>
    <row r="973">
      <c r="A973" s="131"/>
      <c r="B973" s="131"/>
    </row>
    <row r="974">
      <c r="A974" s="131"/>
      <c r="B974" s="131"/>
    </row>
    <row r="975">
      <c r="A975" s="131"/>
      <c r="B975" s="131"/>
    </row>
    <row r="976">
      <c r="A976" s="131"/>
      <c r="B976" s="131"/>
    </row>
    <row r="977">
      <c r="A977" s="131"/>
      <c r="B977" s="131"/>
    </row>
    <row r="978">
      <c r="A978" s="131"/>
      <c r="B978" s="131"/>
    </row>
    <row r="979">
      <c r="A979" s="131"/>
      <c r="B979" s="131"/>
    </row>
    <row r="980">
      <c r="A980" s="131"/>
      <c r="B980" s="131"/>
    </row>
    <row r="981">
      <c r="A981" s="131"/>
      <c r="B981" s="131"/>
    </row>
    <row r="982">
      <c r="A982" s="131"/>
      <c r="B982" s="131"/>
    </row>
    <row r="983">
      <c r="A983" s="131"/>
      <c r="B983" s="131"/>
    </row>
    <row r="984">
      <c r="A984" s="131"/>
      <c r="B984" s="131"/>
    </row>
    <row r="985">
      <c r="A985" s="131"/>
      <c r="B985" s="131"/>
    </row>
    <row r="986">
      <c r="A986" s="131"/>
      <c r="B986" s="131"/>
    </row>
    <row r="987">
      <c r="A987" s="131"/>
      <c r="B987" s="131"/>
    </row>
    <row r="988">
      <c r="A988" s="131"/>
      <c r="B988" s="131"/>
    </row>
    <row r="989">
      <c r="A989" s="131"/>
      <c r="B989" s="131"/>
    </row>
    <row r="990">
      <c r="A990" s="131"/>
      <c r="B990" s="131"/>
    </row>
    <row r="991">
      <c r="A991" s="131"/>
      <c r="B991" s="131"/>
    </row>
    <row r="992">
      <c r="A992" s="131"/>
      <c r="B992" s="131"/>
    </row>
    <row r="993">
      <c r="A993" s="131"/>
      <c r="B993" s="131"/>
    </row>
    <row r="994">
      <c r="A994" s="131"/>
      <c r="B994" s="131"/>
    </row>
    <row r="995">
      <c r="A995" s="131"/>
      <c r="B995" s="131"/>
    </row>
    <row r="996">
      <c r="A996" s="131"/>
      <c r="B996" s="131"/>
    </row>
    <row r="997">
      <c r="A997" s="131"/>
      <c r="B997" s="131"/>
    </row>
    <row r="998">
      <c r="A998" s="131"/>
      <c r="B998" s="131"/>
    </row>
    <row r="999">
      <c r="A999" s="131"/>
      <c r="B999" s="131"/>
    </row>
    <row r="1000">
      <c r="A1000" s="131"/>
      <c r="B1000" s="1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88"/>
  </cols>
  <sheetData>
    <row r="1">
      <c r="A1" s="12" t="s">
        <v>19</v>
      </c>
    </row>
    <row r="2">
      <c r="A2" s="17" t="s">
        <v>27</v>
      </c>
    </row>
    <row r="3">
      <c r="A3" s="17" t="s">
        <v>27</v>
      </c>
    </row>
    <row r="4">
      <c r="A4" s="15" t="s">
        <v>39</v>
      </c>
    </row>
    <row r="5">
      <c r="A5" s="15" t="s">
        <v>27</v>
      </c>
    </row>
    <row r="6">
      <c r="A6" s="15" t="s">
        <v>51</v>
      </c>
    </row>
    <row r="7">
      <c r="A7" s="15" t="s">
        <v>56</v>
      </c>
    </row>
    <row r="8">
      <c r="A8" s="15" t="s">
        <v>27</v>
      </c>
    </row>
    <row r="9">
      <c r="A9" s="15" t="s">
        <v>27</v>
      </c>
    </row>
    <row r="10">
      <c r="A10" s="15" t="s">
        <v>68</v>
      </c>
    </row>
    <row r="11">
      <c r="A11" s="15" t="s">
        <v>72</v>
      </c>
    </row>
    <row r="12">
      <c r="A12" s="15" t="s">
        <v>76</v>
      </c>
    </row>
    <row r="13">
      <c r="A13" s="15" t="s">
        <v>27</v>
      </c>
    </row>
    <row r="14">
      <c r="A14" s="15" t="s">
        <v>86</v>
      </c>
    </row>
    <row r="15">
      <c r="A15" s="15" t="s">
        <v>27</v>
      </c>
    </row>
    <row r="16">
      <c r="A16" s="15" t="s">
        <v>99</v>
      </c>
    </row>
    <row r="17">
      <c r="A17" s="15" t="s">
        <v>27</v>
      </c>
    </row>
    <row r="18">
      <c r="A18" s="15" t="s">
        <v>27</v>
      </c>
    </row>
    <row r="19">
      <c r="A19" s="15" t="s">
        <v>113</v>
      </c>
    </row>
    <row r="20">
      <c r="A20" s="15" t="s">
        <v>39</v>
      </c>
    </row>
    <row r="21">
      <c r="A21" s="15" t="s">
        <v>122</v>
      </c>
    </row>
    <row r="22">
      <c r="A22" s="15" t="s">
        <v>27</v>
      </c>
    </row>
    <row r="23">
      <c r="A23" s="116" t="s">
        <v>130</v>
      </c>
    </row>
    <row r="24">
      <c r="A24" s="15" t="s">
        <v>122</v>
      </c>
    </row>
    <row r="25">
      <c r="A25" s="33" t="s">
        <v>86</v>
      </c>
    </row>
    <row r="26">
      <c r="A26" s="15" t="s">
        <v>27</v>
      </c>
    </row>
    <row r="27">
      <c r="A27" s="15" t="s">
        <v>130</v>
      </c>
    </row>
    <row r="28">
      <c r="A28" s="33" t="s">
        <v>27</v>
      </c>
    </row>
    <row r="29">
      <c r="A29" s="15" t="s">
        <v>148</v>
      </c>
    </row>
    <row r="30">
      <c r="A30" s="17" t="s">
        <v>86</v>
      </c>
    </row>
    <row r="31">
      <c r="A31" s="17" t="s">
        <v>130</v>
      </c>
    </row>
    <row r="32">
      <c r="A32" s="17" t="s">
        <v>86</v>
      </c>
    </row>
    <row r="33">
      <c r="A33" s="47" t="s">
        <v>39</v>
      </c>
    </row>
    <row r="34">
      <c r="A34" s="47" t="s">
        <v>172</v>
      </c>
    </row>
    <row r="35">
      <c r="A35" s="15" t="s">
        <v>601</v>
      </c>
    </row>
    <row r="36">
      <c r="A36" s="17" t="s">
        <v>86</v>
      </c>
    </row>
    <row r="37">
      <c r="A37" s="15" t="s">
        <v>27</v>
      </c>
    </row>
    <row r="38">
      <c r="A38" s="15" t="s">
        <v>27</v>
      </c>
    </row>
    <row r="39">
      <c r="A39" s="33" t="s">
        <v>27</v>
      </c>
    </row>
    <row r="40">
      <c r="A40" s="116" t="s">
        <v>193</v>
      </c>
    </row>
    <row r="41">
      <c r="A41" s="15" t="s">
        <v>27</v>
      </c>
    </row>
    <row r="42">
      <c r="A42" s="15" t="s">
        <v>76</v>
      </c>
    </row>
    <row r="43">
      <c r="A43" s="15" t="s">
        <v>130</v>
      </c>
    </row>
    <row r="44">
      <c r="A44" s="15" t="s">
        <v>605</v>
      </c>
    </row>
    <row r="45">
      <c r="A45" s="15" t="s">
        <v>606</v>
      </c>
    </row>
    <row r="46">
      <c r="A46" s="15" t="s">
        <v>27</v>
      </c>
    </row>
    <row r="47">
      <c r="A47" s="15" t="s">
        <v>210</v>
      </c>
    </row>
    <row r="48">
      <c r="A48" s="15" t="s">
        <v>56</v>
      </c>
    </row>
    <row r="49">
      <c r="A49" s="15" t="s">
        <v>27</v>
      </c>
    </row>
    <row r="50">
      <c r="A50" s="15" t="s">
        <v>172</v>
      </c>
    </row>
    <row r="51">
      <c r="A51" s="15" t="s">
        <v>228</v>
      </c>
    </row>
    <row r="52">
      <c r="A52" s="15" t="s">
        <v>68</v>
      </c>
    </row>
    <row r="53">
      <c r="A53" s="15" t="s">
        <v>56</v>
      </c>
    </row>
    <row r="54">
      <c r="A54" s="15" t="s">
        <v>242</v>
      </c>
    </row>
    <row r="55">
      <c r="A55" s="15" t="s">
        <v>248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t="s">
        <v>278</v>
      </c>
      <c r="B1" s="15">
        <v>54.0</v>
      </c>
    </row>
    <row r="2">
      <c r="A2" s="65" t="s">
        <v>279</v>
      </c>
      <c r="B2" s="15">
        <v>94.0</v>
      </c>
    </row>
    <row r="3">
      <c r="A3" s="66" t="s">
        <v>280</v>
      </c>
      <c r="B3" s="15">
        <v>67.0</v>
      </c>
    </row>
    <row r="4">
      <c r="A4" s="67" t="s">
        <v>281</v>
      </c>
      <c r="B4" s="15">
        <v>51.0</v>
      </c>
    </row>
    <row r="5">
      <c r="A5" s="64" t="s">
        <v>282</v>
      </c>
      <c r="B5" s="15">
        <v>152.0</v>
      </c>
    </row>
    <row r="6">
      <c r="A6" s="68" t="s">
        <v>283</v>
      </c>
      <c r="B6" s="15">
        <v>26.0</v>
      </c>
    </row>
    <row r="7">
      <c r="A7" s="66" t="s">
        <v>284</v>
      </c>
      <c r="B7" s="15">
        <v>68.0</v>
      </c>
    </row>
    <row r="8">
      <c r="A8" s="66" t="s">
        <v>285</v>
      </c>
      <c r="B8" s="15">
        <v>28.0</v>
      </c>
    </row>
    <row r="9">
      <c r="A9" s="15" t="s">
        <v>286</v>
      </c>
      <c r="B9" s="15">
        <v>1.0</v>
      </c>
    </row>
    <row r="10">
      <c r="A10" s="15" t="s">
        <v>287</v>
      </c>
      <c r="B10" s="15">
        <v>1.0</v>
      </c>
    </row>
  </sheetData>
  <drawing r:id="rId1"/>
</worksheet>
</file>