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rojas/ecmc_bifrost_vac_tank_sat/docs/testplan/"/>
    </mc:Choice>
  </mc:AlternateContent>
  <xr:revisionPtr revIDLastSave="0" documentId="13_ncr:1_{3914384D-DC1A-8842-BF9C-6817B8BBE72E}" xr6:coauthVersionLast="36" xr6:coauthVersionMax="36" xr10:uidLastSave="{00000000-0000-0000-0000-000000000000}"/>
  <bookViews>
    <workbookView xWindow="1000" yWindow="460" windowWidth="27800" windowHeight="16520" activeTab="6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8" l="1"/>
  <c r="G11" i="18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K34" i="9"/>
  <c r="K43" i="9"/>
  <c r="K52" i="9"/>
  <c r="J52" i="9"/>
  <c r="J43" i="9"/>
  <c r="J34" i="9"/>
  <c r="K25" i="9"/>
  <c r="J25" i="9"/>
  <c r="K16" i="9"/>
  <c r="J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<sst xmlns="http://schemas.openxmlformats.org/spreadsheetml/2006/main" count="409" uniqueCount="183">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</sst>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00"/>
    <numFmt numFmtId="170" formatCode="0.0000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5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6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0" fillId="2" borderId="47" xfId="0" applyFill="1" applyBorder="1"/>
    <xf numFmtId="0" fontId="0" fillId="2" borderId="0" xfId="0" applyFill="1" applyBorder="1"/>
    <xf numFmtId="0" fontId="0" fillId="2" borderId="48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6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5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6" xfId="0" applyFont="1" applyFill="1" applyBorder="1"/>
    <xf numFmtId="0" fontId="16" fillId="2" borderId="50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1" xfId="0" applyFont="1" applyFill="1" applyBorder="1"/>
    <xf numFmtId="0" fontId="16" fillId="2" borderId="43" xfId="0" applyFont="1" applyFill="1" applyBorder="1"/>
    <xf numFmtId="0" fontId="16" fillId="2" borderId="54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7" xfId="0" applyFont="1" applyBorder="1"/>
    <xf numFmtId="0" fontId="15" fillId="0" borderId="0" xfId="0" applyFont="1" applyBorder="1"/>
    <xf numFmtId="0" fontId="15" fillId="0" borderId="48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49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2" xfId="0" applyFont="1" applyBorder="1"/>
    <xf numFmtId="0" fontId="15" fillId="0" borderId="53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3" xfId="0" applyNumberFormat="1" applyBorder="1"/>
    <xf numFmtId="164" fontId="0" fillId="0" borderId="8" xfId="0" applyNumberFormat="1" applyBorder="1"/>
    <xf numFmtId="164" fontId="0" fillId="0" borderId="42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2" xfId="0" applyNumberFormat="1" applyFont="1" applyBorder="1"/>
    <xf numFmtId="164" fontId="0" fillId="0" borderId="49" xfId="0" applyNumberFormat="1" applyBorder="1"/>
    <xf numFmtId="164" fontId="10" fillId="2" borderId="21" xfId="0" applyNumberFormat="1" applyFont="1" applyFill="1" applyBorder="1"/>
    <xf numFmtId="164" fontId="10" fillId="2" borderId="35" xfId="0" applyNumberFormat="1" applyFont="1" applyFill="1" applyBorder="1"/>
    <xf numFmtId="164" fontId="10" fillId="2" borderId="36" xfId="0" applyNumberFormat="1" applyFont="1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0" borderId="30" xfId="0" quotePrefix="1" applyBorder="1"/>
    <xf numFmtId="0" fontId="0" fillId="0" borderId="60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1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7" fontId="0" fillId="0" borderId="30" xfId="0" quotePrefix="1" applyNumberFormat="1" applyBorder="1"/>
    <xf numFmtId="170" fontId="0" fillId="0" borderId="60" xfId="0" quotePrefix="1" applyNumberFormat="1" applyBorder="1"/>
    <xf numFmtId="167" fontId="0" fillId="0" borderId="31" xfId="0" quotePrefix="1" applyNumberFormat="1" applyBorder="1"/>
    <xf numFmtId="0" fontId="0" fillId="0" borderId="5" xfId="0" applyBorder="1"/>
    <xf numFmtId="167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7" fontId="0" fillId="8" borderId="0" xfId="0" applyNumberFormat="1" applyFill="1"/>
    <xf numFmtId="0" fontId="0" fillId="8" borderId="24" xfId="0" applyFill="1" applyBorder="1"/>
    <xf numFmtId="167" fontId="0" fillId="9" borderId="0" xfId="0" applyNumberFormat="1" applyFill="1"/>
    <xf numFmtId="0" fontId="0" fillId="9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1" t="s">
        <v>78</v>
      </c>
      <c r="C6" s="72" t="s">
        <v>32</v>
      </c>
    </row>
    <row r="7" spans="2:3" ht="20" x14ac:dyDescent="0.25">
      <c r="B7" s="73" t="s">
        <v>62</v>
      </c>
      <c r="C7" s="75" t="s">
        <v>70</v>
      </c>
    </row>
    <row r="8" spans="2:3" ht="20" x14ac:dyDescent="0.25">
      <c r="B8" s="74" t="s">
        <v>63</v>
      </c>
      <c r="C8" s="76" t="s">
        <v>71</v>
      </c>
    </row>
    <row r="9" spans="2:3" ht="20" x14ac:dyDescent="0.25">
      <c r="B9" s="74" t="s">
        <v>64</v>
      </c>
      <c r="C9" s="76" t="s">
        <v>72</v>
      </c>
    </row>
    <row r="10" spans="2:3" ht="40" x14ac:dyDescent="0.25">
      <c r="B10" s="74" t="s">
        <v>65</v>
      </c>
      <c r="C10" s="76" t="s">
        <v>73</v>
      </c>
    </row>
    <row r="11" spans="2:3" ht="20" x14ac:dyDescent="0.25">
      <c r="B11" s="74" t="s">
        <v>66</v>
      </c>
      <c r="C11" s="76" t="s">
        <v>77</v>
      </c>
    </row>
    <row r="12" spans="2:3" ht="20" x14ac:dyDescent="0.25">
      <c r="B12" s="74" t="s">
        <v>67</v>
      </c>
      <c r="C12" s="76" t="s">
        <v>74</v>
      </c>
    </row>
    <row r="13" spans="2:3" ht="20" x14ac:dyDescent="0.25">
      <c r="B13" s="74" t="s">
        <v>68</v>
      </c>
      <c r="C13" s="76" t="s">
        <v>75</v>
      </c>
    </row>
    <row r="14" spans="2:3" ht="20" x14ac:dyDescent="0.25">
      <c r="B14" s="74" t="s">
        <v>69</v>
      </c>
      <c r="C14" s="76" t="s">
        <v>76</v>
      </c>
    </row>
    <row r="15" spans="2:3" x14ac:dyDescent="0.2">
      <c r="C15" s="69"/>
    </row>
    <row r="18" spans="1:1" x14ac:dyDescent="0.2">
      <c r="A18" s="68"/>
    </row>
    <row r="19" spans="1:1" x14ac:dyDescent="0.2">
      <c r="A19" s="68"/>
    </row>
    <row r="20" spans="1:1" x14ac:dyDescent="0.2">
      <c r="A20" s="68"/>
    </row>
    <row r="21" spans="1:1" x14ac:dyDescent="0.2">
      <c r="A21" s="68"/>
    </row>
    <row r="22" spans="1:1" x14ac:dyDescent="0.2">
      <c r="A22" s="68"/>
    </row>
    <row r="23" spans="1:1" x14ac:dyDescent="0.2">
      <c r="A23" s="68"/>
    </row>
    <row r="24" spans="1:1" x14ac:dyDescent="0.2">
      <c r="A24" s="68"/>
    </row>
    <row r="25" spans="1:1" x14ac:dyDescent="0.2">
      <c r="A25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7">
        <v>4</v>
      </c>
      <c r="C30" s="4" t="s">
        <v>81</v>
      </c>
      <c r="D30" s="4"/>
      <c r="E30" s="50"/>
      <c r="F30" s="29"/>
    </row>
    <row r="31" spans="1:18" ht="13" thickBot="1" x14ac:dyDescent="0.2">
      <c r="B31" s="77">
        <v>5</v>
      </c>
      <c r="C31" s="4" t="s">
        <v>24</v>
      </c>
      <c r="D31" s="4"/>
      <c r="E31" s="50"/>
      <c r="F31" s="29"/>
    </row>
    <row r="32" spans="1:18" ht="13" thickBot="1" x14ac:dyDescent="0.2">
      <c r="B32" s="77">
        <v>6</v>
      </c>
      <c r="C32" s="4" t="s">
        <v>82</v>
      </c>
      <c r="D32" s="78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9" t="s">
        <v>100</v>
      </c>
      <c r="C8" s="90" t="s">
        <v>102</v>
      </c>
      <c r="D8" s="90"/>
      <c r="E8" s="90"/>
      <c r="F8" s="90"/>
      <c r="G8" s="90"/>
      <c r="H8" s="90"/>
      <c r="I8" s="91"/>
    </row>
    <row r="9" spans="2:9" x14ac:dyDescent="0.2">
      <c r="B9" s="93" t="s">
        <v>29</v>
      </c>
      <c r="C9" s="92" t="s">
        <v>125</v>
      </c>
      <c r="D9" s="92"/>
      <c r="E9" s="92"/>
      <c r="F9" s="92"/>
      <c r="G9" s="92"/>
      <c r="H9" s="92"/>
      <c r="I9" s="94"/>
    </row>
    <row r="10" spans="2:9" x14ac:dyDescent="0.2">
      <c r="B10" s="93"/>
      <c r="C10" s="92" t="s">
        <v>126</v>
      </c>
      <c r="D10" s="92"/>
      <c r="E10" s="92"/>
      <c r="F10" s="92"/>
      <c r="G10" s="92"/>
      <c r="H10" s="92"/>
      <c r="I10" s="94"/>
    </row>
    <row r="11" spans="2:9" x14ac:dyDescent="0.2">
      <c r="B11" s="93"/>
      <c r="C11" s="92" t="s">
        <v>127</v>
      </c>
      <c r="D11" s="92"/>
      <c r="E11" s="92"/>
      <c r="F11" s="92"/>
      <c r="G11" s="92"/>
      <c r="H11" s="92"/>
      <c r="I11" s="94"/>
    </row>
    <row r="12" spans="2:9" x14ac:dyDescent="0.2">
      <c r="B12" s="93"/>
      <c r="C12" s="92"/>
      <c r="D12" s="92"/>
      <c r="E12" s="92"/>
      <c r="F12" s="92"/>
      <c r="G12" s="92"/>
      <c r="H12" s="92"/>
      <c r="I12" s="94"/>
    </row>
    <row r="13" spans="2:9" x14ac:dyDescent="0.2">
      <c r="B13" s="93"/>
      <c r="C13" s="92"/>
      <c r="D13" s="92"/>
      <c r="E13" s="92"/>
      <c r="F13" s="92"/>
      <c r="G13" s="92"/>
      <c r="H13" s="92"/>
      <c r="I13" s="94"/>
    </row>
    <row r="14" spans="2:9" x14ac:dyDescent="0.2">
      <c r="B14" s="93"/>
      <c r="C14" s="92"/>
      <c r="D14" s="92"/>
      <c r="E14" s="92"/>
      <c r="F14" s="92"/>
      <c r="G14" s="92"/>
      <c r="H14" s="92"/>
      <c r="I14" s="94"/>
    </row>
    <row r="15" spans="2:9" x14ac:dyDescent="0.2">
      <c r="B15" s="93"/>
      <c r="C15" s="92"/>
      <c r="D15" s="92"/>
      <c r="E15" s="92"/>
      <c r="F15" s="92"/>
      <c r="G15" s="92"/>
      <c r="H15" s="92"/>
      <c r="I15" s="94"/>
    </row>
    <row r="16" spans="2:9" x14ac:dyDescent="0.2">
      <c r="B16" s="93"/>
      <c r="C16" s="92"/>
      <c r="D16" s="92"/>
      <c r="E16" s="92"/>
      <c r="F16" s="92"/>
      <c r="G16" s="92"/>
      <c r="H16" s="92"/>
      <c r="I16" s="94"/>
    </row>
    <row r="17" spans="2:15" x14ac:dyDescent="0.2">
      <c r="B17" s="93"/>
      <c r="C17" s="92"/>
      <c r="D17" s="92"/>
      <c r="E17" s="92"/>
      <c r="F17" s="92"/>
      <c r="G17" s="92"/>
      <c r="H17" s="92"/>
      <c r="I17" s="94"/>
    </row>
    <row r="18" spans="2:15" x14ac:dyDescent="0.2">
      <c r="B18" s="93"/>
      <c r="C18" s="92"/>
      <c r="D18" s="92"/>
      <c r="E18" s="92"/>
      <c r="F18" s="92"/>
      <c r="G18" s="92"/>
      <c r="H18" s="92"/>
      <c r="I18" s="94"/>
    </row>
    <row r="19" spans="2:15" x14ac:dyDescent="0.2">
      <c r="B19" s="93"/>
      <c r="C19" s="92"/>
      <c r="D19" s="92"/>
      <c r="E19" s="92"/>
      <c r="F19" s="92"/>
      <c r="G19" s="92"/>
      <c r="H19" s="92"/>
      <c r="I19" s="94"/>
    </row>
    <row r="20" spans="2:15" x14ac:dyDescent="0.2">
      <c r="B20" s="93"/>
      <c r="C20" s="92"/>
      <c r="D20" s="92"/>
      <c r="E20" s="92"/>
      <c r="F20" s="92"/>
      <c r="G20" s="92"/>
      <c r="H20" s="92"/>
      <c r="I20" s="94"/>
    </row>
    <row r="21" spans="2:15" ht="17" thickBot="1" x14ac:dyDescent="0.25">
      <c r="B21" s="95"/>
      <c r="C21" s="96"/>
      <c r="D21" s="96"/>
      <c r="E21" s="96"/>
      <c r="F21" s="96"/>
      <c r="G21" s="96"/>
      <c r="H21" s="96"/>
      <c r="I21" s="97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104" customFormat="1" x14ac:dyDescent="0.2">
      <c r="B32" s="104" t="s">
        <v>120</v>
      </c>
      <c r="C32" s="104" t="s">
        <v>137</v>
      </c>
      <c r="D32" s="104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25" workbookViewId="0">
      <selection activeCell="K34" sqref="K34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10" max="10" width="12.33203125" bestFit="1" customWidth="1"/>
    <col min="11" max="11" width="15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4" t="s">
        <v>95</v>
      </c>
      <c r="C10" s="79"/>
      <c r="D10" s="59" t="s">
        <v>53</v>
      </c>
      <c r="E10" s="59" t="s">
        <v>51</v>
      </c>
      <c r="F10" s="65" t="s">
        <v>52</v>
      </c>
      <c r="L10" s="89" t="s">
        <v>100</v>
      </c>
      <c r="M10" s="90" t="s">
        <v>102</v>
      </c>
      <c r="N10" s="90"/>
      <c r="O10" s="90"/>
      <c r="P10" s="90"/>
      <c r="Q10" s="90"/>
      <c r="R10" s="90"/>
      <c r="S10" s="91"/>
    </row>
    <row r="11" spans="2:19" ht="17" thickBot="1" x14ac:dyDescent="0.25">
      <c r="B11" s="86" t="s">
        <v>89</v>
      </c>
      <c r="C11" s="80" t="s">
        <v>57</v>
      </c>
      <c r="D11" s="66">
        <v>10.95</v>
      </c>
      <c r="E11" s="66">
        <v>934879</v>
      </c>
      <c r="F11" s="107" t="s">
        <v>171</v>
      </c>
      <c r="L11" s="93">
        <v>3</v>
      </c>
      <c r="M11" s="92"/>
      <c r="N11" s="92"/>
      <c r="O11" s="92"/>
      <c r="P11" s="92"/>
      <c r="Q11" s="92"/>
      <c r="R11" s="92"/>
      <c r="S11" s="94"/>
    </row>
    <row r="12" spans="2:19" x14ac:dyDescent="0.2">
      <c r="B12" s="87"/>
      <c r="L12" s="93"/>
      <c r="M12" s="92"/>
      <c r="N12" s="92"/>
      <c r="O12" s="92"/>
      <c r="P12" s="92"/>
      <c r="Q12" s="92"/>
      <c r="R12" s="92"/>
      <c r="S12" s="94"/>
    </row>
    <row r="13" spans="2:19" ht="17" thickBot="1" x14ac:dyDescent="0.25">
      <c r="B13" s="88"/>
      <c r="L13" s="93"/>
      <c r="M13" s="92"/>
      <c r="N13" s="92"/>
      <c r="O13" s="92"/>
      <c r="P13" s="92"/>
      <c r="Q13" s="92"/>
      <c r="R13" s="92"/>
      <c r="S13" s="94"/>
    </row>
    <row r="14" spans="2:19" x14ac:dyDescent="0.2">
      <c r="B14" s="84"/>
      <c r="C14" s="79" t="s">
        <v>167</v>
      </c>
      <c r="D14" s="59" t="s">
        <v>53</v>
      </c>
      <c r="E14" s="60"/>
      <c r="F14" s="59" t="s">
        <v>51</v>
      </c>
      <c r="G14" s="60"/>
      <c r="H14" s="61" t="s">
        <v>52</v>
      </c>
      <c r="I14" s="60"/>
      <c r="L14" s="93"/>
      <c r="M14" s="92"/>
      <c r="N14" s="92"/>
      <c r="O14" s="92"/>
      <c r="P14" s="92"/>
      <c r="Q14" s="92"/>
      <c r="R14" s="92"/>
      <c r="S14" s="94"/>
    </row>
    <row r="15" spans="2:19" ht="17" thickBot="1" x14ac:dyDescent="0.25">
      <c r="B15" s="85" t="s">
        <v>90</v>
      </c>
      <c r="C15" s="81" t="s">
        <v>46</v>
      </c>
      <c r="D15" s="62" t="s">
        <v>54</v>
      </c>
      <c r="E15" s="63" t="s">
        <v>55</v>
      </c>
      <c r="F15" s="62" t="s">
        <v>54</v>
      </c>
      <c r="G15" s="63" t="s">
        <v>55</v>
      </c>
      <c r="H15" s="64" t="s">
        <v>54</v>
      </c>
      <c r="I15" s="63" t="s">
        <v>55</v>
      </c>
      <c r="J15" s="64" t="s">
        <v>172</v>
      </c>
      <c r="K15" s="63" t="s">
        <v>173</v>
      </c>
      <c r="L15" s="93"/>
      <c r="M15" s="92"/>
      <c r="N15" s="92"/>
      <c r="O15" s="92"/>
      <c r="P15" s="92"/>
      <c r="Q15" s="92"/>
      <c r="R15" s="92"/>
      <c r="S15" s="94"/>
    </row>
    <row r="16" spans="2:19" x14ac:dyDescent="0.2">
      <c r="B16" s="85"/>
      <c r="C16" s="82">
        <v>1</v>
      </c>
      <c r="D16" s="53"/>
      <c r="E16" s="53"/>
      <c r="F16" s="53">
        <v>-4.6060819575999998</v>
      </c>
      <c r="G16" s="53">
        <v>-4.5736776571000002</v>
      </c>
      <c r="H16" s="53"/>
      <c r="I16" s="57"/>
      <c r="J16">
        <f>ABS((MAX(F16:F20))-(MIN(F16:F20)))</f>
        <v>7.1218240000003874E-4</v>
      </c>
      <c r="K16">
        <f>ABS((MAX(G16:G20))-(MIN(G16:G20)))</f>
        <v>3.1157979999996144E-4</v>
      </c>
      <c r="L16" s="93"/>
      <c r="M16" s="92"/>
      <c r="N16" s="92"/>
      <c r="O16" s="92"/>
      <c r="P16" s="92"/>
      <c r="Q16" s="92"/>
      <c r="R16" s="92"/>
      <c r="S16" s="94"/>
    </row>
    <row r="17" spans="2:19" x14ac:dyDescent="0.2">
      <c r="B17" s="85"/>
      <c r="C17" s="83">
        <v>2</v>
      </c>
      <c r="D17" s="52"/>
      <c r="E17" s="52"/>
      <c r="F17" s="52">
        <v>-4.6056813549999998</v>
      </c>
      <c r="G17" s="52">
        <v>-4.5738557027000004</v>
      </c>
      <c r="H17" s="52"/>
      <c r="I17" s="58"/>
      <c r="L17" s="93"/>
      <c r="M17" s="92"/>
      <c r="N17" s="92"/>
      <c r="O17" s="92"/>
      <c r="P17" s="92"/>
      <c r="Q17" s="92"/>
      <c r="R17" s="92"/>
      <c r="S17" s="94"/>
    </row>
    <row r="18" spans="2:19" x14ac:dyDescent="0.2">
      <c r="B18" s="85"/>
      <c r="C18" s="83">
        <v>3</v>
      </c>
      <c r="D18" s="52"/>
      <c r="E18" s="52"/>
      <c r="F18" s="52">
        <v>-4.6058594006</v>
      </c>
      <c r="G18" s="52">
        <v>-4.5738557027000004</v>
      </c>
      <c r="H18" s="52"/>
      <c r="I18" s="58"/>
      <c r="L18" s="93"/>
      <c r="M18" s="92"/>
      <c r="N18" s="92"/>
      <c r="O18" s="92"/>
      <c r="P18" s="92"/>
      <c r="Q18" s="92"/>
      <c r="R18" s="92"/>
      <c r="S18" s="94"/>
    </row>
    <row r="19" spans="2:19" x14ac:dyDescent="0.2">
      <c r="B19" s="85"/>
      <c r="C19" s="83">
        <v>4</v>
      </c>
      <c r="D19" s="52"/>
      <c r="E19" s="52"/>
      <c r="F19" s="52">
        <v>-4.6063935373999998</v>
      </c>
      <c r="G19" s="52">
        <v>-4.5738111912999999</v>
      </c>
      <c r="H19" s="52"/>
      <c r="I19" s="58"/>
      <c r="L19" s="93"/>
      <c r="M19" s="92"/>
      <c r="N19" s="92"/>
      <c r="O19" s="92"/>
      <c r="P19" s="92"/>
      <c r="Q19" s="92"/>
      <c r="R19" s="92"/>
      <c r="S19" s="94"/>
    </row>
    <row r="20" spans="2:19" ht="17" thickBot="1" x14ac:dyDescent="0.25">
      <c r="B20" s="86"/>
      <c r="C20" s="64">
        <v>5</v>
      </c>
      <c r="D20" s="56"/>
      <c r="E20" s="56"/>
      <c r="F20" s="56">
        <v>-4.6059039119999996</v>
      </c>
      <c r="G20" s="56">
        <v>-4.5739892369000001</v>
      </c>
      <c r="H20" s="56"/>
      <c r="I20" s="54"/>
      <c r="L20" s="93"/>
      <c r="M20" s="92"/>
      <c r="N20" s="92"/>
      <c r="O20" s="92"/>
      <c r="P20" s="92"/>
      <c r="Q20" s="92"/>
      <c r="R20" s="92"/>
      <c r="S20" s="94"/>
    </row>
    <row r="21" spans="2:19" x14ac:dyDescent="0.2">
      <c r="B21" s="87"/>
      <c r="L21" s="93"/>
      <c r="M21" s="92"/>
      <c r="N21" s="92"/>
      <c r="O21" s="92"/>
      <c r="P21" s="92"/>
      <c r="Q21" s="92"/>
      <c r="R21" s="92"/>
      <c r="S21" s="94"/>
    </row>
    <row r="22" spans="2:19" ht="17" thickBot="1" x14ac:dyDescent="0.25">
      <c r="B22" s="88"/>
      <c r="L22" s="93"/>
      <c r="M22" s="92"/>
      <c r="N22" s="92"/>
      <c r="O22" s="92"/>
      <c r="P22" s="92"/>
      <c r="Q22" s="92"/>
      <c r="R22" s="92"/>
      <c r="S22" s="94"/>
    </row>
    <row r="23" spans="2:19" ht="17" thickBot="1" x14ac:dyDescent="0.25">
      <c r="B23" s="84"/>
      <c r="C23" s="79" t="s">
        <v>168</v>
      </c>
      <c r="D23" s="59" t="s">
        <v>53</v>
      </c>
      <c r="E23" s="60"/>
      <c r="F23" s="59" t="s">
        <v>51</v>
      </c>
      <c r="G23" s="60"/>
      <c r="H23" s="61" t="s">
        <v>52</v>
      </c>
      <c r="I23" s="60"/>
      <c r="L23" s="95"/>
      <c r="M23" s="96"/>
      <c r="N23" s="96"/>
      <c r="O23" s="96"/>
      <c r="P23" s="96"/>
      <c r="Q23" s="96"/>
      <c r="R23" s="96"/>
      <c r="S23" s="97"/>
    </row>
    <row r="24" spans="2:19" ht="17" thickBot="1" x14ac:dyDescent="0.25">
      <c r="B24" s="85" t="s">
        <v>92</v>
      </c>
      <c r="C24" s="81" t="s">
        <v>47</v>
      </c>
      <c r="D24" s="62" t="s">
        <v>54</v>
      </c>
      <c r="E24" s="63" t="s">
        <v>55</v>
      </c>
      <c r="F24" s="62" t="s">
        <v>54</v>
      </c>
      <c r="G24" s="63" t="s">
        <v>55</v>
      </c>
      <c r="H24" s="64" t="s">
        <v>54</v>
      </c>
      <c r="I24" s="63" t="s">
        <v>55</v>
      </c>
      <c r="J24" s="64" t="s">
        <v>172</v>
      </c>
      <c r="K24" s="63" t="s">
        <v>173</v>
      </c>
    </row>
    <row r="25" spans="2:19" x14ac:dyDescent="0.2">
      <c r="B25" s="85"/>
      <c r="C25" s="82">
        <v>1</v>
      </c>
      <c r="D25" s="53"/>
      <c r="E25" s="53"/>
      <c r="F25" s="53">
        <v>-4.2804365420000003</v>
      </c>
      <c r="G25" s="53">
        <v>-4.2529730071399996</v>
      </c>
      <c r="H25" s="53"/>
      <c r="I25" s="57"/>
      <c r="J25">
        <f>ABS((MAX(F25:F29))-(MIN(F25:F29)))</f>
        <v>8.457159999997188E-4</v>
      </c>
      <c r="K25">
        <f>ABS((MAX(G25:G29))-(MIN(G25:G29)))</f>
        <v>7.5669383000054324E-4</v>
      </c>
    </row>
    <row r="26" spans="2:19" x14ac:dyDescent="0.2">
      <c r="B26" s="85"/>
      <c r="C26" s="83">
        <v>2</v>
      </c>
      <c r="D26" s="52"/>
      <c r="E26" s="52"/>
      <c r="F26" s="52">
        <v>-4.2812822580000001</v>
      </c>
      <c r="G26" s="52">
        <v>-4.2533290983600001</v>
      </c>
      <c r="H26" s="52"/>
      <c r="I26" s="58"/>
    </row>
    <row r="27" spans="2:19" x14ac:dyDescent="0.2">
      <c r="B27" s="85"/>
      <c r="C27" s="83">
        <v>3</v>
      </c>
      <c r="D27" s="52"/>
      <c r="E27" s="52"/>
      <c r="F27" s="52">
        <v>-4.2809706780000001</v>
      </c>
      <c r="G27" s="52">
        <v>-4.2537297009700001</v>
      </c>
      <c r="H27" s="52"/>
      <c r="I27" s="58"/>
    </row>
    <row r="28" spans="2:19" x14ac:dyDescent="0.2">
      <c r="B28" s="85"/>
      <c r="C28" s="83">
        <v>4</v>
      </c>
      <c r="D28" s="52"/>
      <c r="E28" s="52"/>
      <c r="F28" s="52">
        <v>-4.2811042129999999</v>
      </c>
      <c r="G28" s="52">
        <v>-4.2535516553599999</v>
      </c>
      <c r="H28" s="52"/>
      <c r="I28" s="58"/>
    </row>
    <row r="29" spans="2:19" ht="17" thickBot="1" x14ac:dyDescent="0.25">
      <c r="B29" s="86"/>
      <c r="C29" s="64">
        <v>5</v>
      </c>
      <c r="D29" s="56"/>
      <c r="E29" s="56"/>
      <c r="F29" s="56">
        <v>-4.2811042129999999</v>
      </c>
      <c r="G29" s="56">
        <v>-4.2537297009700001</v>
      </c>
      <c r="H29" s="56"/>
      <c r="I29" s="54"/>
    </row>
    <row r="30" spans="2:19" x14ac:dyDescent="0.2">
      <c r="B30" s="87"/>
    </row>
    <row r="31" spans="2:19" ht="17" thickBot="1" x14ac:dyDescent="0.25">
      <c r="B31" s="88"/>
    </row>
    <row r="32" spans="2:19" x14ac:dyDescent="0.2">
      <c r="B32" s="84"/>
      <c r="C32" s="79" t="s">
        <v>169</v>
      </c>
      <c r="D32" s="59" t="s">
        <v>53</v>
      </c>
      <c r="E32" s="60"/>
      <c r="F32" s="59" t="s">
        <v>51</v>
      </c>
      <c r="G32" s="60"/>
      <c r="H32" s="61" t="s">
        <v>52</v>
      </c>
      <c r="I32" s="60"/>
    </row>
    <row r="33" spans="2:11" ht="17" thickBot="1" x14ac:dyDescent="0.25">
      <c r="B33" s="85" t="s">
        <v>91</v>
      </c>
      <c r="C33" s="81" t="s">
        <v>48</v>
      </c>
      <c r="D33" s="62" t="s">
        <v>54</v>
      </c>
      <c r="E33" s="63" t="s">
        <v>55</v>
      </c>
      <c r="F33" s="62" t="s">
        <v>54</v>
      </c>
      <c r="G33" s="63" t="s">
        <v>55</v>
      </c>
      <c r="H33" s="64" t="s">
        <v>54</v>
      </c>
      <c r="I33" s="63" t="s">
        <v>55</v>
      </c>
      <c r="J33" s="64" t="s">
        <v>172</v>
      </c>
      <c r="K33" s="63" t="s">
        <v>173</v>
      </c>
    </row>
    <row r="34" spans="2:11" x14ac:dyDescent="0.2">
      <c r="B34" s="85"/>
      <c r="C34" s="82">
        <v>1</v>
      </c>
      <c r="D34" s="53"/>
      <c r="E34" s="53"/>
      <c r="F34" s="53">
        <v>32.862414260000001</v>
      </c>
      <c r="G34" s="53">
        <v>32.831256287999999</v>
      </c>
      <c r="H34" s="53"/>
      <c r="I34" s="57"/>
      <c r="J34">
        <f>ABS((MAX(F34:F38))-(MIN(F34:F38)))</f>
        <v>3.1158000000175434E-4</v>
      </c>
      <c r="K34">
        <f>ABS((MAX(G34:G38))-(MIN(G34:G38)))</f>
        <v>3.5609100000044691E-4</v>
      </c>
    </row>
    <row r="35" spans="2:11" x14ac:dyDescent="0.2">
      <c r="B35" s="85"/>
      <c r="C35" s="83">
        <v>2</v>
      </c>
      <c r="D35" s="52"/>
      <c r="E35" s="52"/>
      <c r="F35" s="52">
        <v>32.862725840000003</v>
      </c>
      <c r="G35" s="52">
        <v>32.830900196999998</v>
      </c>
      <c r="H35" s="52"/>
      <c r="I35" s="58"/>
    </row>
    <row r="36" spans="2:11" x14ac:dyDescent="0.2">
      <c r="B36" s="85"/>
      <c r="C36" s="83">
        <v>3</v>
      </c>
      <c r="D36" s="52"/>
      <c r="E36" s="52"/>
      <c r="F36" s="52">
        <v>32.862592309999997</v>
      </c>
      <c r="G36" s="52">
        <v>32.831033730999998</v>
      </c>
      <c r="H36" s="52"/>
      <c r="I36" s="58"/>
    </row>
    <row r="37" spans="2:11" x14ac:dyDescent="0.2">
      <c r="B37" s="85"/>
      <c r="C37" s="83">
        <v>4</v>
      </c>
      <c r="D37" s="52"/>
      <c r="E37" s="52"/>
      <c r="F37" s="52">
        <v>32.862547800000002</v>
      </c>
      <c r="G37" s="52">
        <v>32.831078241999997</v>
      </c>
      <c r="H37" s="52"/>
      <c r="I37" s="58"/>
    </row>
    <row r="38" spans="2:11" ht="17" thickBot="1" x14ac:dyDescent="0.25">
      <c r="B38" s="86"/>
      <c r="C38" s="64">
        <v>5</v>
      </c>
      <c r="D38" s="56"/>
      <c r="E38" s="56"/>
      <c r="F38" s="56">
        <v>32.862592309999997</v>
      </c>
      <c r="G38" s="56">
        <v>32.831033730999998</v>
      </c>
      <c r="H38" s="56"/>
      <c r="I38" s="54"/>
    </row>
    <row r="39" spans="2:11" x14ac:dyDescent="0.2">
      <c r="B39" s="87"/>
    </row>
    <row r="40" spans="2:11" ht="17" thickBot="1" x14ac:dyDescent="0.25">
      <c r="B40" s="88"/>
    </row>
    <row r="41" spans="2:11" x14ac:dyDescent="0.2">
      <c r="B41" s="84"/>
      <c r="C41" s="79" t="s">
        <v>170</v>
      </c>
      <c r="D41" s="59" t="s">
        <v>53</v>
      </c>
      <c r="E41" s="60"/>
      <c r="F41" s="59" t="s">
        <v>51</v>
      </c>
      <c r="G41" s="60"/>
      <c r="H41" s="61" t="s">
        <v>52</v>
      </c>
      <c r="I41" s="60"/>
    </row>
    <row r="42" spans="2:11" ht="17" thickBot="1" x14ac:dyDescent="0.25">
      <c r="B42" s="85" t="s">
        <v>93</v>
      </c>
      <c r="C42" s="81" t="s">
        <v>49</v>
      </c>
      <c r="D42" s="62" t="s">
        <v>54</v>
      </c>
      <c r="E42" s="63" t="s">
        <v>55</v>
      </c>
      <c r="F42" s="62" t="s">
        <v>54</v>
      </c>
      <c r="G42" s="63" t="s">
        <v>55</v>
      </c>
      <c r="H42" s="64" t="s">
        <v>54</v>
      </c>
      <c r="I42" s="63" t="s">
        <v>55</v>
      </c>
      <c r="J42" s="64" t="s">
        <v>172</v>
      </c>
      <c r="K42" s="63" t="s">
        <v>173</v>
      </c>
    </row>
    <row r="43" spans="2:11" x14ac:dyDescent="0.2">
      <c r="B43" s="85"/>
      <c r="C43" s="82">
        <v>1</v>
      </c>
      <c r="D43" s="53"/>
      <c r="E43" s="53"/>
      <c r="F43" s="53">
        <v>44.96484186</v>
      </c>
      <c r="G43" s="53">
        <v>44.922689564000002</v>
      </c>
      <c r="H43" s="53"/>
      <c r="I43" s="57"/>
      <c r="J43">
        <f>ABS((MAX(F43:F47))-(MIN(F43:F47)))</f>
        <v>4.00599999998974E-4</v>
      </c>
      <c r="K43">
        <f>ABS((MAX(G43:G47))-(MIN(G43:G47)))</f>
        <v>4.0060199999913948E-4</v>
      </c>
    </row>
    <row r="44" spans="2:11" x14ac:dyDescent="0.2">
      <c r="B44" s="85"/>
      <c r="C44" s="83">
        <v>2</v>
      </c>
      <c r="D44" s="52"/>
      <c r="E44" s="52"/>
      <c r="F44" s="52">
        <v>44.965197949999997</v>
      </c>
      <c r="G44" s="52">
        <v>44.922645052999997</v>
      </c>
      <c r="H44" s="52"/>
      <c r="I44" s="58"/>
    </row>
    <row r="45" spans="2:11" x14ac:dyDescent="0.2">
      <c r="B45" s="85"/>
      <c r="C45" s="83">
        <v>3</v>
      </c>
      <c r="D45" s="52"/>
      <c r="E45" s="52"/>
      <c r="F45" s="52">
        <v>44.96484186</v>
      </c>
      <c r="G45" s="52">
        <v>44.922288962000003</v>
      </c>
      <c r="H45" s="52"/>
      <c r="I45" s="58"/>
    </row>
    <row r="46" spans="2:11" x14ac:dyDescent="0.2">
      <c r="B46" s="85"/>
      <c r="C46" s="83">
        <v>4</v>
      </c>
      <c r="D46" s="52"/>
      <c r="E46" s="52"/>
      <c r="F46" s="52">
        <v>44.965242459999999</v>
      </c>
      <c r="G46" s="52">
        <v>44.922511518999997</v>
      </c>
      <c r="H46" s="52"/>
      <c r="I46" s="58"/>
    </row>
    <row r="47" spans="2:11" ht="17" thickBot="1" x14ac:dyDescent="0.25">
      <c r="B47" s="86"/>
      <c r="C47" s="64">
        <v>5</v>
      </c>
      <c r="D47" s="56"/>
      <c r="E47" s="56"/>
      <c r="F47" s="56">
        <v>44.964886370000002</v>
      </c>
      <c r="G47" s="56">
        <v>44.922511518999997</v>
      </c>
      <c r="H47" s="56"/>
      <c r="I47" s="54"/>
    </row>
    <row r="48" spans="2:11" x14ac:dyDescent="0.2">
      <c r="B48" s="87"/>
    </row>
    <row r="49" spans="2:11" ht="17" thickBot="1" x14ac:dyDescent="0.25">
      <c r="B49" s="88"/>
    </row>
    <row r="50" spans="2:11" x14ac:dyDescent="0.2">
      <c r="B50" s="84"/>
      <c r="C50" s="79" t="s">
        <v>45</v>
      </c>
      <c r="D50" s="59" t="s">
        <v>53</v>
      </c>
      <c r="E50" s="60"/>
      <c r="F50" s="59" t="s">
        <v>51</v>
      </c>
      <c r="G50" s="60"/>
      <c r="H50" s="61" t="s">
        <v>52</v>
      </c>
      <c r="I50" s="60"/>
    </row>
    <row r="51" spans="2:11" ht="17" thickBot="1" x14ac:dyDescent="0.25">
      <c r="B51" s="85" t="s">
        <v>94</v>
      </c>
      <c r="C51" s="81" t="s">
        <v>50</v>
      </c>
      <c r="D51" s="62" t="s">
        <v>54</v>
      </c>
      <c r="E51" s="63" t="s">
        <v>55</v>
      </c>
      <c r="F51" s="62" t="s">
        <v>54</v>
      </c>
      <c r="G51" s="63" t="s">
        <v>55</v>
      </c>
      <c r="H51" s="64" t="s">
        <v>54</v>
      </c>
      <c r="I51" s="63" t="s">
        <v>55</v>
      </c>
      <c r="J51" s="64" t="s">
        <v>172</v>
      </c>
      <c r="K51" s="63" t="s">
        <v>173</v>
      </c>
    </row>
    <row r="52" spans="2:11" x14ac:dyDescent="0.2">
      <c r="B52" s="85"/>
      <c r="C52" s="82">
        <v>1</v>
      </c>
      <c r="D52" s="53"/>
      <c r="E52" s="53"/>
      <c r="F52" s="53">
        <v>45.349999021000002</v>
      </c>
      <c r="G52" s="53">
        <v>45.320977579999997</v>
      </c>
      <c r="H52" s="53"/>
      <c r="I52" s="57"/>
      <c r="J52">
        <f>ABS((MAX(F52:F56))-(MIN(F52:F56)))</f>
        <v>3.1158000000175434E-4</v>
      </c>
      <c r="K52">
        <f>ABS((MAX(G52:G56))-(MIN(G52:G56)))</f>
        <v>3.5609000000391688E-4</v>
      </c>
    </row>
    <row r="53" spans="2:11" x14ac:dyDescent="0.2">
      <c r="B53" s="85"/>
      <c r="C53" s="83">
        <v>2</v>
      </c>
      <c r="D53" s="52"/>
      <c r="E53" s="52"/>
      <c r="F53" s="52">
        <v>45.349820975999997</v>
      </c>
      <c r="G53" s="52">
        <v>45.321333670000001</v>
      </c>
      <c r="H53" s="52"/>
      <c r="I53" s="58"/>
    </row>
    <row r="54" spans="2:11" x14ac:dyDescent="0.2">
      <c r="B54" s="85"/>
      <c r="C54" s="83">
        <v>3</v>
      </c>
      <c r="D54" s="52"/>
      <c r="E54" s="52"/>
      <c r="F54" s="52">
        <v>45.349999021000002</v>
      </c>
      <c r="G54" s="52">
        <v>45.321289159999999</v>
      </c>
      <c r="H54" s="52"/>
      <c r="I54" s="58"/>
    </row>
    <row r="55" spans="2:11" x14ac:dyDescent="0.2">
      <c r="B55" s="85"/>
      <c r="C55" s="83">
        <v>4</v>
      </c>
      <c r="D55" s="52"/>
      <c r="E55" s="52"/>
      <c r="F55" s="52">
        <v>45.349954510000003</v>
      </c>
      <c r="G55" s="52">
        <v>45.320977579999997</v>
      </c>
      <c r="H55" s="52"/>
      <c r="I55" s="58"/>
    </row>
    <row r="56" spans="2:11" ht="17" thickBot="1" x14ac:dyDescent="0.25">
      <c r="B56" s="86"/>
      <c r="C56" s="64">
        <v>5</v>
      </c>
      <c r="D56" s="56"/>
      <c r="E56" s="56"/>
      <c r="F56" s="56">
        <v>45.350132555999998</v>
      </c>
      <c r="G56" s="56">
        <v>45.321111119999998</v>
      </c>
      <c r="H56" s="56"/>
      <c r="I56" s="54"/>
    </row>
    <row r="57" spans="2:11" x14ac:dyDescent="0.2">
      <c r="B57" s="87"/>
    </row>
    <row r="58" spans="2:11" ht="17" thickBot="1" x14ac:dyDescent="0.25">
      <c r="B58" s="88"/>
    </row>
    <row r="59" spans="2:11" x14ac:dyDescent="0.2">
      <c r="B59" s="84"/>
      <c r="C59" s="79"/>
      <c r="D59" s="59" t="s">
        <v>53</v>
      </c>
      <c r="E59" s="59" t="s">
        <v>51</v>
      </c>
      <c r="F59" s="65" t="s">
        <v>52</v>
      </c>
    </row>
    <row r="60" spans="2:11" ht="17" thickBot="1" x14ac:dyDescent="0.25">
      <c r="B60" s="86" t="s">
        <v>89</v>
      </c>
      <c r="C60" s="80" t="s">
        <v>60</v>
      </c>
      <c r="D60" s="66"/>
      <c r="E60" s="66"/>
      <c r="F60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3" t="s">
        <v>109</v>
      </c>
      <c r="C2" s="103"/>
      <c r="D2" s="103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9" t="s">
        <v>100</v>
      </c>
      <c r="C8" s="90" t="s">
        <v>102</v>
      </c>
      <c r="D8" s="90"/>
      <c r="E8" s="90"/>
      <c r="F8" s="90"/>
      <c r="G8" s="90"/>
      <c r="H8" s="90"/>
      <c r="I8" s="91"/>
    </row>
    <row r="9" spans="2:9" x14ac:dyDescent="0.2">
      <c r="B9" s="93">
        <v>4</v>
      </c>
      <c r="C9" s="92"/>
      <c r="D9" s="92"/>
      <c r="E9" s="92"/>
      <c r="F9" s="92"/>
      <c r="G9" s="92"/>
      <c r="H9" s="92"/>
      <c r="I9" s="94"/>
    </row>
    <row r="10" spans="2:9" x14ac:dyDescent="0.2">
      <c r="B10" s="93"/>
      <c r="C10" s="92"/>
      <c r="D10" s="92"/>
      <c r="E10" s="92"/>
      <c r="F10" s="92"/>
      <c r="G10" s="92"/>
      <c r="H10" s="92"/>
      <c r="I10" s="94"/>
    </row>
    <row r="11" spans="2:9" x14ac:dyDescent="0.2">
      <c r="B11" s="93"/>
      <c r="C11" s="92"/>
      <c r="D11" s="92"/>
      <c r="E11" s="92"/>
      <c r="F11" s="92"/>
      <c r="G11" s="92"/>
      <c r="H11" s="92"/>
      <c r="I11" s="94"/>
    </row>
    <row r="12" spans="2:9" x14ac:dyDescent="0.2">
      <c r="B12" s="93"/>
      <c r="C12" s="92"/>
      <c r="D12" s="92"/>
      <c r="E12" s="92"/>
      <c r="F12" s="92"/>
      <c r="G12" s="92"/>
      <c r="H12" s="92"/>
      <c r="I12" s="94"/>
    </row>
    <row r="13" spans="2:9" x14ac:dyDescent="0.2">
      <c r="B13" s="93"/>
      <c r="C13" s="92"/>
      <c r="D13" s="92"/>
      <c r="E13" s="92"/>
      <c r="F13" s="92"/>
      <c r="G13" s="92"/>
      <c r="H13" s="92"/>
      <c r="I13" s="94"/>
    </row>
    <row r="14" spans="2:9" x14ac:dyDescent="0.2">
      <c r="B14" s="93"/>
      <c r="C14" s="92"/>
      <c r="D14" s="92"/>
      <c r="E14" s="92"/>
      <c r="F14" s="92"/>
      <c r="G14" s="92"/>
      <c r="H14" s="92"/>
      <c r="I14" s="94"/>
    </row>
    <row r="15" spans="2:9" x14ac:dyDescent="0.2">
      <c r="B15" s="93"/>
      <c r="C15" s="92"/>
      <c r="D15" s="92"/>
      <c r="E15" s="92"/>
      <c r="F15" s="92"/>
      <c r="G15" s="92"/>
      <c r="H15" s="92"/>
      <c r="I15" s="94"/>
    </row>
    <row r="16" spans="2:9" x14ac:dyDescent="0.2">
      <c r="B16" s="93"/>
      <c r="C16" s="92"/>
      <c r="D16" s="92"/>
      <c r="E16" s="92"/>
      <c r="F16" s="92"/>
      <c r="G16" s="92"/>
      <c r="H16" s="92"/>
      <c r="I16" s="94"/>
    </row>
    <row r="17" spans="2:9" x14ac:dyDescent="0.2">
      <c r="B17" s="93"/>
      <c r="C17" s="92"/>
      <c r="D17" s="92"/>
      <c r="E17" s="92"/>
      <c r="F17" s="92"/>
      <c r="G17" s="92"/>
      <c r="H17" s="92"/>
      <c r="I17" s="94"/>
    </row>
    <row r="18" spans="2:9" x14ac:dyDescent="0.2">
      <c r="B18" s="93"/>
      <c r="C18" s="92"/>
      <c r="D18" s="92"/>
      <c r="E18" s="92"/>
      <c r="F18" s="92"/>
      <c r="G18" s="92"/>
      <c r="H18" s="92"/>
      <c r="I18" s="94"/>
    </row>
    <row r="19" spans="2:9" x14ac:dyDescent="0.2">
      <c r="B19" s="93"/>
      <c r="C19" s="92"/>
      <c r="D19" s="92"/>
      <c r="E19" s="92"/>
      <c r="F19" s="92"/>
      <c r="G19" s="92"/>
      <c r="H19" s="92"/>
      <c r="I19" s="94"/>
    </row>
    <row r="20" spans="2:9" x14ac:dyDescent="0.2">
      <c r="B20" s="93"/>
      <c r="C20" s="92"/>
      <c r="D20" s="92"/>
      <c r="E20" s="92"/>
      <c r="F20" s="92"/>
      <c r="G20" s="92"/>
      <c r="H20" s="92"/>
      <c r="I20" s="94"/>
    </row>
    <row r="21" spans="2:9" ht="17" thickBot="1" x14ac:dyDescent="0.25">
      <c r="B21" s="95"/>
      <c r="C21" s="96"/>
      <c r="D21" s="96"/>
      <c r="E21" s="96"/>
      <c r="F21" s="96"/>
      <c r="G21" s="96"/>
      <c r="H21" s="96"/>
      <c r="I21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topLeftCell="A33" workbookViewId="0">
      <selection activeCell="N52" sqref="N52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30" customFormat="1" x14ac:dyDescent="0.2">
      <c r="E5" s="134" t="s">
        <v>163</v>
      </c>
    </row>
    <row r="6" spans="2:26" ht="17" thickBot="1" x14ac:dyDescent="0.25"/>
    <row r="7" spans="2:26" ht="17" thickBot="1" x14ac:dyDescent="0.25">
      <c r="B7" t="s">
        <v>122</v>
      </c>
      <c r="C7" s="102" t="s">
        <v>61</v>
      </c>
      <c r="D7" s="100" t="s">
        <v>106</v>
      </c>
      <c r="E7" s="98" t="s">
        <v>107</v>
      </c>
      <c r="F7" s="118" t="s">
        <v>160</v>
      </c>
      <c r="G7" s="99" t="s">
        <v>108</v>
      </c>
      <c r="H7" s="99" t="s">
        <v>159</v>
      </c>
      <c r="I7" s="117"/>
      <c r="J7" s="117"/>
      <c r="K7" s="117"/>
      <c r="L7" s="117"/>
      <c r="M7" s="119"/>
      <c r="N7" s="119"/>
      <c r="O7" s="119"/>
      <c r="P7" s="119"/>
      <c r="Q7" s="119"/>
      <c r="S7" s="89" t="s">
        <v>100</v>
      </c>
      <c r="T7" s="90" t="s">
        <v>102</v>
      </c>
      <c r="U7" s="90"/>
      <c r="V7" s="90"/>
      <c r="W7" s="90"/>
      <c r="X7" s="90"/>
      <c r="Y7" s="90"/>
      <c r="Z7" s="91"/>
    </row>
    <row r="8" spans="2:26" x14ac:dyDescent="0.2">
      <c r="C8" s="112" t="s">
        <v>141</v>
      </c>
      <c r="D8" s="113">
        <v>-10.98</v>
      </c>
      <c r="E8" s="113">
        <v>-10.978210375023499</v>
      </c>
      <c r="F8" s="113">
        <f>ABS(D8-E8)</f>
        <v>1.7896249765012584E-3</v>
      </c>
      <c r="G8" s="113">
        <v>-10.974417235955199</v>
      </c>
      <c r="H8" s="114">
        <f>ABS(D8-G8)</f>
        <v>5.5827640448011806E-3</v>
      </c>
      <c r="I8" s="117"/>
      <c r="J8" s="117"/>
      <c r="K8" s="117"/>
      <c r="L8" s="117"/>
      <c r="M8" s="117"/>
      <c r="N8" s="117"/>
      <c r="O8" s="117"/>
      <c r="P8" s="117"/>
      <c r="Q8" s="117"/>
      <c r="S8" s="108"/>
      <c r="T8" s="109"/>
      <c r="U8" s="109"/>
      <c r="V8" s="109"/>
      <c r="W8" s="109"/>
      <c r="X8" s="109"/>
      <c r="Y8" s="109"/>
      <c r="Z8" s="110"/>
    </row>
    <row r="9" spans="2:26" ht="17" thickBot="1" x14ac:dyDescent="0.25">
      <c r="C9" s="111">
        <v>-5</v>
      </c>
      <c r="D9" s="176" t="s">
        <v>144</v>
      </c>
      <c r="E9" s="176">
        <v>-5.0096773753587298</v>
      </c>
      <c r="F9" s="177">
        <f t="shared" ref="F9:F19" si="0">ABS(D9-E9)</f>
        <v>8.0226246412697932E-3</v>
      </c>
      <c r="G9" s="176">
        <v>-5.0102009745677902</v>
      </c>
      <c r="H9" s="181">
        <f t="shared" ref="H9:H19" si="1">ABS(D9-G9)</f>
        <v>7.4990254322093719E-3</v>
      </c>
      <c r="I9" s="115"/>
      <c r="J9" s="115"/>
      <c r="K9" s="116"/>
      <c r="L9" s="116"/>
      <c r="M9" s="120"/>
      <c r="N9" s="121"/>
      <c r="O9" s="121"/>
      <c r="P9" s="121"/>
      <c r="Q9" s="121"/>
      <c r="S9" s="93">
        <v>5</v>
      </c>
      <c r="T9" s="92"/>
      <c r="U9" s="92"/>
      <c r="V9" s="92"/>
      <c r="W9" s="92"/>
      <c r="X9" s="92"/>
      <c r="Y9" s="92"/>
      <c r="Z9" s="94"/>
    </row>
    <row r="10" spans="2:26" ht="17" thickBot="1" x14ac:dyDescent="0.25">
      <c r="C10" s="85">
        <v>0</v>
      </c>
      <c r="D10" s="178">
        <v>1.9199999999999998E-2</v>
      </c>
      <c r="E10" s="178">
        <v>-8.1487286875825005E-3</v>
      </c>
      <c r="F10" s="177">
        <f t="shared" si="0"/>
        <v>2.7348728687582501E-2</v>
      </c>
      <c r="G10" s="178">
        <v>-1.17485980349982E-2</v>
      </c>
      <c r="H10" s="181">
        <f t="shared" si="1"/>
        <v>3.09485980349982E-2</v>
      </c>
      <c r="I10" s="115"/>
      <c r="J10" s="115"/>
      <c r="K10" s="116"/>
      <c r="L10" s="127"/>
      <c r="M10" s="126" t="s">
        <v>158</v>
      </c>
      <c r="N10" s="124" t="s">
        <v>151</v>
      </c>
      <c r="O10" s="125" t="s">
        <v>24</v>
      </c>
      <c r="P10" s="116"/>
      <c r="Q10" s="116"/>
      <c r="S10" s="93"/>
      <c r="T10" s="92"/>
      <c r="U10" s="92"/>
      <c r="V10" s="92"/>
      <c r="W10" s="92"/>
      <c r="X10" s="92"/>
      <c r="Y10" s="92"/>
      <c r="Z10" s="94"/>
    </row>
    <row r="11" spans="2:26" x14ac:dyDescent="0.2">
      <c r="C11" s="85">
        <v>5</v>
      </c>
      <c r="D11" s="178">
        <v>4.9862000000000002</v>
      </c>
      <c r="E11" s="178">
        <v>4.9933787789488502</v>
      </c>
      <c r="F11" s="177">
        <f t="shared" si="0"/>
        <v>7.1787789488499953E-3</v>
      </c>
      <c r="G11" s="178">
        <v>4.9956060588578</v>
      </c>
      <c r="H11" s="181">
        <f t="shared" si="1"/>
        <v>9.4060588577997706E-3</v>
      </c>
      <c r="I11" s="115"/>
      <c r="J11" s="115"/>
      <c r="K11" s="116"/>
      <c r="L11" s="128" t="s">
        <v>156</v>
      </c>
      <c r="M11" s="101">
        <v>8.1041246399999998E-5</v>
      </c>
      <c r="N11" s="173">
        <v>-8.1453097600000003E-3</v>
      </c>
      <c r="O11" s="171">
        <f>MAX(F9:F19)</f>
        <v>2.7348728687582501E-2</v>
      </c>
      <c r="P11" s="116"/>
      <c r="Q11" s="116"/>
      <c r="S11" s="93"/>
      <c r="T11" s="92"/>
      <c r="U11" s="92"/>
      <c r="V11" s="92"/>
      <c r="W11" s="92"/>
      <c r="X11" s="92"/>
      <c r="Y11" s="92"/>
      <c r="Z11" s="94"/>
    </row>
    <row r="12" spans="2:26" ht="17" thickBot="1" x14ac:dyDescent="0.25">
      <c r="C12" s="85">
        <v>10</v>
      </c>
      <c r="D12" s="178">
        <v>9.9887999999999995</v>
      </c>
      <c r="E12" s="178">
        <v>9.9949074254174004</v>
      </c>
      <c r="F12" s="177">
        <f t="shared" si="0"/>
        <v>6.1074254174009468E-3</v>
      </c>
      <c r="G12" s="178">
        <v>9.9986431097759993</v>
      </c>
      <c r="H12" s="181">
        <f t="shared" si="1"/>
        <v>9.843109775999892E-3</v>
      </c>
      <c r="I12" s="115"/>
      <c r="J12" s="115"/>
      <c r="K12" s="116"/>
      <c r="L12" s="129" t="s">
        <v>157</v>
      </c>
      <c r="M12" s="55">
        <v>-4.4511401799999998E-5</v>
      </c>
      <c r="N12" s="175">
        <v>30.7267127</v>
      </c>
      <c r="O12" s="172">
        <f>MAX(H9:H19)</f>
        <v>3.09485980349982E-2</v>
      </c>
      <c r="P12" s="116"/>
      <c r="Q12" s="116"/>
      <c r="S12" s="93"/>
      <c r="T12" s="92"/>
      <c r="U12" s="92"/>
      <c r="V12" s="92"/>
      <c r="W12" s="92"/>
      <c r="X12" s="92"/>
      <c r="Y12" s="92"/>
      <c r="Z12" s="94"/>
    </row>
    <row r="13" spans="2:26" x14ac:dyDescent="0.2">
      <c r="C13" s="85">
        <v>15</v>
      </c>
      <c r="D13" s="178">
        <v>14.989699999999999</v>
      </c>
      <c r="E13" s="178">
        <v>14.9964355029764</v>
      </c>
      <c r="F13" s="177">
        <f t="shared" si="0"/>
        <v>6.7355029764009089E-3</v>
      </c>
      <c r="G13" s="178">
        <v>15.0015911378906</v>
      </c>
      <c r="H13" s="181">
        <f t="shared" si="1"/>
        <v>1.1891137890600589E-2</v>
      </c>
      <c r="I13" s="115"/>
      <c r="J13" s="115"/>
      <c r="K13" s="116"/>
      <c r="L13" s="116"/>
      <c r="M13" s="116"/>
      <c r="N13" s="116"/>
      <c r="O13" s="116"/>
      <c r="P13" s="116"/>
      <c r="Q13" s="116"/>
      <c r="S13" s="93"/>
      <c r="T13" s="92"/>
      <c r="U13" s="92"/>
      <c r="V13" s="92"/>
      <c r="W13" s="92"/>
      <c r="X13" s="92"/>
      <c r="Y13" s="92"/>
      <c r="Z13" s="94"/>
    </row>
    <row r="14" spans="2:26" x14ac:dyDescent="0.2">
      <c r="C14" s="85">
        <v>20</v>
      </c>
      <c r="D14" s="179">
        <v>19.995100000000001</v>
      </c>
      <c r="E14" s="179">
        <v>19.997963580535298</v>
      </c>
      <c r="F14" s="177">
        <f t="shared" si="0"/>
        <v>2.8635805352976718E-3</v>
      </c>
      <c r="G14" s="179">
        <v>19.997906967136899</v>
      </c>
      <c r="H14" s="181">
        <f t="shared" si="1"/>
        <v>2.8069671368982085E-3</v>
      </c>
      <c r="I14" s="115"/>
      <c r="J14" s="115"/>
      <c r="K14" s="116"/>
      <c r="L14" s="116"/>
      <c r="M14" s="116"/>
      <c r="N14" s="116"/>
      <c r="O14" s="116"/>
      <c r="P14" s="116"/>
      <c r="Q14" s="116"/>
      <c r="S14" s="93"/>
      <c r="T14" s="92"/>
      <c r="U14" s="92"/>
      <c r="V14" s="92"/>
      <c r="W14" s="92"/>
      <c r="X14" s="92"/>
      <c r="Y14" s="92"/>
      <c r="Z14" s="94"/>
    </row>
    <row r="15" spans="2:26" x14ac:dyDescent="0.2">
      <c r="C15" s="85">
        <v>25</v>
      </c>
      <c r="D15" s="178">
        <v>24.9998</v>
      </c>
      <c r="E15" s="178">
        <v>24.9994916580943</v>
      </c>
      <c r="F15" s="177">
        <f t="shared" si="0"/>
        <v>3.0834190570061537E-4</v>
      </c>
      <c r="G15" s="178">
        <v>24.997071526098601</v>
      </c>
      <c r="H15" s="181">
        <f t="shared" si="1"/>
        <v>2.7284739013992976E-3</v>
      </c>
      <c r="I15" s="115"/>
      <c r="J15" s="115"/>
      <c r="K15" s="116"/>
      <c r="L15" s="116"/>
      <c r="M15" s="116"/>
      <c r="N15" s="116"/>
      <c r="O15" s="116"/>
      <c r="P15" s="116"/>
      <c r="Q15" s="116"/>
      <c r="S15" s="93"/>
      <c r="T15" s="92"/>
      <c r="U15" s="92"/>
      <c r="V15" s="92"/>
      <c r="W15" s="92"/>
      <c r="X15" s="92"/>
      <c r="Y15" s="92"/>
      <c r="Z15" s="94"/>
    </row>
    <row r="16" spans="2:26" x14ac:dyDescent="0.2">
      <c r="C16" s="85">
        <v>30</v>
      </c>
      <c r="D16" s="178">
        <v>29.996500000000001</v>
      </c>
      <c r="E16" s="178">
        <v>30.001019735653301</v>
      </c>
      <c r="F16" s="177">
        <f t="shared" si="0"/>
        <v>4.5197356533002164E-3</v>
      </c>
      <c r="G16" s="178">
        <v>29.995123300015202</v>
      </c>
      <c r="H16" s="181">
        <f t="shared" si="1"/>
        <v>1.376699984799501E-3</v>
      </c>
      <c r="I16" s="115"/>
      <c r="J16" s="115"/>
      <c r="K16" s="116"/>
      <c r="L16" s="116"/>
      <c r="M16" s="116"/>
      <c r="N16" s="116"/>
      <c r="O16" s="116"/>
      <c r="P16" s="116"/>
      <c r="Q16" s="116"/>
      <c r="S16" s="93"/>
      <c r="T16" s="92"/>
      <c r="U16" s="92"/>
      <c r="V16" s="92"/>
      <c r="W16" s="92"/>
      <c r="X16" s="92"/>
      <c r="Y16" s="92"/>
      <c r="Z16" s="94"/>
    </row>
    <row r="17" spans="2:26" x14ac:dyDescent="0.2">
      <c r="C17" s="85">
        <v>35</v>
      </c>
      <c r="D17" s="178">
        <v>35.000500000000002</v>
      </c>
      <c r="E17" s="178">
        <v>35.002548380501104</v>
      </c>
      <c r="F17" s="177">
        <f t="shared" si="0"/>
        <v>2.0483805011011214E-3</v>
      </c>
      <c r="G17" s="178">
        <v>34.997359145700898</v>
      </c>
      <c r="H17" s="181">
        <f t="shared" si="1"/>
        <v>3.1408542991044897E-3</v>
      </c>
      <c r="I17" s="115"/>
      <c r="J17" s="115"/>
      <c r="K17" s="116"/>
      <c r="L17" s="116"/>
      <c r="M17" s="116"/>
      <c r="N17" s="116"/>
      <c r="O17" s="116"/>
      <c r="P17" s="116"/>
      <c r="Q17" s="116"/>
      <c r="S17" s="93"/>
      <c r="T17" s="92"/>
      <c r="U17" s="92"/>
      <c r="V17" s="92"/>
      <c r="W17" s="92"/>
      <c r="X17" s="92"/>
      <c r="Y17" s="92"/>
      <c r="Z17" s="94"/>
    </row>
    <row r="18" spans="2:26" x14ac:dyDescent="0.2">
      <c r="C18" s="88">
        <v>40</v>
      </c>
      <c r="D18" s="180">
        <v>40.009500000000003</v>
      </c>
      <c r="E18" s="180">
        <v>40.004076458060098</v>
      </c>
      <c r="F18" s="177">
        <f t="shared" si="0"/>
        <v>5.4235419399049078E-3</v>
      </c>
      <c r="G18" s="180">
        <v>40.004891848200899</v>
      </c>
      <c r="H18" s="181">
        <f t="shared" si="1"/>
        <v>4.608151799104121E-3</v>
      </c>
      <c r="I18" s="115"/>
      <c r="J18" s="115"/>
      <c r="L18" s="116"/>
      <c r="M18" s="116"/>
      <c r="N18" s="116"/>
      <c r="O18" s="116"/>
      <c r="P18" s="116"/>
      <c r="Q18" s="116"/>
      <c r="S18" s="93"/>
      <c r="T18" s="92"/>
      <c r="U18" s="92"/>
      <c r="V18" s="92"/>
      <c r="W18" s="92"/>
      <c r="X18" s="92"/>
      <c r="Y18" s="92"/>
      <c r="Z18" s="94"/>
    </row>
    <row r="19" spans="2:26" x14ac:dyDescent="0.2">
      <c r="C19" s="88">
        <v>45</v>
      </c>
      <c r="D19" s="180">
        <v>45.012700000000002</v>
      </c>
      <c r="E19" s="180">
        <v>45.005604535619099</v>
      </c>
      <c r="F19" s="177">
        <f t="shared" si="0"/>
        <v>7.0954643809031381E-3</v>
      </c>
      <c r="G19" s="180">
        <v>45.0113562770578</v>
      </c>
      <c r="H19" s="181">
        <f t="shared" si="1"/>
        <v>1.3437229422024188E-3</v>
      </c>
      <c r="I19" s="115"/>
      <c r="J19" s="115"/>
      <c r="K19" s="116"/>
      <c r="L19" s="116"/>
      <c r="M19" s="116"/>
      <c r="N19" s="116"/>
      <c r="O19" s="116"/>
      <c r="P19" s="116"/>
      <c r="Q19" s="116"/>
      <c r="S19" s="93"/>
      <c r="T19" s="92"/>
      <c r="U19" s="92"/>
      <c r="V19" s="92"/>
      <c r="W19" s="92"/>
      <c r="X19" s="92"/>
      <c r="Y19" s="92"/>
      <c r="Z19" s="94"/>
    </row>
    <row r="20" spans="2:26" ht="17" thickBot="1" x14ac:dyDescent="0.25">
      <c r="C20" s="86" t="s">
        <v>142</v>
      </c>
      <c r="D20" s="174">
        <v>48.5</v>
      </c>
      <c r="E20" s="174"/>
      <c r="F20" s="182"/>
      <c r="G20" s="174"/>
      <c r="H20" s="183"/>
      <c r="I20" s="116"/>
      <c r="J20" s="116"/>
      <c r="K20" s="116"/>
      <c r="L20" s="116"/>
      <c r="M20" s="116"/>
      <c r="N20" s="116"/>
      <c r="O20" s="116"/>
      <c r="P20" s="116"/>
      <c r="Q20" s="116"/>
      <c r="S20" s="93"/>
      <c r="T20" s="92"/>
      <c r="U20" s="92"/>
      <c r="V20" s="92"/>
      <c r="W20" s="92"/>
      <c r="X20" s="92"/>
      <c r="Y20" s="92"/>
      <c r="Z20" s="94"/>
    </row>
    <row r="21" spans="2:26" x14ac:dyDescent="0.2">
      <c r="R21" s="93"/>
      <c r="S21" s="92" t="s">
        <v>145</v>
      </c>
      <c r="T21" s="92"/>
      <c r="U21" s="92"/>
      <c r="V21" s="92"/>
      <c r="W21" s="92"/>
      <c r="X21" s="92"/>
      <c r="Y21" s="94"/>
    </row>
    <row r="22" spans="2:26" s="130" customFormat="1" x14ac:dyDescent="0.2">
      <c r="B22" s="134"/>
      <c r="D22" s="134"/>
      <c r="E22" s="134" t="s">
        <v>162</v>
      </c>
      <c r="R22" s="131"/>
      <c r="S22" s="132"/>
      <c r="T22" s="132"/>
      <c r="U22" s="132"/>
      <c r="V22" s="132"/>
      <c r="W22" s="132"/>
      <c r="X22" s="132"/>
      <c r="Y22" s="133"/>
    </row>
    <row r="23" spans="2:26" ht="17" thickBot="1" x14ac:dyDescent="0.25">
      <c r="R23" s="95"/>
      <c r="S23" s="96"/>
      <c r="T23" s="96"/>
      <c r="U23" s="96"/>
      <c r="V23" s="96"/>
      <c r="W23" s="96"/>
      <c r="X23" s="96"/>
      <c r="Y23" s="97"/>
    </row>
    <row r="24" spans="2:26" s="135" customFormat="1" ht="17" thickBot="1" x14ac:dyDescent="0.25">
      <c r="C24" s="135" t="s">
        <v>146</v>
      </c>
    </row>
    <row r="25" spans="2:26" s="135" customFormat="1" ht="17" thickBot="1" x14ac:dyDescent="0.25">
      <c r="C25" s="136" t="s">
        <v>61</v>
      </c>
      <c r="D25" s="137" t="s">
        <v>106</v>
      </c>
      <c r="E25" s="138" t="s">
        <v>149</v>
      </c>
      <c r="F25" s="139" t="s">
        <v>107</v>
      </c>
      <c r="G25" s="140"/>
      <c r="H25" s="141"/>
      <c r="I25" s="142"/>
      <c r="J25" s="142"/>
      <c r="K25" s="138"/>
      <c r="L25" s="136" t="s">
        <v>108</v>
      </c>
      <c r="M25" s="141"/>
      <c r="N25" s="141"/>
      <c r="O25" s="141"/>
      <c r="P25" s="143"/>
      <c r="Q25" s="144"/>
    </row>
    <row r="26" spans="2:26" s="135" customFormat="1" x14ac:dyDescent="0.2">
      <c r="C26" s="145" t="s">
        <v>141</v>
      </c>
      <c r="D26" s="146" t="s">
        <v>143</v>
      </c>
      <c r="E26" s="147"/>
      <c r="F26" s="145"/>
      <c r="G26" s="147" t="s">
        <v>151</v>
      </c>
      <c r="H26" s="148" t="s">
        <v>150</v>
      </c>
      <c r="I26" s="149" t="s">
        <v>120</v>
      </c>
      <c r="J26" s="149" t="s">
        <v>155</v>
      </c>
      <c r="K26" s="150"/>
      <c r="L26" s="151"/>
      <c r="M26" s="148" t="s">
        <v>152</v>
      </c>
      <c r="N26" s="148" t="s">
        <v>151</v>
      </c>
      <c r="O26" s="148" t="s">
        <v>153</v>
      </c>
      <c r="P26" s="152" t="s">
        <v>120</v>
      </c>
      <c r="Q26" s="152" t="s">
        <v>155</v>
      </c>
    </row>
    <row r="27" spans="2:26" s="135" customFormat="1" x14ac:dyDescent="0.2">
      <c r="C27" s="153">
        <v>-5</v>
      </c>
      <c r="D27" s="154" t="s">
        <v>147</v>
      </c>
      <c r="E27" s="155"/>
      <c r="F27" s="156">
        <v>-58415.730470000002</v>
      </c>
      <c r="G27" s="157">
        <f>F27-$F$28</f>
        <v>-61715.791369999999</v>
      </c>
      <c r="H27" s="158">
        <f>D27/G27</f>
        <v>8.1044087566076682E-5</v>
      </c>
      <c r="I27" s="158">
        <f>(G27)*$H$39</f>
        <v>-4.9915767788996455</v>
      </c>
      <c r="J27" s="158">
        <f>D27-I27</f>
        <v>-1.0123221100354129E-2</v>
      </c>
      <c r="L27" s="156">
        <v>802915</v>
      </c>
      <c r="M27" s="157">
        <f>L27</f>
        <v>802915</v>
      </c>
      <c r="N27" s="157">
        <f>M27-$M$28</f>
        <v>112432</v>
      </c>
      <c r="O27" s="158">
        <f>D27/N27</f>
        <v>-4.448644514017361E-5</v>
      </c>
      <c r="P27" s="157">
        <f>N27*$O$39</f>
        <v>-5.0045048311745859</v>
      </c>
      <c r="Q27" s="158">
        <f>D27-P27</f>
        <v>2.8048311745862975E-3</v>
      </c>
    </row>
    <row r="28" spans="2:26" s="135" customFormat="1" ht="51" x14ac:dyDescent="0.2">
      <c r="C28" s="159">
        <v>0</v>
      </c>
      <c r="D28" s="160">
        <v>0</v>
      </c>
      <c r="E28" s="161" t="s">
        <v>148</v>
      </c>
      <c r="F28" s="156">
        <v>3300.0608999999999</v>
      </c>
      <c r="G28" s="157">
        <f>F28-$F$28</f>
        <v>0</v>
      </c>
      <c r="H28" s="158"/>
      <c r="I28" s="158">
        <f>(G28)*$H$39</f>
        <v>0</v>
      </c>
      <c r="J28" s="158">
        <f>D28-I28</f>
        <v>0</v>
      </c>
      <c r="L28" s="156">
        <v>690483</v>
      </c>
      <c r="M28" s="157">
        <f>L28</f>
        <v>690483</v>
      </c>
      <c r="N28" s="157">
        <f>M28-$M$28</f>
        <v>0</v>
      </c>
      <c r="O28" s="158"/>
      <c r="P28" s="157">
        <f>N28*$O$39</f>
        <v>0</v>
      </c>
      <c r="Q28" s="158"/>
    </row>
    <row r="29" spans="2:26" s="135" customFormat="1" x14ac:dyDescent="0.2">
      <c r="C29" s="159">
        <v>5</v>
      </c>
      <c r="D29" s="160">
        <v>4.9725000000000001</v>
      </c>
      <c r="E29" s="157"/>
      <c r="F29" s="156">
        <v>65015.796090000003</v>
      </c>
      <c r="G29" s="157">
        <f>F29-$F$28</f>
        <v>61715.735190000007</v>
      </c>
      <c r="H29" s="158">
        <f>D29/G29</f>
        <v>8.0571024305090179E-5</v>
      </c>
      <c r="I29" s="158">
        <f>(G29)*$H$39</f>
        <v>4.9915722350579932</v>
      </c>
      <c r="J29" s="158">
        <f>D29-I29</f>
        <v>-1.9072235057993048E-2</v>
      </c>
      <c r="L29" s="156">
        <v>578788</v>
      </c>
      <c r="M29" s="157">
        <f>L29</f>
        <v>578788</v>
      </c>
      <c r="N29" s="157">
        <f>M29-$M$28</f>
        <v>-111695</v>
      </c>
      <c r="O29" s="158">
        <f>D29/N29</f>
        <v>-4.4518554993509113E-5</v>
      </c>
      <c r="P29" s="157">
        <f>N29*$O$39</f>
        <v>4.9716999352323654</v>
      </c>
      <c r="Q29" s="158">
        <f>D29-P29</f>
        <v>8.0006476763472278E-4</v>
      </c>
    </row>
    <row r="30" spans="2:26" s="135" customFormat="1" x14ac:dyDescent="0.2">
      <c r="C30" s="159">
        <v>10</v>
      </c>
      <c r="D30" s="160">
        <v>9.9755000000000003</v>
      </c>
      <c r="E30" s="157"/>
      <c r="F30" s="156">
        <v>126731.6297</v>
      </c>
      <c r="G30" s="157">
        <f>F30-$F$28</f>
        <v>123431.56880000001</v>
      </c>
      <c r="H30" s="158">
        <f>D30/G30</f>
        <v>8.0818060541413121E-5</v>
      </c>
      <c r="I30" s="158">
        <f>(G30)*$H$39</f>
        <v>9.983152430331284</v>
      </c>
      <c r="J30" s="158">
        <f>D30-I30</f>
        <v>-7.6524303312837105E-3</v>
      </c>
      <c r="L30" s="156">
        <v>466368</v>
      </c>
      <c r="M30" s="157">
        <f>L30</f>
        <v>466368</v>
      </c>
      <c r="N30" s="157">
        <f>M30-$M$28</f>
        <v>-224115</v>
      </c>
      <c r="O30" s="158">
        <f>D30/N30</f>
        <v>-4.4510630702987306E-5</v>
      </c>
      <c r="P30" s="157">
        <f>N30*$O$39</f>
        <v>9.9756706297023285</v>
      </c>
      <c r="Q30" s="158">
        <f>D30-P30</f>
        <v>-1.7062970232828434E-4</v>
      </c>
    </row>
    <row r="31" spans="2:26" s="135" customFormat="1" x14ac:dyDescent="0.2">
      <c r="C31" s="159">
        <v>15</v>
      </c>
      <c r="D31" s="160"/>
      <c r="E31" s="157"/>
      <c r="F31" s="156"/>
      <c r="G31" s="157"/>
      <c r="H31" s="158"/>
      <c r="I31" s="158"/>
      <c r="J31" s="158"/>
      <c r="L31" s="156"/>
      <c r="M31" s="157"/>
      <c r="N31" s="157"/>
      <c r="O31" s="158"/>
      <c r="P31" s="157"/>
      <c r="Q31" s="158"/>
    </row>
    <row r="32" spans="2:26" s="135" customFormat="1" x14ac:dyDescent="0.2">
      <c r="C32" s="159">
        <v>20</v>
      </c>
      <c r="D32" s="162"/>
      <c r="E32" s="163"/>
      <c r="F32" s="156"/>
      <c r="G32" s="157"/>
      <c r="H32" s="158"/>
      <c r="I32" s="158"/>
      <c r="J32" s="158"/>
      <c r="L32" s="156"/>
      <c r="M32" s="157"/>
      <c r="N32" s="157"/>
      <c r="O32" s="158"/>
      <c r="P32" s="157"/>
      <c r="Q32" s="158"/>
    </row>
    <row r="33" spans="3:17" s="135" customFormat="1" x14ac:dyDescent="0.2">
      <c r="C33" s="159">
        <v>25</v>
      </c>
      <c r="D33" s="160"/>
      <c r="E33" s="157"/>
      <c r="F33" s="156"/>
      <c r="G33" s="157"/>
      <c r="H33" s="158"/>
      <c r="I33" s="158"/>
      <c r="J33" s="158"/>
      <c r="L33" s="156"/>
      <c r="M33" s="157"/>
      <c r="N33" s="157"/>
      <c r="O33" s="158"/>
      <c r="P33" s="157"/>
      <c r="Q33" s="158"/>
    </row>
    <row r="34" spans="3:17" s="135" customFormat="1" x14ac:dyDescent="0.2">
      <c r="C34" s="159">
        <v>30</v>
      </c>
      <c r="D34" s="160"/>
      <c r="E34" s="157"/>
      <c r="F34" s="156"/>
      <c r="G34" s="157"/>
      <c r="H34" s="158"/>
      <c r="I34" s="158"/>
      <c r="J34" s="158"/>
      <c r="L34" s="156"/>
      <c r="M34" s="157"/>
      <c r="N34" s="157"/>
      <c r="O34" s="158"/>
      <c r="P34" s="157"/>
      <c r="Q34" s="158"/>
    </row>
    <row r="35" spans="3:17" s="135" customFormat="1" x14ac:dyDescent="0.2">
      <c r="C35" s="159">
        <v>35</v>
      </c>
      <c r="D35" s="160">
        <v>34.9801</v>
      </c>
      <c r="E35" s="157"/>
      <c r="F35" s="156">
        <v>435310.86090000003</v>
      </c>
      <c r="G35" s="157">
        <f>F35-$F$28</f>
        <v>432010.80000000005</v>
      </c>
      <c r="H35" s="158">
        <f>D35/G35</f>
        <v>8.0970429442967615E-5</v>
      </c>
      <c r="I35" s="158">
        <f>(G35)*$H$39</f>
        <v>34.941058514273401</v>
      </c>
      <c r="J35" s="158">
        <f>D35-I35</f>
        <v>3.904148572659949E-2</v>
      </c>
      <c r="L35" s="156">
        <v>2147388488</v>
      </c>
      <c r="M35" s="157">
        <f>L35-2147483648</f>
        <v>-95160</v>
      </c>
      <c r="N35" s="157">
        <f>M35-$M$28</f>
        <v>-785643</v>
      </c>
      <c r="O35" s="158">
        <f>D35/N35</f>
        <v>-4.4524166828954117E-5</v>
      </c>
      <c r="P35" s="157">
        <f>N35*$O$39</f>
        <v>34.970063585798485</v>
      </c>
      <c r="Q35" s="158">
        <f>D35-P35</f>
        <v>1.0036414201515242E-2</v>
      </c>
    </row>
    <row r="36" spans="3:17" s="135" customFormat="1" x14ac:dyDescent="0.2">
      <c r="C36" s="164">
        <v>40</v>
      </c>
      <c r="D36" s="165"/>
      <c r="E36" s="157"/>
      <c r="F36" s="156"/>
      <c r="G36" s="157"/>
      <c r="H36" s="158"/>
      <c r="I36" s="158"/>
      <c r="J36" s="158"/>
      <c r="L36" s="156"/>
      <c r="M36" s="157"/>
      <c r="N36" s="157"/>
      <c r="O36" s="158"/>
      <c r="P36" s="157"/>
      <c r="Q36" s="158"/>
    </row>
    <row r="37" spans="3:17" s="135" customFormat="1" x14ac:dyDescent="0.2">
      <c r="C37" s="164">
        <v>45</v>
      </c>
      <c r="D37" s="165">
        <v>44.988999999999997</v>
      </c>
      <c r="E37" s="157"/>
      <c r="F37" s="156">
        <v>558742.5281</v>
      </c>
      <c r="G37" s="157">
        <f>F37-$F$28</f>
        <v>555442.46719999996</v>
      </c>
      <c r="H37" s="158">
        <f>D37/G37</f>
        <v>8.0996687607972658E-5</v>
      </c>
      <c r="I37" s="158">
        <f>(G37)*$H$39</f>
        <v>44.924218903202373</v>
      </c>
      <c r="J37" s="158">
        <f>D37-I37</f>
        <v>6.4781096797624116E-2</v>
      </c>
      <c r="L37" s="156">
        <v>2147163532</v>
      </c>
      <c r="M37" s="157">
        <f>L37-2147483648</f>
        <v>-320116</v>
      </c>
      <c r="N37" s="157">
        <f>M37-$M$28</f>
        <v>-1010599</v>
      </c>
      <c r="O37" s="158">
        <f>D37/N37</f>
        <v>-4.4517162593669689E-5</v>
      </c>
      <c r="P37" s="157">
        <f>N37*$O$39</f>
        <v>44.983168296216427</v>
      </c>
      <c r="Q37" s="158">
        <f>D37-P37</f>
        <v>5.8317037835706742E-3</v>
      </c>
    </row>
    <row r="38" spans="3:17" s="135" customFormat="1" ht="17" thickBot="1" x14ac:dyDescent="0.25">
      <c r="C38" s="166" t="s">
        <v>142</v>
      </c>
      <c r="D38" s="167"/>
      <c r="E38" s="157"/>
      <c r="F38" s="156"/>
      <c r="G38" s="157"/>
      <c r="H38" s="158"/>
      <c r="I38" s="158"/>
      <c r="J38" s="158"/>
      <c r="L38" s="156"/>
      <c r="M38" s="157"/>
      <c r="N38" s="157"/>
      <c r="O38" s="158"/>
      <c r="P38" s="157"/>
      <c r="Q38" s="158"/>
    </row>
    <row r="39" spans="3:17" s="135" customFormat="1" x14ac:dyDescent="0.2">
      <c r="F39" s="156"/>
      <c r="G39" s="157" t="s">
        <v>154</v>
      </c>
      <c r="H39" s="158">
        <f>AVERAGE(H27:H37)</f>
        <v>8.0880057892704057E-5</v>
      </c>
      <c r="I39" s="158"/>
      <c r="J39" s="158"/>
      <c r="L39" s="156"/>
      <c r="M39" s="157"/>
      <c r="N39" s="157" t="s">
        <v>154</v>
      </c>
      <c r="O39" s="158">
        <f>AVERAGE(O27:O37)</f>
        <v>-4.4511392051858772E-5</v>
      </c>
      <c r="P39" s="157"/>
      <c r="Q39" s="158"/>
    </row>
    <row r="40" spans="3:17" s="135" customFormat="1" ht="17" thickBot="1" x14ac:dyDescent="0.25">
      <c r="F40" s="168"/>
      <c r="G40" s="169" t="s">
        <v>151</v>
      </c>
      <c r="H40" s="170">
        <f>-F28</f>
        <v>-3300.0608999999999</v>
      </c>
      <c r="I40" s="170"/>
      <c r="J40" s="170"/>
      <c r="L40" s="168"/>
      <c r="M40" s="169"/>
      <c r="N40" s="169" t="s">
        <v>151</v>
      </c>
      <c r="O40" s="170">
        <f>-M28</f>
        <v>-690483</v>
      </c>
      <c r="P40" s="169"/>
      <c r="Q40" s="170"/>
    </row>
    <row r="46" spans="3:17" ht="17" thickBot="1" x14ac:dyDescent="0.25">
      <c r="C46" t="s">
        <v>161</v>
      </c>
    </row>
    <row r="47" spans="3:17" ht="17" thickBot="1" x14ac:dyDescent="0.25">
      <c r="C47" s="102" t="s">
        <v>61</v>
      </c>
      <c r="D47" s="100" t="s">
        <v>106</v>
      </c>
      <c r="E47" s="98" t="s">
        <v>107</v>
      </c>
      <c r="F47" s="118" t="s">
        <v>160</v>
      </c>
      <c r="G47" s="99" t="s">
        <v>108</v>
      </c>
      <c r="H47" s="99" t="s">
        <v>159</v>
      </c>
    </row>
    <row r="48" spans="3:17" x14ac:dyDescent="0.2">
      <c r="C48" s="112" t="s">
        <v>141</v>
      </c>
      <c r="D48" s="113" t="s">
        <v>143</v>
      </c>
      <c r="E48" s="113"/>
      <c r="F48" s="113"/>
      <c r="G48" s="113"/>
      <c r="H48" s="114"/>
    </row>
    <row r="49" spans="3:15" ht="17" thickBot="1" x14ac:dyDescent="0.25">
      <c r="C49" s="111">
        <v>-5</v>
      </c>
      <c r="D49" s="176">
        <v>-5.0016999999999996</v>
      </c>
      <c r="E49" s="176">
        <v>-5.0111989056178103</v>
      </c>
      <c r="F49" s="177">
        <f>ABS(D49-E49)</f>
        <v>9.4989056178107489E-3</v>
      </c>
      <c r="G49" s="176">
        <v>-5.0043320620675003</v>
      </c>
      <c r="H49" s="181">
        <f t="shared" ref="H49:H60" si="2">ABS(D49-G49)</f>
        <v>2.6320620675006623E-3</v>
      </c>
    </row>
    <row r="50" spans="3:15" ht="17" thickBot="1" x14ac:dyDescent="0.25">
      <c r="C50" s="85">
        <v>0</v>
      </c>
      <c r="D50" s="178">
        <v>0</v>
      </c>
      <c r="E50" s="178">
        <v>-1.19267335010034E-2</v>
      </c>
      <c r="F50" s="177">
        <f t="shared" ref="F50:F60" si="3">ABS(D50-E50)</f>
        <v>1.19267335010034E-2</v>
      </c>
      <c r="G50" s="178">
        <v>9.3083603649901604E-4</v>
      </c>
      <c r="H50" s="181">
        <f t="shared" si="2"/>
        <v>9.3083603649901604E-4</v>
      </c>
      <c r="L50" s="127"/>
      <c r="M50" s="126" t="s">
        <v>158</v>
      </c>
      <c r="N50" s="124" t="s">
        <v>151</v>
      </c>
      <c r="O50" s="125" t="s">
        <v>24</v>
      </c>
    </row>
    <row r="51" spans="3:15" x14ac:dyDescent="0.2">
      <c r="C51" s="85">
        <v>5</v>
      </c>
      <c r="D51" s="178">
        <v>4.9725000000000001</v>
      </c>
      <c r="E51" s="178">
        <v>4.9873340469257803</v>
      </c>
      <c r="F51" s="177">
        <f t="shared" si="3"/>
        <v>1.4834046925780164E-2</v>
      </c>
      <c r="G51" s="178">
        <v>4.9733838690139898</v>
      </c>
      <c r="H51" s="181">
        <f t="shared" si="2"/>
        <v>8.8386901398962436E-4</v>
      </c>
      <c r="L51" s="128" t="s">
        <v>156</v>
      </c>
      <c r="M51" s="101">
        <v>8.1004693299999996E-5</v>
      </c>
      <c r="N51" s="173">
        <v>-0.279250575</v>
      </c>
      <c r="O51" s="171">
        <f>MAX(F49:F59)</f>
        <v>1.4834046925780164E-2</v>
      </c>
    </row>
    <row r="52" spans="3:15" ht="17" thickBot="1" x14ac:dyDescent="0.25">
      <c r="C52" s="85">
        <v>10</v>
      </c>
      <c r="D52" s="178">
        <v>9.9755000000000003</v>
      </c>
      <c r="E52" s="178">
        <v>9.98660622025767</v>
      </c>
      <c r="F52" s="177">
        <f t="shared" si="3"/>
        <v>1.1106220257669719E-2</v>
      </c>
      <c r="G52" s="178">
        <v>9.9781125495039902</v>
      </c>
      <c r="H52" s="181">
        <f t="shared" si="2"/>
        <v>2.6125495039899249E-3</v>
      </c>
      <c r="L52" s="129" t="s">
        <v>157</v>
      </c>
      <c r="M52" s="55">
        <v>-4.4518134500000001E-5</v>
      </c>
      <c r="N52" s="175">
        <v>30.739945899999999</v>
      </c>
      <c r="O52" s="172">
        <f>MAX(H49:H59)</f>
        <v>3.8084209800004487E-3</v>
      </c>
    </row>
    <row r="53" spans="3:15" x14ac:dyDescent="0.2">
      <c r="C53" s="85">
        <v>15</v>
      </c>
      <c r="D53" s="178"/>
      <c r="E53" s="178"/>
      <c r="F53" s="177">
        <f t="shared" si="3"/>
        <v>0</v>
      </c>
      <c r="G53" s="178"/>
      <c r="H53" s="181">
        <f t="shared" si="2"/>
        <v>0</v>
      </c>
    </row>
    <row r="54" spans="3:15" x14ac:dyDescent="0.2">
      <c r="C54" s="85">
        <v>20</v>
      </c>
      <c r="D54" s="179"/>
      <c r="E54" s="179"/>
      <c r="F54" s="177">
        <f t="shared" si="3"/>
        <v>0</v>
      </c>
      <c r="G54" s="179"/>
      <c r="H54" s="181">
        <f t="shared" si="2"/>
        <v>0</v>
      </c>
    </row>
    <row r="55" spans="3:15" x14ac:dyDescent="0.2">
      <c r="C55" s="85">
        <v>25</v>
      </c>
      <c r="D55" s="178"/>
      <c r="E55" s="178"/>
      <c r="F55" s="177">
        <f t="shared" si="3"/>
        <v>0</v>
      </c>
      <c r="G55" s="178"/>
      <c r="H55" s="181">
        <f t="shared" si="2"/>
        <v>0</v>
      </c>
    </row>
    <row r="56" spans="3:15" x14ac:dyDescent="0.2">
      <c r="C56" s="85">
        <v>30</v>
      </c>
      <c r="D56" s="178"/>
      <c r="E56" s="178"/>
      <c r="F56" s="177">
        <f t="shared" si="3"/>
        <v>0</v>
      </c>
      <c r="G56" s="178"/>
      <c r="H56" s="181">
        <f t="shared" si="2"/>
        <v>0</v>
      </c>
    </row>
    <row r="57" spans="3:15" x14ac:dyDescent="0.2">
      <c r="C57" s="85">
        <v>35</v>
      </c>
      <c r="D57" s="178">
        <v>34.9801</v>
      </c>
      <c r="E57" s="178">
        <v>34.982972202363399</v>
      </c>
      <c r="F57" s="177">
        <f t="shared" si="3"/>
        <v>2.8722023633989124E-3</v>
      </c>
      <c r="G57" s="178">
        <v>34.97629157902</v>
      </c>
      <c r="H57" s="181">
        <f t="shared" si="2"/>
        <v>3.8084209800004487E-3</v>
      </c>
      <c r="K57" s="123"/>
    </row>
    <row r="58" spans="3:15" x14ac:dyDescent="0.2">
      <c r="C58" s="88">
        <v>40</v>
      </c>
      <c r="D58" s="180"/>
      <c r="E58" s="180"/>
      <c r="F58" s="177">
        <f t="shared" si="3"/>
        <v>0</v>
      </c>
      <c r="G58" s="180"/>
      <c r="H58" s="181">
        <f t="shared" si="2"/>
        <v>0</v>
      </c>
    </row>
    <row r="59" spans="3:15" x14ac:dyDescent="0.2">
      <c r="C59" s="88">
        <v>45</v>
      </c>
      <c r="D59" s="180">
        <v>44.988999999999997</v>
      </c>
      <c r="E59" s="180">
        <v>44.981516547407097</v>
      </c>
      <c r="F59" s="177">
        <f t="shared" si="3"/>
        <v>7.483452592900619E-3</v>
      </c>
      <c r="G59" s="180">
        <v>44.9909130436019</v>
      </c>
      <c r="H59" s="181">
        <f t="shared" si="2"/>
        <v>1.9130436019025865E-3</v>
      </c>
      <c r="J59" s="122"/>
    </row>
    <row r="60" spans="3:15" ht="17" thickBot="1" x14ac:dyDescent="0.25">
      <c r="C60" s="86" t="s">
        <v>142</v>
      </c>
      <c r="D60" s="174"/>
      <c r="E60" s="174"/>
      <c r="F60" s="182">
        <f t="shared" si="3"/>
        <v>0</v>
      </c>
      <c r="G60" s="174"/>
      <c r="H60" s="183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tabSelected="1" workbookViewId="0">
      <selection activeCell="M12" sqref="M12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6" t="s">
        <v>109</v>
      </c>
      <c r="C2" s="106"/>
      <c r="D2" s="106">
        <v>6</v>
      </c>
      <c r="E2" s="104"/>
      <c r="F2" s="104"/>
      <c r="G2" s="104"/>
      <c r="H2" s="104"/>
      <c r="I2" s="104"/>
    </row>
    <row r="3" spans="2:19" x14ac:dyDescent="0.2">
      <c r="B3" s="104" t="s">
        <v>96</v>
      </c>
      <c r="C3" s="104"/>
      <c r="D3" s="104" t="s">
        <v>82</v>
      </c>
      <c r="E3" s="104"/>
      <c r="F3" s="104"/>
      <c r="G3" s="104"/>
      <c r="H3" s="104"/>
      <c r="I3" s="104"/>
    </row>
    <row r="4" spans="2:19" x14ac:dyDescent="0.2">
      <c r="B4" s="104"/>
      <c r="C4" s="104"/>
      <c r="D4" s="104" t="s">
        <v>174</v>
      </c>
      <c r="E4" s="104"/>
      <c r="F4" s="104"/>
      <c r="G4" s="104"/>
      <c r="H4" s="104"/>
      <c r="I4" s="104"/>
    </row>
    <row r="5" spans="2:19" x14ac:dyDescent="0.2">
      <c r="B5" s="104"/>
      <c r="C5" s="104"/>
      <c r="D5" s="104"/>
      <c r="E5" s="104"/>
      <c r="F5" s="104"/>
      <c r="G5" s="104"/>
      <c r="H5" s="104"/>
      <c r="I5" s="104"/>
    </row>
    <row r="6" spans="2:19" x14ac:dyDescent="0.2">
      <c r="B6" s="104" t="s">
        <v>175</v>
      </c>
      <c r="C6" s="104"/>
      <c r="D6" s="104">
        <v>-5</v>
      </c>
      <c r="E6" s="104">
        <v>0</v>
      </c>
      <c r="F6" s="104">
        <v>10</v>
      </c>
      <c r="G6" s="104">
        <v>20</v>
      </c>
      <c r="H6" s="104">
        <v>30</v>
      </c>
      <c r="I6" s="104">
        <v>40</v>
      </c>
    </row>
    <row r="8" spans="2:19" ht="17" thickBot="1" x14ac:dyDescent="0.25"/>
    <row r="9" spans="2:19" ht="17" thickBot="1" x14ac:dyDescent="0.25">
      <c r="B9" s="104" t="s">
        <v>61</v>
      </c>
      <c r="C9" s="105" t="s">
        <v>110</v>
      </c>
      <c r="D9" s="104" t="s">
        <v>111</v>
      </c>
      <c r="L9" s="89" t="s">
        <v>100</v>
      </c>
      <c r="M9" s="90" t="s">
        <v>102</v>
      </c>
      <c r="N9" s="90"/>
      <c r="O9" s="90"/>
      <c r="P9" s="90"/>
      <c r="Q9" s="90"/>
      <c r="R9" s="90"/>
      <c r="S9" s="91"/>
    </row>
    <row r="10" spans="2:19" ht="17" thickBot="1" x14ac:dyDescent="0.25">
      <c r="B10" s="70" t="s">
        <v>109</v>
      </c>
      <c r="C10" s="187" t="s">
        <v>176</v>
      </c>
      <c r="D10" s="187" t="s">
        <v>52</v>
      </c>
      <c r="E10" s="188" t="s">
        <v>51</v>
      </c>
      <c r="F10" s="197"/>
      <c r="G10" s="207" t="s">
        <v>180</v>
      </c>
      <c r="H10" s="208"/>
      <c r="L10" s="213"/>
      <c r="M10" s="92" t="s">
        <v>181</v>
      </c>
      <c r="N10" s="92"/>
      <c r="O10" s="92"/>
      <c r="P10" s="92"/>
      <c r="Q10" s="92"/>
      <c r="R10" s="92"/>
      <c r="S10" s="94"/>
    </row>
    <row r="11" spans="2:19" x14ac:dyDescent="0.2">
      <c r="B11" s="184">
        <v>1</v>
      </c>
      <c r="C11" s="194">
        <v>-5.0167999999999999</v>
      </c>
      <c r="D11" s="190">
        <v>-5.0096773752999999</v>
      </c>
      <c r="E11" s="191">
        <v>-5.0100229199999999</v>
      </c>
      <c r="G11" s="212">
        <f>MAX(C19,C31,C43,C55,C67,C79,C91,C103,C115,C127,C139,C151)</f>
        <v>1.0099999999999554E-2</v>
      </c>
      <c r="L11" s="215"/>
      <c r="M11" s="92" t="s">
        <v>182</v>
      </c>
      <c r="N11" s="92"/>
      <c r="O11" s="92"/>
      <c r="P11" s="92"/>
      <c r="Q11" s="92"/>
      <c r="R11" s="92"/>
      <c r="S11" s="94"/>
    </row>
    <row r="12" spans="2:19" x14ac:dyDescent="0.2">
      <c r="B12" s="185">
        <v>2</v>
      </c>
      <c r="C12" s="195">
        <v>-5.0185000000000004</v>
      </c>
      <c r="D12" s="52">
        <v>-5.0096768055999998</v>
      </c>
      <c r="E12" s="58">
        <v>-5.0102009699999996</v>
      </c>
      <c r="G12" s="214">
        <f>MAX(C19,C31,C43,C55,C79,C91,C103,C115,C127,C139,C151)</f>
        <v>8.8000000000008072E-3</v>
      </c>
      <c r="L12" s="93"/>
      <c r="M12" s="92"/>
      <c r="N12" s="92"/>
      <c r="O12" s="92"/>
      <c r="P12" s="92"/>
      <c r="Q12" s="92"/>
      <c r="R12" s="92"/>
      <c r="S12" s="94"/>
    </row>
    <row r="13" spans="2:19" x14ac:dyDescent="0.2">
      <c r="B13" s="185">
        <v>3</v>
      </c>
      <c r="C13" s="195">
        <v>-5.0183999999999997</v>
      </c>
      <c r="D13" s="52">
        <v>-5.0096773752999999</v>
      </c>
      <c r="E13" s="58">
        <v>-5.0104235299999997</v>
      </c>
      <c r="L13" s="93"/>
      <c r="M13" s="92"/>
      <c r="N13" s="92"/>
      <c r="O13" s="92"/>
      <c r="P13" s="92"/>
      <c r="Q13" s="92"/>
      <c r="R13" s="92"/>
      <c r="S13" s="94"/>
    </row>
    <row r="14" spans="2:19" x14ac:dyDescent="0.2">
      <c r="B14" s="185">
        <v>4</v>
      </c>
      <c r="C14" s="195">
        <v>-5.0197000000000003</v>
      </c>
      <c r="D14" s="52">
        <v>-5.0096768055999998</v>
      </c>
      <c r="E14" s="58">
        <v>-5.0109131500000004</v>
      </c>
      <c r="L14" s="93"/>
      <c r="M14" s="92"/>
      <c r="N14" s="92"/>
      <c r="O14" s="92"/>
      <c r="P14" s="92"/>
      <c r="Q14" s="92"/>
      <c r="R14" s="92"/>
      <c r="S14" s="94"/>
    </row>
    <row r="15" spans="2:19" x14ac:dyDescent="0.2">
      <c r="B15" s="185">
        <v>5</v>
      </c>
      <c r="C15" s="195">
        <v>-5.0195999999999996</v>
      </c>
      <c r="D15" s="52">
        <v>-5.0096773752999999</v>
      </c>
      <c r="E15" s="58">
        <v>-5.01055706</v>
      </c>
      <c r="L15" s="93"/>
      <c r="M15" s="92"/>
      <c r="N15" s="92"/>
      <c r="O15" s="92"/>
      <c r="P15" s="92"/>
      <c r="Q15" s="92"/>
      <c r="R15" s="92"/>
      <c r="S15" s="94"/>
    </row>
    <row r="16" spans="2:19" ht="17" thickBot="1" x14ac:dyDescent="0.25">
      <c r="B16" s="186">
        <v>6</v>
      </c>
      <c r="C16" s="199">
        <v>-5.0195999999999996</v>
      </c>
      <c r="D16" s="200">
        <v>-5.0096773752999999</v>
      </c>
      <c r="E16" s="201">
        <v>-5.0107796200000001</v>
      </c>
      <c r="L16" s="93"/>
      <c r="M16" s="92"/>
      <c r="N16" s="92"/>
      <c r="O16" s="92"/>
      <c r="P16" s="92"/>
      <c r="Q16" s="92"/>
      <c r="R16" s="92"/>
      <c r="S16" s="94"/>
    </row>
    <row r="17" spans="2:19" x14ac:dyDescent="0.2">
      <c r="B17" s="198" t="s">
        <v>177</v>
      </c>
      <c r="C17" s="202">
        <f>MAX(C11:C16)-MIN(C11:C16)</f>
        <v>2.9000000000003467E-3</v>
      </c>
      <c r="D17" s="203">
        <f>MAX(D11:D16)-MIN(D11:D16)</f>
        <v>5.6970000006373311E-7</v>
      </c>
      <c r="E17" s="204">
        <f>MAX(E11:E16)-MIN(E11:E16)</f>
        <v>8.9023000000043595E-4</v>
      </c>
      <c r="L17" s="93"/>
      <c r="M17" s="92"/>
      <c r="N17" s="92"/>
      <c r="O17" s="92"/>
      <c r="P17" s="92"/>
      <c r="Q17" s="92"/>
      <c r="R17" s="92"/>
      <c r="S17" s="94"/>
    </row>
    <row r="18" spans="2:19" x14ac:dyDescent="0.2">
      <c r="B18" s="185" t="s">
        <v>179</v>
      </c>
      <c r="C18" s="205">
        <f>STDEV(C11:C16)</f>
        <v>1.1254628677422305E-3</v>
      </c>
      <c r="D18" s="52">
        <f>STDEV(D11:D16)</f>
        <v>2.9419181501082702E-7</v>
      </c>
      <c r="E18" s="58">
        <f>STDEV(E11:E16)</f>
        <v>3.3859959980799518E-4</v>
      </c>
      <c r="L18" s="93"/>
      <c r="M18" s="92"/>
      <c r="N18" s="92"/>
      <c r="O18" s="92"/>
      <c r="P18" s="92"/>
      <c r="Q18" s="92"/>
      <c r="R18" s="92"/>
      <c r="S18" s="94"/>
    </row>
    <row r="19" spans="2:19" ht="17" thickBot="1" x14ac:dyDescent="0.25">
      <c r="B19" s="186" t="s">
        <v>178</v>
      </c>
      <c r="C19" s="206">
        <f>MAX(C17:E17)</f>
        <v>2.9000000000003467E-3</v>
      </c>
      <c r="D19" s="56"/>
      <c r="E19" s="54"/>
      <c r="L19" s="93"/>
      <c r="M19" s="92"/>
      <c r="N19" s="92"/>
      <c r="O19" s="92"/>
      <c r="P19" s="92"/>
      <c r="Q19" s="92"/>
      <c r="R19" s="92"/>
      <c r="S19" s="94"/>
    </row>
    <row r="20" spans="2:19" x14ac:dyDescent="0.2">
      <c r="L20" s="93"/>
      <c r="M20" s="92"/>
      <c r="N20" s="92"/>
      <c r="O20" s="92"/>
      <c r="P20" s="92"/>
      <c r="Q20" s="92"/>
      <c r="R20" s="92"/>
      <c r="S20" s="94"/>
    </row>
    <row r="21" spans="2:19" ht="17" thickBot="1" x14ac:dyDescent="0.25">
      <c r="B21" s="104" t="s">
        <v>61</v>
      </c>
      <c r="C21" s="105" t="s">
        <v>110</v>
      </c>
      <c r="D21" s="104" t="s">
        <v>112</v>
      </c>
      <c r="L21" s="93"/>
      <c r="M21" s="92"/>
      <c r="N21" s="92"/>
      <c r="O21" s="92"/>
      <c r="P21" s="92"/>
      <c r="Q21" s="92"/>
      <c r="R21" s="92"/>
      <c r="S21" s="94"/>
    </row>
    <row r="22" spans="2:19" ht="17" thickBot="1" x14ac:dyDescent="0.25">
      <c r="B22" s="70" t="s">
        <v>109</v>
      </c>
      <c r="C22" s="187" t="s">
        <v>176</v>
      </c>
      <c r="D22" s="187" t="s">
        <v>52</v>
      </c>
      <c r="E22" s="188" t="s">
        <v>51</v>
      </c>
      <c r="L22" s="93"/>
      <c r="M22" s="92"/>
      <c r="N22" s="92"/>
      <c r="O22" s="92"/>
      <c r="P22" s="92"/>
      <c r="Q22" s="92"/>
      <c r="R22" s="92"/>
      <c r="S22" s="94"/>
    </row>
    <row r="23" spans="2:19" ht="17" thickBot="1" x14ac:dyDescent="0.25">
      <c r="B23" s="184">
        <v>1</v>
      </c>
      <c r="C23" s="194">
        <v>-5.0072999999999999</v>
      </c>
      <c r="D23" s="190">
        <v>-5.0096699600000001</v>
      </c>
      <c r="E23" s="191">
        <v>-4.9966695000000003</v>
      </c>
      <c r="L23" s="95"/>
      <c r="M23" s="96"/>
      <c r="N23" s="96"/>
      <c r="O23" s="96"/>
      <c r="P23" s="96"/>
      <c r="Q23" s="96"/>
      <c r="R23" s="96"/>
      <c r="S23" s="97"/>
    </row>
    <row r="24" spans="2:19" x14ac:dyDescent="0.2">
      <c r="B24" s="185">
        <v>2</v>
      </c>
      <c r="C24" s="195">
        <v>-5.0064000000000002</v>
      </c>
      <c r="D24" s="52">
        <v>-5.0096699600000001</v>
      </c>
      <c r="E24" s="58">
        <v>-4.9970701100000001</v>
      </c>
    </row>
    <row r="25" spans="2:19" x14ac:dyDescent="0.2">
      <c r="B25" s="185">
        <v>3</v>
      </c>
      <c r="C25" s="195">
        <v>-5.0065</v>
      </c>
      <c r="D25" s="52">
        <v>-5.0096699600000001</v>
      </c>
      <c r="E25" s="58">
        <v>-4.99684755</v>
      </c>
    </row>
    <row r="26" spans="2:19" x14ac:dyDescent="0.2">
      <c r="B26" s="185">
        <v>4</v>
      </c>
      <c r="C26" s="195">
        <v>-5.0060000000000002</v>
      </c>
      <c r="D26" s="52">
        <v>-5.0096699600000001</v>
      </c>
      <c r="E26" s="58">
        <v>-4.9967140099999998</v>
      </c>
    </row>
    <row r="27" spans="2:19" x14ac:dyDescent="0.2">
      <c r="B27" s="185">
        <v>5</v>
      </c>
      <c r="C27" s="195">
        <v>-5.0061999999999998</v>
      </c>
      <c r="D27" s="52">
        <v>-5.0096699600000001</v>
      </c>
      <c r="E27" s="58">
        <v>-4.99653597</v>
      </c>
    </row>
    <row r="28" spans="2:19" ht="17" thickBot="1" x14ac:dyDescent="0.25">
      <c r="B28" s="186">
        <v>6</v>
      </c>
      <c r="C28" s="196">
        <v>-5.0044000000000004</v>
      </c>
      <c r="D28" s="56">
        <v>-5.0096699600000001</v>
      </c>
      <c r="E28" s="54">
        <v>-4.9964914599999997</v>
      </c>
    </row>
    <row r="29" spans="2:19" x14ac:dyDescent="0.2">
      <c r="B29" s="198" t="s">
        <v>177</v>
      </c>
      <c r="C29" s="202">
        <f>MAX(C23:C28)-MIN(C23:C28)</f>
        <v>2.8999999999994586E-3</v>
      </c>
      <c r="D29" s="203">
        <f>MAX(D23:D28)-MIN(D23:D28)</f>
        <v>0</v>
      </c>
      <c r="E29" s="204">
        <f>MAX(E23:E28)-MIN(E23:E28)</f>
        <v>5.7865000000045796E-4</v>
      </c>
    </row>
    <row r="30" spans="2:19" x14ac:dyDescent="0.2">
      <c r="B30" s="185" t="s">
        <v>179</v>
      </c>
      <c r="C30" s="205">
        <f>STDEV(C23:C28)</f>
        <v>9.584710046038515E-4</v>
      </c>
      <c r="D30" s="52">
        <f>STDEV(D23:D28)</f>
        <v>0</v>
      </c>
      <c r="E30" s="58">
        <f>STDEV(E23:E28)</f>
        <v>2.1331544272908644E-4</v>
      </c>
    </row>
    <row r="31" spans="2:19" ht="17" thickBot="1" x14ac:dyDescent="0.25">
      <c r="B31" s="186" t="s">
        <v>178</v>
      </c>
      <c r="C31" s="206">
        <f>MAX(C29:E29)</f>
        <v>2.8999999999994586E-3</v>
      </c>
      <c r="D31" s="56"/>
      <c r="E31" s="54"/>
    </row>
    <row r="33" spans="2:10" ht="17" thickBot="1" x14ac:dyDescent="0.25">
      <c r="B33" s="104" t="s">
        <v>61</v>
      </c>
      <c r="C33" s="105" t="s">
        <v>113</v>
      </c>
      <c r="D33" s="104" t="s">
        <v>111</v>
      </c>
      <c r="J33" s="104"/>
    </row>
    <row r="34" spans="2:10" ht="17" thickBot="1" x14ac:dyDescent="0.25">
      <c r="B34" s="70" t="s">
        <v>109</v>
      </c>
      <c r="C34" s="187" t="s">
        <v>176</v>
      </c>
      <c r="D34" s="187" t="s">
        <v>52</v>
      </c>
      <c r="E34" s="188" t="s">
        <v>51</v>
      </c>
      <c r="J34" s="105"/>
    </row>
    <row r="35" spans="2:10" x14ac:dyDescent="0.2">
      <c r="B35" s="184">
        <v>1</v>
      </c>
      <c r="C35" s="189">
        <v>1.7299999999999999E-2</v>
      </c>
      <c r="D35" s="190">
        <v>-8.1487286000000003E-3</v>
      </c>
      <c r="E35" s="191">
        <v>-1.00126533E-2</v>
      </c>
      <c r="J35" s="104"/>
    </row>
    <row r="36" spans="2:10" x14ac:dyDescent="0.2">
      <c r="B36" s="185">
        <v>2</v>
      </c>
      <c r="C36" s="192">
        <v>1.7100000000000001E-2</v>
      </c>
      <c r="D36" s="52">
        <v>-8.1492985000000007E-3</v>
      </c>
      <c r="E36" s="58">
        <v>-1.03242331E-2</v>
      </c>
      <c r="J36" s="104"/>
    </row>
    <row r="37" spans="2:10" x14ac:dyDescent="0.2">
      <c r="B37" s="185">
        <v>3</v>
      </c>
      <c r="C37" s="192">
        <v>1.7299999999999999E-2</v>
      </c>
      <c r="D37" s="52">
        <v>-8.1492985000000007E-3</v>
      </c>
      <c r="E37" s="58">
        <v>-1.01906989E-2</v>
      </c>
      <c r="J37" s="104"/>
    </row>
    <row r="38" spans="2:10" x14ac:dyDescent="0.2">
      <c r="B38" s="185">
        <v>4</v>
      </c>
      <c r="C38" s="192">
        <v>1.66E-2</v>
      </c>
      <c r="D38" s="52">
        <v>-8.1492985000000007E-3</v>
      </c>
      <c r="E38" s="58">
        <v>-1.06803243E-2</v>
      </c>
      <c r="J38" s="104"/>
    </row>
    <row r="39" spans="2:10" x14ac:dyDescent="0.2">
      <c r="B39" s="185">
        <v>5</v>
      </c>
      <c r="C39" s="192">
        <v>1.6400000000000001E-2</v>
      </c>
      <c r="D39" s="52">
        <v>-8.1492985000000007E-3</v>
      </c>
      <c r="E39" s="58">
        <v>-1.0502278699999999E-2</v>
      </c>
      <c r="J39" s="104"/>
    </row>
    <row r="40" spans="2:10" ht="17" thickBot="1" x14ac:dyDescent="0.25">
      <c r="B40" s="186">
        <v>6</v>
      </c>
      <c r="C40" s="193">
        <v>1.7000000000000001E-2</v>
      </c>
      <c r="D40" s="56">
        <v>-8.1487286000000003E-3</v>
      </c>
      <c r="E40" s="54">
        <v>-1.08583699E-2</v>
      </c>
    </row>
    <row r="41" spans="2:10" x14ac:dyDescent="0.2">
      <c r="B41" s="198" t="s">
        <v>177</v>
      </c>
      <c r="C41" s="202">
        <f>MAX(C35:C40)-MIN(C35:C40)</f>
        <v>8.9999999999999802E-4</v>
      </c>
      <c r="D41" s="203">
        <f>MAX(D35:D40)-MIN(D35:D40)</f>
        <v>5.6990000000048391E-7</v>
      </c>
      <c r="E41" s="204">
        <f>MAX(E35:E40)-MIN(E35:E40)</f>
        <v>8.4571659999999917E-4</v>
      </c>
    </row>
    <row r="42" spans="2:10" x14ac:dyDescent="0.2">
      <c r="B42" s="185" t="s">
        <v>179</v>
      </c>
      <c r="C42" s="205">
        <f>STDEV(C35:C40)</f>
        <v>3.7282703764614445E-4</v>
      </c>
      <c r="D42" s="52">
        <f>STDEV(D35:D40)</f>
        <v>2.9429509453406415E-7</v>
      </c>
      <c r="E42" s="58">
        <f>STDEV(E35:E40)</f>
        <v>3.1432319015201309E-4</v>
      </c>
    </row>
    <row r="43" spans="2:10" ht="17" thickBot="1" x14ac:dyDescent="0.25">
      <c r="B43" s="186" t="s">
        <v>178</v>
      </c>
      <c r="C43" s="206">
        <f>MAX(C41:E41)</f>
        <v>8.9999999999999802E-4</v>
      </c>
      <c r="D43" s="56"/>
      <c r="E43" s="54"/>
    </row>
    <row r="45" spans="2:10" ht="17" thickBot="1" x14ac:dyDescent="0.25">
      <c r="B45" s="104" t="s">
        <v>61</v>
      </c>
      <c r="C45" s="105" t="s">
        <v>113</v>
      </c>
      <c r="D45" s="104" t="s">
        <v>112</v>
      </c>
    </row>
    <row r="46" spans="2:10" ht="17" thickBot="1" x14ac:dyDescent="0.25">
      <c r="B46" s="70" t="s">
        <v>109</v>
      </c>
      <c r="C46" s="187" t="s">
        <v>176</v>
      </c>
      <c r="D46" s="187" t="s">
        <v>52</v>
      </c>
      <c r="E46" s="188" t="s">
        <v>51</v>
      </c>
    </row>
    <row r="47" spans="2:10" x14ac:dyDescent="0.2">
      <c r="B47" s="184">
        <v>1</v>
      </c>
      <c r="C47" s="189">
        <v>5.9999999999999995E-4</v>
      </c>
      <c r="D47" s="190">
        <v>-8.141321E-3</v>
      </c>
      <c r="E47" s="191">
        <v>7.0797249199999997E-3</v>
      </c>
    </row>
    <row r="48" spans="2:10" x14ac:dyDescent="0.2">
      <c r="B48" s="185">
        <v>2</v>
      </c>
      <c r="C48" s="192">
        <v>1.5E-3</v>
      </c>
      <c r="D48" s="52">
        <v>-8.1418900000000006E-3</v>
      </c>
      <c r="E48" s="58">
        <v>5.8779170699999996E-3</v>
      </c>
    </row>
    <row r="49" spans="2:24" x14ac:dyDescent="0.2">
      <c r="B49" s="185">
        <v>3</v>
      </c>
      <c r="C49" s="192">
        <v>1.1000000000000001E-3</v>
      </c>
      <c r="D49" s="52">
        <v>-8.141321E-3</v>
      </c>
      <c r="E49" s="58">
        <v>6.3675424900000001E-3</v>
      </c>
    </row>
    <row r="50" spans="2:24" x14ac:dyDescent="0.2">
      <c r="B50" s="185">
        <v>4</v>
      </c>
      <c r="C50" s="192">
        <v>1E-4</v>
      </c>
      <c r="D50" s="52">
        <v>-8.1418900000000006E-3</v>
      </c>
      <c r="E50" s="58">
        <v>6.4120538899999999E-3</v>
      </c>
    </row>
    <row r="51" spans="2:24" x14ac:dyDescent="0.2">
      <c r="B51" s="185">
        <v>5</v>
      </c>
      <c r="C51" s="192">
        <v>2.0000000000000001E-4</v>
      </c>
      <c r="D51" s="52">
        <v>-8.1418900000000006E-3</v>
      </c>
      <c r="E51" s="58">
        <v>6.5900995E-3</v>
      </c>
    </row>
    <row r="52" spans="2:24" ht="17" thickBot="1" x14ac:dyDescent="0.25">
      <c r="B52" s="186">
        <v>6</v>
      </c>
      <c r="C52" s="193">
        <v>1E-3</v>
      </c>
      <c r="D52" s="56">
        <v>-8.141321E-3</v>
      </c>
      <c r="E52" s="54">
        <v>6.7681451100000001E-3</v>
      </c>
    </row>
    <row r="53" spans="2:24" x14ac:dyDescent="0.2">
      <c r="B53" s="198" t="s">
        <v>177</v>
      </c>
      <c r="C53" s="202">
        <f>MAX(C47:C52)-MIN(C47:C52)</f>
        <v>1.4E-3</v>
      </c>
      <c r="D53" s="203">
        <f>MAX(D47:D52)-MIN(D47:D52)</f>
        <v>5.6900000000061068E-7</v>
      </c>
      <c r="E53" s="204">
        <f>MAX(E47:E52)-MIN(E47:E52)</f>
        <v>1.2018078500000001E-3</v>
      </c>
    </row>
    <row r="54" spans="2:24" x14ac:dyDescent="0.2">
      <c r="B54" s="185" t="s">
        <v>179</v>
      </c>
      <c r="C54" s="205">
        <f>STDEV(C47:C52)</f>
        <v>5.4680892457969262E-4</v>
      </c>
      <c r="D54" s="52">
        <f>STDEV(D47:D52)</f>
        <v>3.1165413522077398E-7</v>
      </c>
      <c r="E54" s="58">
        <f>STDEV(E47:E52)</f>
        <v>4.0665658359148019E-4</v>
      </c>
    </row>
    <row r="55" spans="2:24" ht="17" thickBot="1" x14ac:dyDescent="0.25">
      <c r="B55" s="186" t="s">
        <v>178</v>
      </c>
      <c r="C55" s="206">
        <f>MAX(C53:E53)</f>
        <v>1.4E-3</v>
      </c>
      <c r="D55" s="56"/>
      <c r="E55" s="54"/>
    </row>
    <row r="57" spans="2:24" ht="17" thickBot="1" x14ac:dyDescent="0.25">
      <c r="B57" s="104" t="s">
        <v>61</v>
      </c>
      <c r="C57" s="105" t="s">
        <v>114</v>
      </c>
      <c r="D57" s="104" t="s">
        <v>111</v>
      </c>
    </row>
    <row r="58" spans="2:24" ht="17" thickBot="1" x14ac:dyDescent="0.25">
      <c r="B58" s="70" t="s">
        <v>109</v>
      </c>
      <c r="C58" s="187" t="s">
        <v>176</v>
      </c>
      <c r="D58" s="187" t="s">
        <v>52</v>
      </c>
      <c r="E58" s="188" t="s">
        <v>51</v>
      </c>
      <c r="I58" s="104"/>
      <c r="Q58" s="106"/>
      <c r="V58" s="103"/>
      <c r="W58" s="103"/>
      <c r="X58" s="103"/>
    </row>
    <row r="59" spans="2:24" x14ac:dyDescent="0.2">
      <c r="B59" s="184">
        <v>1</v>
      </c>
      <c r="C59" s="189">
        <v>9.9903999999999993</v>
      </c>
      <c r="D59" s="190">
        <v>9.9949074249999992</v>
      </c>
      <c r="E59" s="191">
        <v>9.9993552900000005</v>
      </c>
      <c r="I59" s="105"/>
      <c r="Q59" s="106"/>
      <c r="V59" s="103"/>
      <c r="W59" s="103"/>
      <c r="X59" s="103"/>
    </row>
    <row r="60" spans="2:24" x14ac:dyDescent="0.2">
      <c r="B60" s="185">
        <v>2</v>
      </c>
      <c r="C60" s="209">
        <v>9.99</v>
      </c>
      <c r="D60" s="210">
        <v>9.9949074249999992</v>
      </c>
      <c r="E60" s="211">
        <v>9.9990437100000005</v>
      </c>
      <c r="I60" s="104"/>
      <c r="Q60" s="106"/>
      <c r="V60" s="103"/>
      <c r="W60" s="103"/>
      <c r="X60" s="103"/>
    </row>
    <row r="61" spans="2:24" x14ac:dyDescent="0.2">
      <c r="B61" s="185">
        <v>3</v>
      </c>
      <c r="C61" s="192">
        <v>9.9895999999999994</v>
      </c>
      <c r="D61" s="52">
        <v>9.9949074249999992</v>
      </c>
      <c r="E61" s="58">
        <v>9.9988211499999995</v>
      </c>
      <c r="I61" s="104"/>
      <c r="Q61" s="106"/>
      <c r="V61" s="103"/>
      <c r="W61" s="103"/>
      <c r="X61" s="103"/>
    </row>
    <row r="62" spans="2:24" x14ac:dyDescent="0.2">
      <c r="B62" s="185">
        <v>4</v>
      </c>
      <c r="C62" s="192">
        <v>9.9986999999999995</v>
      </c>
      <c r="D62" s="52">
        <v>9.9949074249999992</v>
      </c>
      <c r="E62" s="58">
        <v>9.9985095699999995</v>
      </c>
      <c r="I62" s="104"/>
      <c r="Q62" s="106"/>
      <c r="V62" s="103"/>
      <c r="W62" s="103"/>
      <c r="X62" s="103"/>
    </row>
    <row r="63" spans="2:24" x14ac:dyDescent="0.2">
      <c r="B63" s="185">
        <v>5</v>
      </c>
      <c r="C63" s="192">
        <v>9.9890000000000008</v>
      </c>
      <c r="D63" s="52">
        <v>9.9949079919999999</v>
      </c>
      <c r="E63" s="58">
        <v>9.9984650599999991</v>
      </c>
      <c r="I63" s="104"/>
      <c r="Q63" s="106"/>
      <c r="V63" s="103"/>
      <c r="W63" s="103"/>
      <c r="X63" s="103"/>
    </row>
    <row r="64" spans="2:24" ht="17" thickBot="1" x14ac:dyDescent="0.25">
      <c r="B64" s="186">
        <v>6</v>
      </c>
      <c r="C64" s="193">
        <v>9.9885999999999999</v>
      </c>
      <c r="D64" s="56">
        <v>9.9949074249999992</v>
      </c>
      <c r="E64" s="54">
        <v>9.9982870100000003</v>
      </c>
      <c r="I64" s="104"/>
      <c r="Q64" s="106"/>
      <c r="V64" s="103"/>
      <c r="W64" s="103"/>
      <c r="X64" s="103"/>
    </row>
    <row r="65" spans="2:17" x14ac:dyDescent="0.2">
      <c r="B65" s="198" t="s">
        <v>177</v>
      </c>
      <c r="C65" s="202">
        <f>MAX(C59:C64)-MIN(C59:C64)</f>
        <v>1.0099999999999554E-2</v>
      </c>
      <c r="D65" s="203">
        <f>MAX(D59:D64)-MIN(D59:D64)</f>
        <v>5.6700000072851253E-7</v>
      </c>
      <c r="E65" s="204">
        <f>MAX(E59:E64)-MIN(E59:E64)</f>
        <v>1.0682800000001436E-3</v>
      </c>
    </row>
    <row r="66" spans="2:17" x14ac:dyDescent="0.2">
      <c r="B66" s="185" t="s">
        <v>179</v>
      </c>
      <c r="C66" s="205">
        <f>STDEV(C59:C64)</f>
        <v>3.8040767605291969E-3</v>
      </c>
      <c r="D66" s="52">
        <f>STDEV(D59:D64)</f>
        <v>2.3147678099042435E-7</v>
      </c>
      <c r="E66" s="58">
        <f>STDEV(E59:E64)</f>
        <v>4.0274203454598444E-4</v>
      </c>
    </row>
    <row r="67" spans="2:17" ht="17" thickBot="1" x14ac:dyDescent="0.25">
      <c r="B67" s="186" t="s">
        <v>178</v>
      </c>
      <c r="C67" s="206">
        <f>MAX(C65:E65)</f>
        <v>1.0099999999999554E-2</v>
      </c>
      <c r="D67" s="56"/>
      <c r="E67" s="54"/>
    </row>
    <row r="69" spans="2:17" ht="17" thickBot="1" x14ac:dyDescent="0.25">
      <c r="B69" s="104" t="s">
        <v>61</v>
      </c>
      <c r="C69" s="105" t="s">
        <v>114</v>
      </c>
      <c r="D69" s="104" t="s">
        <v>112</v>
      </c>
    </row>
    <row r="70" spans="2:17" ht="17" thickBot="1" x14ac:dyDescent="0.25">
      <c r="B70" s="70" t="s">
        <v>109</v>
      </c>
      <c r="C70" s="187" t="s">
        <v>176</v>
      </c>
      <c r="D70" s="187" t="s">
        <v>52</v>
      </c>
      <c r="E70" s="188" t="s">
        <v>51</v>
      </c>
    </row>
    <row r="71" spans="2:17" x14ac:dyDescent="0.2">
      <c r="B71" s="184">
        <v>1</v>
      </c>
      <c r="C71" s="189">
        <v>10.0046</v>
      </c>
      <c r="D71" s="190">
        <v>9.9949148319999992</v>
      </c>
      <c r="E71" s="191">
        <v>10.01524586</v>
      </c>
    </row>
    <row r="72" spans="2:17" x14ac:dyDescent="0.2">
      <c r="B72" s="185">
        <v>2</v>
      </c>
      <c r="C72" s="192">
        <v>10.0047</v>
      </c>
      <c r="D72" s="52">
        <v>9.9949148319999992</v>
      </c>
      <c r="E72" s="58">
        <v>10.014355630000001</v>
      </c>
    </row>
    <row r="73" spans="2:17" x14ac:dyDescent="0.2">
      <c r="B73" s="185">
        <v>3</v>
      </c>
      <c r="C73" s="192">
        <v>10.005100000000001</v>
      </c>
      <c r="D73" s="52">
        <v>9.9949148319999992</v>
      </c>
      <c r="E73" s="58">
        <v>10.014667210000001</v>
      </c>
    </row>
    <row r="74" spans="2:17" x14ac:dyDescent="0.2">
      <c r="B74" s="185">
        <v>4</v>
      </c>
      <c r="C74" s="192">
        <v>10.0046</v>
      </c>
      <c r="D74" s="52">
        <v>9.9949148319999992</v>
      </c>
      <c r="E74" s="58">
        <v>10.01484526</v>
      </c>
    </row>
    <row r="75" spans="2:17" x14ac:dyDescent="0.2">
      <c r="B75" s="185">
        <v>5</v>
      </c>
      <c r="C75" s="192">
        <v>10.004799999999999</v>
      </c>
      <c r="D75" s="52">
        <v>9.9949142650000002</v>
      </c>
      <c r="E75" s="58">
        <v>10.015023299999999</v>
      </c>
    </row>
    <row r="76" spans="2:17" ht="17" thickBot="1" x14ac:dyDescent="0.25">
      <c r="B76" s="186">
        <v>6</v>
      </c>
      <c r="C76" s="193">
        <v>10.0054</v>
      </c>
      <c r="D76" s="56">
        <v>9.9949148319999992</v>
      </c>
      <c r="E76" s="54">
        <v>10.01520135</v>
      </c>
    </row>
    <row r="77" spans="2:17" x14ac:dyDescent="0.2">
      <c r="B77" s="198" t="s">
        <v>177</v>
      </c>
      <c r="C77" s="202">
        <f>MAX(C71:C76)-MIN(C71:C76)</f>
        <v>7.9999999999991189E-4</v>
      </c>
      <c r="D77" s="203">
        <f>MAX(D71:D76)-MIN(D71:D76)</f>
        <v>5.6699999895215569E-7</v>
      </c>
      <c r="E77" s="204">
        <f>MAX(E71:E76)-MIN(E71:E76)</f>
        <v>8.9022999999954777E-4</v>
      </c>
      <c r="Q77" s="106"/>
    </row>
    <row r="78" spans="2:17" x14ac:dyDescent="0.2">
      <c r="B78" s="185" t="s">
        <v>179</v>
      </c>
      <c r="C78" s="205">
        <f>STDEV(C71:C76)</f>
        <v>3.2041639575204774E-4</v>
      </c>
      <c r="D78" s="52">
        <f>STDEV(D71:D76)</f>
        <v>2.3147678026522968E-7</v>
      </c>
      <c r="E78" s="58">
        <f>STDEV(E71:E76)</f>
        <v>3.4015645773150411E-4</v>
      </c>
      <c r="Q78" s="106"/>
    </row>
    <row r="79" spans="2:17" ht="17" thickBot="1" x14ac:dyDescent="0.25">
      <c r="B79" s="186" t="s">
        <v>178</v>
      </c>
      <c r="C79" s="206">
        <f>MAX(C77:E77)</f>
        <v>8.9022999999954777E-4</v>
      </c>
      <c r="D79" s="56"/>
      <c r="E79" s="54"/>
      <c r="Q79" s="106"/>
    </row>
    <row r="80" spans="2:17" x14ac:dyDescent="0.2">
      <c r="Q80" s="106"/>
    </row>
    <row r="81" spans="2:17" ht="17" thickBot="1" x14ac:dyDescent="0.25">
      <c r="B81" s="106" t="s">
        <v>61</v>
      </c>
      <c r="C81" s="106" t="s">
        <v>115</v>
      </c>
      <c r="D81" s="106" t="s">
        <v>111</v>
      </c>
      <c r="Q81" s="106"/>
    </row>
    <row r="82" spans="2:17" ht="17" thickBot="1" x14ac:dyDescent="0.25">
      <c r="B82" s="70" t="s">
        <v>109</v>
      </c>
      <c r="C82" s="187" t="s">
        <v>176</v>
      </c>
      <c r="D82" s="187" t="s">
        <v>52</v>
      </c>
      <c r="E82" s="188" t="s">
        <v>51</v>
      </c>
      <c r="Q82" s="106"/>
    </row>
    <row r="83" spans="2:17" x14ac:dyDescent="0.2">
      <c r="B83" s="184">
        <v>1</v>
      </c>
      <c r="C83" s="189">
        <v>19.9969</v>
      </c>
      <c r="D83" s="190">
        <v>19.997963500000001</v>
      </c>
      <c r="E83" s="191">
        <v>19.999108769999999</v>
      </c>
      <c r="Q83" s="106"/>
    </row>
    <row r="84" spans="2:17" x14ac:dyDescent="0.2">
      <c r="B84" s="185">
        <v>2</v>
      </c>
      <c r="C84" s="192">
        <v>19.9954</v>
      </c>
      <c r="D84" s="52">
        <v>19.997963500000001</v>
      </c>
      <c r="E84" s="58">
        <v>19.998619139999999</v>
      </c>
      <c r="Q84" s="106"/>
    </row>
    <row r="85" spans="2:17" x14ac:dyDescent="0.2">
      <c r="B85" s="185">
        <v>3</v>
      </c>
      <c r="C85" s="192">
        <v>19.994800000000001</v>
      </c>
      <c r="D85" s="52">
        <v>19.997963500000001</v>
      </c>
      <c r="E85" s="58">
        <v>19.998441100000001</v>
      </c>
    </row>
    <row r="86" spans="2:17" x14ac:dyDescent="0.2">
      <c r="B86" s="185">
        <v>4</v>
      </c>
      <c r="C86" s="192">
        <v>19.994800000000001</v>
      </c>
      <c r="D86" s="52">
        <v>19.997963500000001</v>
      </c>
      <c r="E86" s="58">
        <v>19.998263049999998</v>
      </c>
    </row>
    <row r="87" spans="2:17" x14ac:dyDescent="0.2">
      <c r="B87" s="185">
        <v>5</v>
      </c>
      <c r="C87" s="192">
        <v>19.995000000000001</v>
      </c>
      <c r="D87" s="52">
        <v>19.997963500000001</v>
      </c>
      <c r="E87" s="58">
        <v>19.998040499999998</v>
      </c>
    </row>
    <row r="88" spans="2:17" ht="17" thickBot="1" x14ac:dyDescent="0.25">
      <c r="B88" s="186">
        <v>6</v>
      </c>
      <c r="C88" s="193">
        <v>19.994900000000001</v>
      </c>
      <c r="D88" s="56">
        <v>19.997963500000001</v>
      </c>
      <c r="E88" s="54">
        <v>19.997906960000002</v>
      </c>
    </row>
    <row r="89" spans="2:17" x14ac:dyDescent="0.2">
      <c r="B89" s="198" t="s">
        <v>177</v>
      </c>
      <c r="C89" s="202">
        <f>MAX(C83:C88)-MIN(C83:C88)</f>
        <v>2.0999999999986585E-3</v>
      </c>
      <c r="D89" s="203">
        <f>MAX(D83:D88)-MIN(D83:D88)</f>
        <v>0</v>
      </c>
      <c r="E89" s="204">
        <f>MAX(E83:E88)-MIN(E83:E88)</f>
        <v>1.2018099999977494E-3</v>
      </c>
    </row>
    <row r="90" spans="2:17" x14ac:dyDescent="0.2">
      <c r="B90" s="185" t="s">
        <v>179</v>
      </c>
      <c r="C90" s="205">
        <f>STDEV(C83:C88)</f>
        <v>8.148619514980306E-4</v>
      </c>
      <c r="D90" s="52">
        <f>STDEV(D83:D88)</f>
        <v>0</v>
      </c>
      <c r="E90" s="58">
        <f>STDEV(E83:E88)</f>
        <v>4.3429956286692947E-4</v>
      </c>
    </row>
    <row r="91" spans="2:17" ht="17" thickBot="1" x14ac:dyDescent="0.25">
      <c r="B91" s="186" t="s">
        <v>178</v>
      </c>
      <c r="C91" s="206">
        <f>MAX(C89:E89)</f>
        <v>2.0999999999986585E-3</v>
      </c>
      <c r="D91" s="56"/>
      <c r="E91" s="54"/>
    </row>
    <row r="93" spans="2:17" ht="17" thickBot="1" x14ac:dyDescent="0.25">
      <c r="B93" s="106" t="s">
        <v>61</v>
      </c>
      <c r="C93" s="106" t="s">
        <v>115</v>
      </c>
      <c r="D93" s="106" t="s">
        <v>112</v>
      </c>
    </row>
    <row r="94" spans="2:17" ht="17" thickBot="1" x14ac:dyDescent="0.25">
      <c r="B94" s="70" t="s">
        <v>109</v>
      </c>
      <c r="C94" s="187" t="s">
        <v>176</v>
      </c>
      <c r="D94" s="187" t="s">
        <v>52</v>
      </c>
      <c r="E94" s="188" t="s">
        <v>51</v>
      </c>
    </row>
    <row r="95" spans="2:17" x14ac:dyDescent="0.2">
      <c r="B95" s="184">
        <v>1</v>
      </c>
      <c r="C95" s="189">
        <v>20.015999999999998</v>
      </c>
      <c r="D95" s="190">
        <v>19.997970980000002</v>
      </c>
      <c r="E95" s="191">
        <v>20.012996300000001</v>
      </c>
    </row>
    <row r="96" spans="2:17" x14ac:dyDescent="0.2">
      <c r="B96" s="185">
        <v>2</v>
      </c>
      <c r="C96" s="192">
        <v>20.010999999999999</v>
      </c>
      <c r="D96" s="52">
        <v>19.997970980000002</v>
      </c>
      <c r="E96" s="58">
        <v>20.013218800000001</v>
      </c>
    </row>
    <row r="97" spans="2:24" x14ac:dyDescent="0.2">
      <c r="B97" s="185">
        <v>3</v>
      </c>
      <c r="C97" s="192">
        <v>20.011299999999999</v>
      </c>
      <c r="D97" s="52">
        <v>19.997970980000002</v>
      </c>
      <c r="E97" s="58">
        <v>20.0133969</v>
      </c>
    </row>
    <row r="98" spans="2:24" x14ac:dyDescent="0.2">
      <c r="B98" s="185">
        <v>4</v>
      </c>
      <c r="C98" s="192">
        <v>20.011700000000001</v>
      </c>
      <c r="D98" s="52">
        <v>19.997970980000002</v>
      </c>
      <c r="E98" s="58">
        <v>20.013574899999998</v>
      </c>
    </row>
    <row r="99" spans="2:24" x14ac:dyDescent="0.2">
      <c r="B99" s="185">
        <v>5</v>
      </c>
      <c r="C99" s="192">
        <v>20.011399999999998</v>
      </c>
      <c r="D99" s="52">
        <v>19.997970980000002</v>
      </c>
      <c r="E99" s="58">
        <v>20.013753000000001</v>
      </c>
    </row>
    <row r="100" spans="2:24" ht="17" thickBot="1" x14ac:dyDescent="0.25">
      <c r="B100" s="186">
        <v>6</v>
      </c>
      <c r="C100" s="193">
        <v>20.011500000000002</v>
      </c>
      <c r="D100" s="56">
        <v>19.997970980000002</v>
      </c>
      <c r="E100" s="54">
        <v>20.013040799999999</v>
      </c>
    </row>
    <row r="101" spans="2:24" x14ac:dyDescent="0.2">
      <c r="B101" s="198" t="s">
        <v>177</v>
      </c>
      <c r="C101" s="202">
        <f>MAX(C95:C100)-MIN(C95:C100)</f>
        <v>4.9999999999990052E-3</v>
      </c>
      <c r="D101" s="203">
        <f>MAX(D95:D100)-MIN(D95:D100)</f>
        <v>0</v>
      </c>
      <c r="E101" s="204">
        <f>MAX(E95:E100)-MIN(E95:E100)</f>
        <v>7.5670000000016557E-4</v>
      </c>
    </row>
    <row r="102" spans="2:24" x14ac:dyDescent="0.2">
      <c r="B102" s="185" t="s">
        <v>179</v>
      </c>
      <c r="C102" s="205">
        <f>STDEV(C95:C100)</f>
        <v>1.9002631396725085E-3</v>
      </c>
      <c r="D102" s="52">
        <f>STDEV(D95:D100)</f>
        <v>0</v>
      </c>
      <c r="E102" s="58">
        <f>STDEV(E95:E100)</f>
        <v>3.0024600191621165E-4</v>
      </c>
    </row>
    <row r="103" spans="2:24" ht="17" thickBot="1" x14ac:dyDescent="0.25">
      <c r="B103" s="186" t="s">
        <v>178</v>
      </c>
      <c r="C103" s="206">
        <f>MAX(C101:E101)</f>
        <v>4.9999999999990052E-3</v>
      </c>
      <c r="D103" s="56"/>
      <c r="E103" s="54"/>
    </row>
    <row r="105" spans="2:24" ht="17" thickBot="1" x14ac:dyDescent="0.25">
      <c r="B105" s="106" t="s">
        <v>61</v>
      </c>
      <c r="C105" s="106" t="s">
        <v>116</v>
      </c>
      <c r="D105" s="106" t="s">
        <v>111</v>
      </c>
    </row>
    <row r="106" spans="2:24" ht="17" thickBot="1" x14ac:dyDescent="0.25">
      <c r="B106" s="70" t="s">
        <v>109</v>
      </c>
      <c r="C106" s="187" t="s">
        <v>176</v>
      </c>
      <c r="D106" s="187" t="s">
        <v>52</v>
      </c>
      <c r="E106" s="188" t="s">
        <v>51</v>
      </c>
      <c r="F106" s="103"/>
      <c r="G106" s="103"/>
      <c r="H106" s="103"/>
      <c r="I106" s="106"/>
      <c r="Q106" s="106"/>
      <c r="V106" s="103"/>
      <c r="W106" s="103"/>
      <c r="X106" s="103"/>
    </row>
    <row r="107" spans="2:24" x14ac:dyDescent="0.2">
      <c r="B107" s="184">
        <v>1</v>
      </c>
      <c r="C107" s="189">
        <v>29.996400000000001</v>
      </c>
      <c r="D107" s="190">
        <v>30.001020302000001</v>
      </c>
      <c r="E107" s="191">
        <v>29.996236079999999</v>
      </c>
      <c r="F107" s="103"/>
      <c r="G107" s="103"/>
      <c r="H107" s="103"/>
      <c r="I107" s="106"/>
      <c r="Q107" s="106"/>
      <c r="V107" s="103"/>
      <c r="W107" s="103"/>
      <c r="X107" s="103"/>
    </row>
    <row r="108" spans="2:24" x14ac:dyDescent="0.2">
      <c r="B108" s="185">
        <v>2</v>
      </c>
      <c r="C108" s="192">
        <v>29.9968</v>
      </c>
      <c r="D108" s="52">
        <v>30.001019735</v>
      </c>
      <c r="E108" s="58">
        <v>29.99659217</v>
      </c>
      <c r="F108" s="103"/>
      <c r="G108" s="103"/>
      <c r="H108" s="103"/>
      <c r="I108" s="106"/>
      <c r="Q108" s="106"/>
      <c r="V108" s="103"/>
      <c r="W108" s="103"/>
      <c r="X108" s="103"/>
    </row>
    <row r="109" spans="2:24" x14ac:dyDescent="0.2">
      <c r="B109" s="185">
        <v>3</v>
      </c>
      <c r="C109" s="192">
        <v>29.997399999999999</v>
      </c>
      <c r="D109" s="52">
        <v>30.001020302000001</v>
      </c>
      <c r="E109" s="58">
        <v>29.996414130000002</v>
      </c>
      <c r="F109" s="103"/>
      <c r="G109" s="103"/>
      <c r="H109" s="103"/>
      <c r="I109" s="106"/>
      <c r="Q109" s="106"/>
      <c r="V109" s="103"/>
      <c r="W109" s="103"/>
      <c r="X109" s="103"/>
    </row>
    <row r="110" spans="2:24" x14ac:dyDescent="0.2">
      <c r="B110" s="185">
        <v>4</v>
      </c>
      <c r="C110" s="192">
        <v>29.9969</v>
      </c>
      <c r="D110" s="52">
        <v>30.001019735</v>
      </c>
      <c r="E110" s="58">
        <v>29.996236079999999</v>
      </c>
      <c r="F110" s="103"/>
      <c r="G110" s="103"/>
      <c r="H110" s="103"/>
      <c r="I110" s="106"/>
      <c r="Q110" s="106"/>
      <c r="V110" s="103"/>
      <c r="W110" s="103"/>
      <c r="X110" s="103"/>
    </row>
    <row r="111" spans="2:24" x14ac:dyDescent="0.2">
      <c r="B111" s="185">
        <v>5</v>
      </c>
      <c r="C111" s="192">
        <v>29.996300000000002</v>
      </c>
      <c r="D111" s="52">
        <v>30.001019735</v>
      </c>
      <c r="E111" s="58">
        <v>29.99605803</v>
      </c>
      <c r="F111" s="103"/>
      <c r="G111" s="103"/>
      <c r="H111" s="103"/>
      <c r="I111" s="106"/>
      <c r="Q111" s="106"/>
      <c r="V111" s="103"/>
      <c r="W111" s="103"/>
      <c r="X111" s="103"/>
    </row>
    <row r="112" spans="2:24" ht="17" thickBot="1" x14ac:dyDescent="0.25">
      <c r="B112" s="186">
        <v>6</v>
      </c>
      <c r="C112" s="193">
        <v>29.996400000000001</v>
      </c>
      <c r="D112" s="56">
        <v>30.001019735</v>
      </c>
      <c r="E112" s="54">
        <v>29.996013520000002</v>
      </c>
      <c r="F112" s="103"/>
      <c r="G112" s="103"/>
      <c r="H112" s="103"/>
      <c r="I112" s="106"/>
      <c r="Q112" s="106"/>
      <c r="V112" s="103"/>
      <c r="W112" s="103"/>
      <c r="X112" s="103"/>
    </row>
    <row r="113" spans="2:11" x14ac:dyDescent="0.2">
      <c r="B113" s="198" t="s">
        <v>177</v>
      </c>
      <c r="C113" s="202">
        <f>MAX(C107:C112)-MIN(C107:C112)</f>
        <v>1.0999999999974364E-3</v>
      </c>
      <c r="D113" s="203">
        <f>MAX(D107:D112)-MIN(D107:D112)</f>
        <v>5.6700000072851253E-7</v>
      </c>
      <c r="E113" s="204">
        <f>MAX(E107:E112)-MIN(E107:E112)</f>
        <v>5.7864999999779343E-4</v>
      </c>
    </row>
    <row r="114" spans="2:11" x14ac:dyDescent="0.2">
      <c r="B114" s="185" t="s">
        <v>179</v>
      </c>
      <c r="C114" s="205">
        <f>STDEV(C107:C112)</f>
        <v>4.1952353926708291E-4</v>
      </c>
      <c r="D114" s="52">
        <f>STDEV(D107:D112)</f>
        <v>2.9279754134948294E-7</v>
      </c>
      <c r="E114" s="58">
        <f>STDEV(E107:E112)</f>
        <v>2.1760741556723227E-4</v>
      </c>
    </row>
    <row r="115" spans="2:11" ht="17" thickBot="1" x14ac:dyDescent="0.25">
      <c r="B115" s="186" t="s">
        <v>178</v>
      </c>
      <c r="C115" s="206">
        <f>MAX(C113:E113)</f>
        <v>1.0999999999974364E-3</v>
      </c>
      <c r="D115" s="56"/>
      <c r="E115" s="54"/>
    </row>
    <row r="117" spans="2:11" ht="17" thickBot="1" x14ac:dyDescent="0.25">
      <c r="B117" s="106" t="s">
        <v>61</v>
      </c>
      <c r="C117" s="106" t="s">
        <v>116</v>
      </c>
      <c r="D117" s="106" t="s">
        <v>112</v>
      </c>
    </row>
    <row r="118" spans="2:11" ht="17" thickBot="1" x14ac:dyDescent="0.25">
      <c r="B118" s="70" t="s">
        <v>109</v>
      </c>
      <c r="C118" s="187" t="s">
        <v>176</v>
      </c>
      <c r="D118" s="187" t="s">
        <v>52</v>
      </c>
      <c r="E118" s="188" t="s">
        <v>51</v>
      </c>
    </row>
    <row r="119" spans="2:11" x14ac:dyDescent="0.2">
      <c r="B119" s="184">
        <v>1</v>
      </c>
      <c r="C119" s="189">
        <v>30.016200000000001</v>
      </c>
      <c r="D119" s="190">
        <v>30.001027709999999</v>
      </c>
      <c r="E119" s="191">
        <v>30.016310699999998</v>
      </c>
    </row>
    <row r="120" spans="2:11" x14ac:dyDescent="0.2">
      <c r="B120" s="185">
        <v>2</v>
      </c>
      <c r="C120" s="192">
        <v>30.0168</v>
      </c>
      <c r="D120" s="52">
        <v>30.001027140000001</v>
      </c>
      <c r="E120" s="58">
        <v>30.016666799999999</v>
      </c>
    </row>
    <row r="121" spans="2:11" x14ac:dyDescent="0.2">
      <c r="B121" s="185">
        <v>3</v>
      </c>
      <c r="C121" s="192">
        <v>30.0167</v>
      </c>
      <c r="D121" s="52">
        <v>30.001027140000001</v>
      </c>
      <c r="E121" s="58">
        <v>30.016889299999999</v>
      </c>
    </row>
    <row r="122" spans="2:11" x14ac:dyDescent="0.2">
      <c r="B122" s="185">
        <v>4</v>
      </c>
      <c r="C122" s="192">
        <v>30.0167</v>
      </c>
      <c r="D122" s="52">
        <v>30.001027140000001</v>
      </c>
      <c r="E122" s="58">
        <v>30.017200899999999</v>
      </c>
    </row>
    <row r="123" spans="2:11" x14ac:dyDescent="0.2">
      <c r="B123" s="185">
        <v>5</v>
      </c>
      <c r="C123" s="192">
        <v>30.016999999999999</v>
      </c>
      <c r="D123" s="52">
        <v>30.001027709999999</v>
      </c>
      <c r="E123" s="58">
        <v>30.017378999999998</v>
      </c>
    </row>
    <row r="124" spans="2:11" ht="17" thickBot="1" x14ac:dyDescent="0.25">
      <c r="B124" s="186">
        <v>6</v>
      </c>
      <c r="C124" s="193">
        <v>30.017399999999999</v>
      </c>
      <c r="D124" s="56">
        <v>30.001027709999999</v>
      </c>
      <c r="E124" s="54">
        <v>30.017601500000001</v>
      </c>
      <c r="K124" s="106"/>
    </row>
    <row r="125" spans="2:11" x14ac:dyDescent="0.2">
      <c r="B125" s="198" t="s">
        <v>177</v>
      </c>
      <c r="C125" s="202">
        <f>MAX(C119:C124)-MIN(C119:C124)</f>
        <v>1.1999999999972033E-3</v>
      </c>
      <c r="D125" s="203">
        <f>MAX(D119:D124)-MIN(D119:D124)</f>
        <v>5.6999999742401997E-7</v>
      </c>
      <c r="E125" s="204">
        <f>MAX(E119:E124)-MIN(E119:E124)</f>
        <v>1.290800000003145E-3</v>
      </c>
      <c r="K125" s="106"/>
    </row>
    <row r="126" spans="2:11" x14ac:dyDescent="0.2">
      <c r="B126" s="185" t="s">
        <v>179</v>
      </c>
      <c r="C126" s="205">
        <f>STDEV(C119:C124)</f>
        <v>3.9496835316170945E-4</v>
      </c>
      <c r="D126" s="52">
        <f>STDEV(D119:D124)</f>
        <v>3.122018563670223E-7</v>
      </c>
      <c r="E126" s="58">
        <f>STDEV(E119:E124)</f>
        <v>4.7829448529882238E-4</v>
      </c>
      <c r="K126" s="106"/>
    </row>
    <row r="127" spans="2:11" ht="17" thickBot="1" x14ac:dyDescent="0.25">
      <c r="B127" s="186" t="s">
        <v>178</v>
      </c>
      <c r="C127" s="206">
        <f>MAX(C125:E125)</f>
        <v>1.290800000003145E-3</v>
      </c>
      <c r="D127" s="56"/>
      <c r="E127" s="54"/>
      <c r="K127" s="106"/>
    </row>
    <row r="128" spans="2:11" x14ac:dyDescent="0.2">
      <c r="K128" s="106"/>
    </row>
    <row r="129" spans="2:11" ht="17" thickBot="1" x14ac:dyDescent="0.25">
      <c r="B129" s="106" t="s">
        <v>61</v>
      </c>
      <c r="C129" s="106" t="s">
        <v>117</v>
      </c>
      <c r="D129" s="106" t="s">
        <v>111</v>
      </c>
      <c r="K129" s="106"/>
    </row>
    <row r="130" spans="2:11" ht="17" thickBot="1" x14ac:dyDescent="0.25">
      <c r="B130" s="70" t="s">
        <v>109</v>
      </c>
      <c r="C130" s="187" t="s">
        <v>176</v>
      </c>
      <c r="D130" s="187" t="s">
        <v>52</v>
      </c>
      <c r="E130" s="188" t="s">
        <v>51</v>
      </c>
      <c r="K130" s="106"/>
    </row>
    <row r="131" spans="2:11" x14ac:dyDescent="0.2">
      <c r="B131" s="184">
        <v>1</v>
      </c>
      <c r="C131" s="189">
        <v>40.013199999999998</v>
      </c>
      <c r="D131" s="190">
        <v>40.004076449999999</v>
      </c>
      <c r="E131" s="191">
        <v>40.005915600000002</v>
      </c>
      <c r="K131" s="106"/>
    </row>
    <row r="132" spans="2:11" x14ac:dyDescent="0.2">
      <c r="B132" s="185">
        <v>2</v>
      </c>
      <c r="C132" s="192">
        <v>40.007800000000003</v>
      </c>
      <c r="D132" s="52">
        <v>40.004076449999999</v>
      </c>
      <c r="E132" s="58">
        <v>40.006672299999998</v>
      </c>
    </row>
    <row r="133" spans="2:11" x14ac:dyDescent="0.2">
      <c r="B133" s="185">
        <v>3</v>
      </c>
      <c r="C133" s="192">
        <v>40.007800000000003</v>
      </c>
      <c r="D133" s="52">
        <v>40.004077019999997</v>
      </c>
      <c r="E133" s="58">
        <v>40.006494199999999</v>
      </c>
    </row>
    <row r="134" spans="2:11" x14ac:dyDescent="0.2">
      <c r="B134" s="185">
        <v>4</v>
      </c>
      <c r="C134" s="192">
        <v>40.004399999999997</v>
      </c>
      <c r="D134" s="52">
        <v>40.004076449999999</v>
      </c>
      <c r="E134" s="58">
        <v>40.006316200000001</v>
      </c>
    </row>
    <row r="135" spans="2:11" x14ac:dyDescent="0.2">
      <c r="B135" s="185">
        <v>5</v>
      </c>
      <c r="C135" s="192">
        <v>40.006900000000002</v>
      </c>
      <c r="D135" s="52">
        <v>40.004077019999997</v>
      </c>
      <c r="E135" s="58">
        <v>40.0060936</v>
      </c>
    </row>
    <row r="136" spans="2:11" ht="17" thickBot="1" x14ac:dyDescent="0.25">
      <c r="B136" s="186">
        <v>6</v>
      </c>
      <c r="C136" s="193">
        <v>40.005499999999998</v>
      </c>
      <c r="D136" s="56">
        <v>40.004077019999997</v>
      </c>
      <c r="E136" s="54">
        <v>40.005960100000003</v>
      </c>
    </row>
    <row r="137" spans="2:11" x14ac:dyDescent="0.2">
      <c r="B137" s="198" t="s">
        <v>177</v>
      </c>
      <c r="C137" s="202">
        <f>MAX(C131:C136)-MIN(C131:C136)</f>
        <v>8.8000000000008072E-3</v>
      </c>
      <c r="D137" s="203">
        <f>MAX(D131:D136)-MIN(D131:D136)</f>
        <v>5.6999999742401997E-7</v>
      </c>
      <c r="E137" s="204">
        <f>MAX(E131:E136)-MIN(E131:E136)</f>
        <v>7.5669999999661286E-4</v>
      </c>
    </row>
    <row r="138" spans="2:11" x14ac:dyDescent="0.2">
      <c r="B138" s="185" t="s">
        <v>179</v>
      </c>
      <c r="C138" s="205">
        <f>STDEV(C131:C136)</f>
        <v>3.0522123124056477E-3</v>
      </c>
      <c r="D138" s="52">
        <f>STDEV(D131:D136)</f>
        <v>3.1220185636702241E-7</v>
      </c>
      <c r="E138" s="58">
        <f>STDEV(E131:E136)</f>
        <v>3.0407094566738731E-4</v>
      </c>
    </row>
    <row r="139" spans="2:11" ht="17" thickBot="1" x14ac:dyDescent="0.25">
      <c r="B139" s="186" t="s">
        <v>178</v>
      </c>
      <c r="C139" s="206">
        <f>MAX(C137:E137)</f>
        <v>8.8000000000008072E-3</v>
      </c>
      <c r="D139" s="56"/>
      <c r="E139" s="54"/>
    </row>
    <row r="141" spans="2:11" ht="17" thickBot="1" x14ac:dyDescent="0.25">
      <c r="B141" s="106" t="s">
        <v>61</v>
      </c>
      <c r="C141" s="106" t="s">
        <v>117</v>
      </c>
      <c r="D141" s="106" t="s">
        <v>112</v>
      </c>
    </row>
    <row r="142" spans="2:11" ht="17" thickBot="1" x14ac:dyDescent="0.25">
      <c r="B142" s="70" t="s">
        <v>109</v>
      </c>
      <c r="C142" s="187" t="s">
        <v>176</v>
      </c>
      <c r="D142" s="187" t="s">
        <v>52</v>
      </c>
      <c r="E142" s="188" t="s">
        <v>51</v>
      </c>
    </row>
    <row r="143" spans="2:11" x14ac:dyDescent="0.2">
      <c r="B143" s="184">
        <v>1</v>
      </c>
      <c r="C143" s="189">
        <v>40.017200000000003</v>
      </c>
      <c r="D143" s="190">
        <v>40.004083860000001</v>
      </c>
      <c r="E143" s="191">
        <v>40.019313539999999</v>
      </c>
    </row>
    <row r="144" spans="2:11" x14ac:dyDescent="0.2">
      <c r="B144" s="185">
        <v>2</v>
      </c>
      <c r="C144" s="192">
        <v>40.022100000000002</v>
      </c>
      <c r="D144" s="52">
        <v>40.004083860000001</v>
      </c>
      <c r="E144" s="58">
        <v>40.01949158</v>
      </c>
    </row>
    <row r="145" spans="2:5" x14ac:dyDescent="0.2">
      <c r="B145" s="185">
        <v>3</v>
      </c>
      <c r="C145" s="192">
        <v>40.017600000000002</v>
      </c>
      <c r="D145" s="52">
        <v>40.004083289999997</v>
      </c>
      <c r="E145" s="58">
        <v>40.019669630000003</v>
      </c>
    </row>
    <row r="146" spans="2:5" x14ac:dyDescent="0.2">
      <c r="B146" s="185">
        <v>4</v>
      </c>
      <c r="C146" s="192">
        <v>40.022399999999998</v>
      </c>
      <c r="D146" s="52">
        <v>40.004083860000001</v>
      </c>
      <c r="E146" s="58">
        <v>40.019847669999997</v>
      </c>
    </row>
    <row r="147" spans="2:5" x14ac:dyDescent="0.2">
      <c r="B147" s="185">
        <v>5</v>
      </c>
      <c r="C147" s="192">
        <v>40.018599999999999</v>
      </c>
      <c r="D147" s="52">
        <v>40.004083860000001</v>
      </c>
      <c r="E147" s="58">
        <v>40.019981209999997</v>
      </c>
    </row>
    <row r="148" spans="2:5" ht="17" thickBot="1" x14ac:dyDescent="0.25">
      <c r="B148" s="186">
        <v>6</v>
      </c>
      <c r="C148" s="193">
        <v>40.024900000000002</v>
      </c>
      <c r="D148" s="56">
        <v>40.004083860000001</v>
      </c>
      <c r="E148" s="54">
        <v>40.020159249999999</v>
      </c>
    </row>
    <row r="149" spans="2:5" x14ac:dyDescent="0.2">
      <c r="B149" s="198" t="s">
        <v>177</v>
      </c>
      <c r="C149" s="202">
        <f>MAX(C143:C148)-MIN(C143:C148)</f>
        <v>7.6999999999998181E-3</v>
      </c>
      <c r="D149" s="203">
        <f>MAX(D143:D148)-MIN(D143:D148)</f>
        <v>5.7000000452944732E-7</v>
      </c>
      <c r="E149" s="204">
        <f>MAX(E143:E148)-MIN(E143:E148)</f>
        <v>8.4571000000011054E-4</v>
      </c>
    </row>
    <row r="150" spans="2:5" x14ac:dyDescent="0.2">
      <c r="B150" s="185" t="s">
        <v>179</v>
      </c>
      <c r="C150" s="205">
        <f>STDEV(C143:C148)</f>
        <v>3.1123410267297948E-3</v>
      </c>
      <c r="D150" s="52">
        <f>STDEV(D143:D148)</f>
        <v>2.3270152741354107E-7</v>
      </c>
      <c r="E150" s="58">
        <f>STDEV(E143:E148)</f>
        <v>3.1432180049466578E-4</v>
      </c>
    </row>
    <row r="151" spans="2:5" ht="17" thickBot="1" x14ac:dyDescent="0.25">
      <c r="B151" s="186" t="s">
        <v>178</v>
      </c>
      <c r="C151" s="206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Microsoft Office User</cp:lastModifiedBy>
  <dcterms:created xsi:type="dcterms:W3CDTF">2020-12-15T14:36:27Z</dcterms:created>
  <dcterms:modified xsi:type="dcterms:W3CDTF">2021-06-08T12:06:59Z</dcterms:modified>
</cp:coreProperties>
</file>