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DSI\PORTAFOLIO APRENDIZ GARCIA RAMÍREZ ANDRÉS FELIPE\07. Evidencias de Aprendizaje\CEET\Project_New_Reset_AIHD\FASE 2\"/>
    </mc:Choice>
  </mc:AlternateContent>
  <bookViews>
    <workbookView xWindow="0" yWindow="0" windowWidth="20490" windowHeight="7755"/>
  </bookViews>
  <sheets>
    <sheet name="CRONOGRAMA" sheetId="8" r:id="rId1"/>
    <sheet name="PRESUPUESTO GENERAL" sheetId="1" r:id="rId2"/>
    <sheet name="PRESUPUESTO MENSUAL" sheetId="7" r:id="rId3"/>
    <sheet name="SELECCION DE PERSONAL" sheetId="4" r:id="rId4"/>
    <sheet name="USO DE RECURSOS" sheetId="6" r:id="rId5"/>
  </sheets>
  <calcPr calcId="171027"/>
</workbook>
</file>

<file path=xl/calcChain.xml><?xml version="1.0" encoding="utf-8"?>
<calcChain xmlns="http://schemas.openxmlformats.org/spreadsheetml/2006/main">
  <c r="F22" i="6" l="1"/>
  <c r="F21" i="6"/>
  <c r="F20" i="6"/>
  <c r="F19" i="6"/>
  <c r="F23" i="6" s="1"/>
  <c r="E12" i="6"/>
  <c r="E11" i="6"/>
  <c r="E10" i="6"/>
  <c r="E9" i="6"/>
  <c r="E8" i="6"/>
  <c r="E7" i="6"/>
  <c r="E6" i="6"/>
  <c r="E5" i="6"/>
  <c r="E4" i="6"/>
  <c r="E13" i="6" s="1"/>
  <c r="X35" i="7"/>
  <c r="S35" i="7"/>
  <c r="F35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X34" i="7" s="1"/>
  <c r="V33" i="7"/>
  <c r="W33" i="7" s="1"/>
  <c r="T33" i="7"/>
  <c r="R33" i="7"/>
  <c r="P33" i="7"/>
  <c r="N33" i="7"/>
  <c r="L33" i="7"/>
  <c r="J33" i="7"/>
  <c r="X33" i="7" s="1"/>
  <c r="H33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X32" i="7" s="1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X31" i="7" s="1"/>
  <c r="G31" i="7"/>
  <c r="F30" i="7"/>
  <c r="X30" i="7" s="1"/>
  <c r="X29" i="7"/>
  <c r="F29" i="7"/>
  <c r="I28" i="7"/>
  <c r="L28" i="7" s="1"/>
  <c r="O28" i="7" s="1"/>
  <c r="R28" i="7" s="1"/>
  <c r="U28" i="7" s="1"/>
  <c r="F28" i="7"/>
  <c r="F27" i="7"/>
  <c r="X27" i="7" s="1"/>
  <c r="X26" i="7"/>
  <c r="F26" i="7"/>
  <c r="F25" i="7"/>
  <c r="X25" i="7" s="1"/>
  <c r="X24" i="7"/>
  <c r="F24" i="7"/>
  <c r="F23" i="7"/>
  <c r="F37" i="7" s="1"/>
  <c r="X22" i="7"/>
  <c r="X19" i="7"/>
  <c r="F19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X18" i="7" s="1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X17" i="7" s="1"/>
  <c r="G17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X16" i="7" s="1"/>
  <c r="W15" i="7"/>
  <c r="W37" i="7" s="1"/>
  <c r="V15" i="7"/>
  <c r="V37" i="7" s="1"/>
  <c r="U15" i="7"/>
  <c r="T15" i="7"/>
  <c r="T37" i="7" s="1"/>
  <c r="S15" i="7"/>
  <c r="S37" i="7" s="1"/>
  <c r="R15" i="7"/>
  <c r="Q15" i="7"/>
  <c r="Q37" i="7" s="1"/>
  <c r="P15" i="7"/>
  <c r="P37" i="7" s="1"/>
  <c r="O15" i="7"/>
  <c r="N15" i="7"/>
  <c r="N37" i="7" s="1"/>
  <c r="M15" i="7"/>
  <c r="M37" i="7" s="1"/>
  <c r="L15" i="7"/>
  <c r="K15" i="7"/>
  <c r="K37" i="7" s="1"/>
  <c r="J15" i="7"/>
  <c r="J37" i="7" s="1"/>
  <c r="I15" i="7"/>
  <c r="I37" i="7" s="1"/>
  <c r="H15" i="7"/>
  <c r="H37" i="7" s="1"/>
  <c r="G15" i="7"/>
  <c r="G37" i="7" s="1"/>
  <c r="C14" i="7"/>
  <c r="X11" i="7"/>
  <c r="R10" i="7"/>
  <c r="X9" i="7"/>
  <c r="X8" i="7"/>
  <c r="X7" i="7"/>
  <c r="X6" i="7"/>
  <c r="X5" i="7"/>
  <c r="X4" i="7"/>
  <c r="D35" i="1"/>
  <c r="O37" i="7" l="1"/>
  <c r="L37" i="7"/>
  <c r="X37" i="7" s="1"/>
  <c r="E14" i="6"/>
  <c r="E15" i="6" s="1"/>
  <c r="D36" i="1"/>
  <c r="D38" i="1" s="1"/>
  <c r="X28" i="7"/>
  <c r="U10" i="7"/>
  <c r="U37" i="7" s="1"/>
  <c r="X23" i="7"/>
  <c r="R37" i="7"/>
  <c r="X15" i="7"/>
  <c r="X10" i="7" l="1"/>
</calcChain>
</file>

<file path=xl/sharedStrings.xml><?xml version="1.0" encoding="utf-8"?>
<sst xmlns="http://schemas.openxmlformats.org/spreadsheetml/2006/main" count="354" uniqueCount="134">
  <si>
    <t xml:space="preserve">INFORME DE COSTOS </t>
  </si>
  <si>
    <t>PRODUCTO</t>
  </si>
  <si>
    <t>VALOR PAGADO</t>
  </si>
  <si>
    <t>VALOR TOTAL A PAGAR</t>
  </si>
  <si>
    <t>Licencia de windows server 2008</t>
  </si>
  <si>
    <t>Mouse , teclado</t>
  </si>
  <si>
    <t>Instalacion de server 2008 (servicio técnico de instalacion)</t>
  </si>
  <si>
    <t>Mantenimiento preventivo (cada 3 meses) valor por mes</t>
  </si>
  <si>
    <t>Instalacion de cableado estructurado</t>
  </si>
  <si>
    <t>Adecuacion del sitio  (iluminacion , ventilacion , sillas y escritorio)</t>
  </si>
  <si>
    <t>VALOR PARCIAL</t>
  </si>
  <si>
    <t>IVA</t>
  </si>
  <si>
    <t>IBM SERVER 2008 , Procesador CORE I7 de quinta generación, Memoria RAM de 10 GB, Disco duro de 8 teras</t>
  </si>
  <si>
    <t>ENERO</t>
  </si>
  <si>
    <t>ABRIL</t>
  </si>
  <si>
    <t>JULIO</t>
  </si>
  <si>
    <t>OCTUBRE</t>
  </si>
  <si>
    <t>DICIEMBRE</t>
  </si>
  <si>
    <t>PERIODO</t>
  </si>
  <si>
    <t>VALOR</t>
  </si>
  <si>
    <t>TOTAL</t>
  </si>
  <si>
    <t>INFORME COSTO DE MANTENIMIENTO PREVENTIVO ANUAL</t>
  </si>
  <si>
    <t>Diseño y Desarrollo del Software (4 tecnologos)</t>
  </si>
  <si>
    <t>COTIZACIÓN DESARROLLO</t>
  </si>
  <si>
    <t>Nombre</t>
  </si>
  <si>
    <t>Rol</t>
  </si>
  <si>
    <t>Categoría Profesional</t>
  </si>
  <si>
    <t>Información de contacto</t>
  </si>
  <si>
    <t>gcamacho63@misena.edu.co</t>
  </si>
  <si>
    <t xml:space="preserve">SELECCIÓN DE PERSONAL </t>
  </si>
  <si>
    <t>Acronimo</t>
  </si>
  <si>
    <t>Desarollador-Programador</t>
  </si>
  <si>
    <t>Diseñador web</t>
  </si>
  <si>
    <t>Analista base de datos</t>
  </si>
  <si>
    <t>Analista soporte de redes</t>
  </si>
  <si>
    <t>INSUMOS /MATERIALES REQUERIDOS</t>
  </si>
  <si>
    <t>Memorias USB</t>
  </si>
  <si>
    <t>COSTO UNITARIO</t>
  </si>
  <si>
    <t>CANTIDAD</t>
  </si>
  <si>
    <t>COSTO TOTAL (CANTIDAD X COSTO POR UNIDAD)</t>
  </si>
  <si>
    <t>Tajalapiz</t>
  </si>
  <si>
    <t>Borrador</t>
  </si>
  <si>
    <t>Disco duro Toshiba 1 TB</t>
  </si>
  <si>
    <t>Bloc</t>
  </si>
  <si>
    <t>Lapices (x caja)</t>
  </si>
  <si>
    <t>Esferos(x caja)</t>
  </si>
  <si>
    <t>Resaltador Sharpie (x caja)</t>
  </si>
  <si>
    <t>OCUPACION/ESPECIALIDAD</t>
  </si>
  <si>
    <t>Tecnologo ADSI</t>
  </si>
  <si>
    <t>CANTIDAD DE HORAS</t>
  </si>
  <si>
    <t>VALOR HORA</t>
  </si>
  <si>
    <t>VALOR TOTAL (CANTIDAD X VALOR HORA)</t>
  </si>
  <si>
    <t>SEMANAS</t>
  </si>
  <si>
    <t>MANO DE OBRA ESPECIALIZADA</t>
  </si>
  <si>
    <t>VALOR TOTAL</t>
  </si>
  <si>
    <t>INSUMOS REQUERIDOS ELABORACIÓN DEL PROYECTO</t>
  </si>
  <si>
    <t>Otros (Energia, Internet)</t>
  </si>
  <si>
    <t>PRESUPUESTO DEL PROYECTO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</si>
  <si>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</si>
  <si>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</si>
  <si>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</si>
  <si>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</si>
  <si>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</si>
  <si>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</si>
  <si>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</si>
  <si>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</si>
  <si>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</si>
  <si>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</si>
  <si>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</si>
  <si>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</si>
  <si>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Marzo</t>
  </si>
  <si>
    <t>Inicial</t>
  </si>
  <si>
    <t xml:space="preserve">Servidor </t>
  </si>
  <si>
    <t>Valor unidad</t>
  </si>
  <si>
    <t>Cantidad</t>
  </si>
  <si>
    <t>Recurso Humano</t>
  </si>
  <si>
    <t>Material</t>
  </si>
  <si>
    <t>Marcador borrable</t>
  </si>
  <si>
    <t>Disco Duro externo 2TB</t>
  </si>
  <si>
    <t>Memoria USB 8GB</t>
  </si>
  <si>
    <t>Servicio Internet 10MB</t>
  </si>
  <si>
    <t>Arriendamiento</t>
  </si>
  <si>
    <t>Servicio Acueducto</t>
  </si>
  <si>
    <t>Servicio Energía</t>
  </si>
  <si>
    <t>Computador para desarrolladores</t>
  </si>
  <si>
    <t>Monitor LCD marca LG 19"</t>
  </si>
  <si>
    <t>Licencia de antivirus para servidor</t>
  </si>
  <si>
    <t>Servicio Domino</t>
  </si>
  <si>
    <t>Andrés Felipe García Ramirez</t>
  </si>
  <si>
    <t>afgarcia0479@misena.edu.co</t>
  </si>
  <si>
    <t>Laura Camila Torres</t>
  </si>
  <si>
    <t>Fabián Lesmes</t>
  </si>
  <si>
    <t>Lctorres14@misena.edu.co</t>
  </si>
  <si>
    <t>Dayanne Stacy Agudelo Osorio</t>
  </si>
  <si>
    <t>Dsagudelo84@misena.edu.co</t>
  </si>
  <si>
    <t>Desarolladora-Programadora</t>
  </si>
  <si>
    <t>Analisis y desarrollo de sistemas de informacion</t>
  </si>
  <si>
    <t>NEW RESET A.I.H.D</t>
  </si>
  <si>
    <t xml:space="preserve">Proyecto:  Sistema de información web, desarrollo prototipo de software de incidencias para equipos. donde se registren, solucionen y midan los tiempos de atención en las incidencias.
“New Reset A.I.H.D”
</t>
  </si>
  <si>
    <t>““EL DESARROLLO DE UN NUEVO MUNDO ES LA TECNOLOGIA”.
”</t>
  </si>
  <si>
    <t>Trabajo</t>
  </si>
  <si>
    <t>48 horas</t>
  </si>
  <si>
    <t>Diccionario de Datos</t>
  </si>
  <si>
    <t>80 horas</t>
  </si>
  <si>
    <t>Elaboración del diagrama entidad relación</t>
  </si>
  <si>
    <t>32 horas</t>
  </si>
  <si>
    <t>Elaboración del diagrama de Distribución</t>
  </si>
  <si>
    <t xml:space="preserve">Elaboración del diagrama de Secuencia </t>
  </si>
  <si>
    <t xml:space="preserve">Elaboración del diagrama de Clases </t>
  </si>
  <si>
    <t>40 horas</t>
  </si>
  <si>
    <t xml:space="preserve">Documentación de Casos de Uso </t>
  </si>
  <si>
    <t>Elaboracion de diagrama de casos de uso</t>
  </si>
  <si>
    <t>56 horas</t>
  </si>
  <si>
    <t xml:space="preserve">Informe de Requerimientos </t>
  </si>
  <si>
    <t>Documentacion de Requerimientos No Funcionales</t>
  </si>
  <si>
    <t>Documentación de Requerimientos Funcionales</t>
  </si>
  <si>
    <t>8 horas</t>
  </si>
  <si>
    <t xml:space="preserve">Planteamiento del problema </t>
  </si>
  <si>
    <t>24 horas</t>
  </si>
  <si>
    <t xml:space="preserve">Elaboracion de Mapa de procesos </t>
  </si>
  <si>
    <t>16 horas</t>
  </si>
  <si>
    <t>Encuestas</t>
  </si>
  <si>
    <t>0 horas</t>
  </si>
  <si>
    <t xml:space="preserve">Sin asignar </t>
  </si>
  <si>
    <t>D</t>
  </si>
  <si>
    <t>S</t>
  </si>
  <si>
    <t>V</t>
  </si>
  <si>
    <t>J</t>
  </si>
  <si>
    <t>X</t>
  </si>
  <si>
    <t>M</t>
  </si>
  <si>
    <t>L</t>
  </si>
  <si>
    <t>Detalles</t>
  </si>
  <si>
    <t>Nombre del recurso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</si>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</sst>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\ * #,##0_-;\-&quot;$&quot;\ * #,##0_-;_-&quot;$&quot;\ * &quot;-&quot;_-;_-@_-"/>
    <numFmt numFmtId="164" formatCode="#,##0\ _€"/>
    <numFmt numFmtId="165" formatCode="[$$-240A]#,##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Noto Sans"/>
      <family val="2"/>
    </font>
    <font>
      <b/>
      <sz val="11"/>
      <color theme="3"/>
      <name val="Noto Sans"/>
      <family val="2"/>
    </font>
    <font>
      <b/>
      <sz val="12"/>
      <color theme="0"/>
      <name val="Noto Sans"/>
      <family val="2"/>
    </font>
    <font>
      <b/>
      <sz val="16"/>
      <color theme="1"/>
      <name val="Noto Sans"/>
      <family val="2"/>
    </font>
    <font>
      <u/>
      <sz val="10"/>
      <color theme="1"/>
      <name val="Noto Sans"/>
      <family val="2"/>
    </font>
    <font>
      <b/>
      <sz val="10"/>
      <color theme="1"/>
      <name val="Noto Sans"/>
      <family val="2"/>
    </font>
    <font>
      <b/>
      <sz val="10"/>
      <color theme="0"/>
      <name val="Noto Sans"/>
      <family val="2"/>
    </font>
    <font>
      <b/>
      <sz val="10"/>
      <color theme="3"/>
      <name val="Noto Sans"/>
      <family val="2"/>
    </font>
    <font>
      <sz val="10"/>
      <color theme="0"/>
      <name val="Noto Sans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5" applyNumberFormat="0" applyFill="0" applyAlignment="0" applyProtection="0"/>
    <xf numFmtId="42" fontId="9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164" fontId="7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165" fontId="11" fillId="0" borderId="0" xfId="0" applyNumberFormat="1" applyFont="1"/>
    <xf numFmtId="0" fontId="12" fillId="0" borderId="5" xfId="1" applyFont="1" applyFill="1" applyAlignment="1">
      <alignment horizontal="center"/>
    </xf>
    <xf numFmtId="1" fontId="11" fillId="0" borderId="0" xfId="0" applyNumberFormat="1" applyFont="1"/>
    <xf numFmtId="42" fontId="12" fillId="0" borderId="6" xfId="2" applyFont="1" applyFill="1" applyBorder="1" applyAlignment="1">
      <alignment horizontal="center"/>
    </xf>
    <xf numFmtId="42" fontId="13" fillId="4" borderId="6" xfId="2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65" fontId="11" fillId="0" borderId="1" xfId="0" applyNumberFormat="1" applyFont="1" applyBorder="1"/>
    <xf numFmtId="0" fontId="11" fillId="0" borderId="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65" fontId="12" fillId="0" borderId="1" xfId="1" applyNumberFormat="1" applyFont="1" applyFill="1" applyBorder="1" applyAlignment="1">
      <alignment horizontal="center"/>
    </xf>
    <xf numFmtId="1" fontId="11" fillId="0" borderId="10" xfId="0" applyNumberFormat="1" applyFont="1" applyBorder="1"/>
    <xf numFmtId="165" fontId="11" fillId="0" borderId="10" xfId="0" applyNumberFormat="1" applyFont="1" applyBorder="1"/>
    <xf numFmtId="0" fontId="11" fillId="0" borderId="0" xfId="0" applyFont="1" applyBorder="1"/>
    <xf numFmtId="1" fontId="11" fillId="0" borderId="0" xfId="0" applyNumberFormat="1" applyFont="1" applyBorder="1"/>
    <xf numFmtId="165" fontId="11" fillId="0" borderId="0" xfId="0" applyNumberFormat="1" applyFont="1" applyBorder="1"/>
    <xf numFmtId="42" fontId="10" fillId="3" borderId="6" xfId="3" applyNumberForma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18" xfId="0" applyFont="1" applyBorder="1"/>
    <xf numFmtId="165" fontId="15" fillId="0" borderId="1" xfId="0" applyNumberFormat="1" applyFont="1" applyBorder="1"/>
    <xf numFmtId="0" fontId="1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center"/>
    </xf>
    <xf numFmtId="0" fontId="18" fillId="0" borderId="15" xfId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 wrapText="1"/>
    </xf>
    <xf numFmtId="42" fontId="19" fillId="3" borderId="16" xfId="3" applyNumberFormat="1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2" fontId="19" fillId="3" borderId="19" xfId="3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1" xfId="0" applyBorder="1"/>
    <xf numFmtId="0" fontId="0" fillId="0" borderId="0" xfId="0" applyAlignment="1">
      <alignment horizontal="left" indent="4"/>
    </xf>
    <xf numFmtId="1" fontId="0" fillId="0" borderId="18" xfId="0" applyNumberFormat="1" applyBorder="1"/>
    <xf numFmtId="1" fontId="0" fillId="0" borderId="0" xfId="0" applyNumberFormat="1" applyBorder="1"/>
    <xf numFmtId="1" fontId="0" fillId="0" borderId="17" xfId="0" applyNumberFormat="1" applyBorder="1"/>
    <xf numFmtId="1" fontId="0" fillId="0" borderId="0" xfId="0" applyNumberFormat="1" applyFill="1" applyBorder="1"/>
    <xf numFmtId="1" fontId="0" fillId="0" borderId="0" xfId="0" applyNumberFormat="1" applyFill="1" applyBorder="1" applyAlignment="1"/>
    <xf numFmtId="1" fontId="0" fillId="0" borderId="17" xfId="0" applyNumberFormat="1" applyFill="1" applyBorder="1" applyAlignment="1"/>
    <xf numFmtId="1" fontId="0" fillId="0" borderId="18" xfId="0" applyNumberFormat="1" applyFill="1" applyBorder="1" applyAlignment="1"/>
    <xf numFmtId="1" fontId="0" fillId="0" borderId="0" xfId="0" applyNumberFormat="1" applyBorder="1" applyAlignment="1"/>
    <xf numFmtId="1" fontId="0" fillId="0" borderId="17" xfId="0" applyNumberFormat="1" applyBorder="1" applyAlignment="1"/>
    <xf numFmtId="0" fontId="0" fillId="5" borderId="18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6" borderId="18" xfId="0" applyFill="1" applyBorder="1" applyAlignment="1">
      <alignment horizontal="center" vertical="top"/>
    </xf>
    <xf numFmtId="0" fontId="0" fillId="6" borderId="0" xfId="0" applyFill="1" applyBorder="1" applyAlignment="1">
      <alignment horizontal="center" vertical="top"/>
    </xf>
    <xf numFmtId="0" fontId="0" fillId="6" borderId="17" xfId="0" applyFill="1" applyBorder="1" applyAlignment="1">
      <alignment horizontal="center" vertical="top"/>
    </xf>
    <xf numFmtId="0" fontId="0" fillId="7" borderId="18" xfId="0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16" fontId="0" fillId="7" borderId="17" xfId="0" applyNumberFormat="1" applyFill="1" applyBorder="1" applyAlignment="1">
      <alignment horizontal="center" vertical="top"/>
    </xf>
    <xf numFmtId="0" fontId="0" fillId="8" borderId="18" xfId="0" applyFill="1" applyBorder="1" applyAlignment="1">
      <alignment horizontal="center" vertical="top"/>
    </xf>
    <xf numFmtId="0" fontId="0" fillId="8" borderId="0" xfId="0" applyFill="1" applyBorder="1" applyAlignment="1">
      <alignment horizontal="center" vertical="top"/>
    </xf>
    <xf numFmtId="16" fontId="0" fillId="8" borderId="17" xfId="0" applyNumberFormat="1" applyFill="1" applyBorder="1" applyAlignment="1">
      <alignment horizontal="center" vertical="top"/>
    </xf>
    <xf numFmtId="16" fontId="0" fillId="5" borderId="17" xfId="0" applyNumberForma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16" fontId="0" fillId="0" borderId="25" xfId="0" applyNumberFormat="1" applyBorder="1" applyAlignment="1">
      <alignment horizontal="center" vertical="top"/>
    </xf>
    <xf numFmtId="16" fontId="20" fillId="0" borderId="23" xfId="0" applyNumberFormat="1" applyFont="1" applyBorder="1" applyAlignment="1">
      <alignment horizontal="center" vertical="top"/>
    </xf>
    <xf numFmtId="16" fontId="20" fillId="0" borderId="25" xfId="0" applyNumberFormat="1" applyFont="1" applyBorder="1" applyAlignment="1">
      <alignment horizontal="center" vertical="top"/>
    </xf>
    <xf numFmtId="16" fontId="20" fillId="0" borderId="24" xfId="0" applyNumberFormat="1" applyFont="1" applyBorder="1" applyAlignment="1">
      <alignment horizontal="center" vertical="top"/>
    </xf>
    <xf numFmtId="16" fontId="0" fillId="0" borderId="23" xfId="0" applyNumberFormat="1" applyBorder="1" applyAlignment="1">
      <alignment horizontal="center" vertical="top"/>
    </xf>
    <xf numFmtId="16" fontId="0" fillId="0" borderId="23" xfId="0" applyNumberFormat="1" applyFill="1" applyBorder="1" applyAlignment="1">
      <alignment horizontal="center" vertical="top"/>
    </xf>
    <xf numFmtId="16" fontId="0" fillId="0" borderId="24" xfId="0" applyNumberFormat="1" applyFill="1" applyBorder="1" applyAlignment="1">
      <alignment horizontal="center" vertical="top"/>
    </xf>
    <xf numFmtId="16" fontId="0" fillId="0" borderId="25" xfId="0" applyNumberFormat="1" applyFill="1" applyBorder="1" applyAlignment="1">
      <alignment horizontal="center" vertical="top"/>
    </xf>
    <xf numFmtId="16" fontId="0" fillId="0" borderId="24" xfId="0" applyNumberFormat="1" applyBorder="1" applyAlignment="1">
      <alignment horizontal="center" vertical="top"/>
    </xf>
  </cellXfs>
  <cellStyles count="4">
    <cellStyle name="Encabezado 1" xfId="1" builtinId="16"/>
    <cellStyle name="Énfasis5" xfId="3" builtinId="45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'PRESUPUESTO GENERAL'!$C$6</c:f>
              <c:strCache>
                <c:ptCount val="1"/>
                <c:pt idx="0">
                  <c:v>PRODUCTO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GENERAL'!$C$7:$C$33</c:f>
              <c:strCache>
                <c:ptCount val="27"/>
                <c:pt idx="0">
                  <c:v>Servidor </c:v>
                </c:pt>
                <c:pt idx="1">
                  <c:v>IBM SERVER 2008 , Procesador CORE I7 de quinta generación, Memoria RAM de 10 GB, Disco duro de 8 teras</c:v>
                </c:pt>
                <c:pt idx="2">
                  <c:v>Licencia de windows server 2008</c:v>
                </c:pt>
                <c:pt idx="3">
                  <c:v>Licencia de antivirus para servidor</c:v>
                </c:pt>
                <c:pt idx="4">
                  <c:v>Monitor LCD marca LG 19"</c:v>
                </c:pt>
                <c:pt idx="5">
                  <c:v>Mouse , teclado</c:v>
                </c:pt>
                <c:pt idx="6">
                  <c:v>Instalacion de server 2008 (servicio técnico de instalacion)</c:v>
                </c:pt>
                <c:pt idx="7">
                  <c:v>Mantenimiento preventivo (cada 3 meses) valor por mes</c:v>
                </c:pt>
                <c:pt idx="8">
                  <c:v>Instalacion de cableado estructurado</c:v>
                </c:pt>
                <c:pt idx="10">
                  <c:v>Recurso Humano</c:v>
                </c:pt>
                <c:pt idx="11">
                  <c:v>Desarollador-Programador</c:v>
                </c:pt>
                <c:pt idx="12">
                  <c:v>Analista soporte de redes</c:v>
                </c:pt>
                <c:pt idx="13">
                  <c:v>Diseñador web</c:v>
                </c:pt>
                <c:pt idx="14">
                  <c:v>Analista base de datos</c:v>
                </c:pt>
                <c:pt idx="15">
                  <c:v>Computador para desarrolladores</c:v>
                </c:pt>
                <c:pt idx="17">
                  <c:v>Material</c:v>
                </c:pt>
                <c:pt idx="18">
                  <c:v>Adecuacion del sitio  (iluminacion , ventilacion , sillas y escritorio)</c:v>
                </c:pt>
                <c:pt idx="19">
                  <c:v>Marcador borrable</c:v>
                </c:pt>
                <c:pt idx="20">
                  <c:v>Disco Duro externo 2TB</c:v>
                </c:pt>
                <c:pt idx="21">
                  <c:v>Memoria USB 8GB</c:v>
                </c:pt>
                <c:pt idx="22">
                  <c:v>Servicio Internet 10MB</c:v>
                </c:pt>
                <c:pt idx="23">
                  <c:v>Arriendamiento</c:v>
                </c:pt>
                <c:pt idx="24">
                  <c:v>Servicio Acueducto</c:v>
                </c:pt>
                <c:pt idx="25">
                  <c:v>Servicio Energía</c:v>
                </c:pt>
                <c:pt idx="26">
                  <c:v>Servicio Domino</c:v>
                </c:pt>
              </c:strCache>
            </c:strRef>
          </c:cat>
          <c:val>
            <c:numRef>
              <c:f>'PRESUPUESTO GENERAL'!$D$7:$D$33</c:f>
              <c:numCache>
                <c:formatCode>_("$"* #,##0_);_("$"* \(#,##0\);_("$"* "-"_);_(@_)</c:formatCode>
                <c:ptCount val="27"/>
                <c:pt idx="0" formatCode="General">
                  <c:v>0</c:v>
                </c:pt>
                <c:pt idx="1">
                  <c:v>2500000</c:v>
                </c:pt>
                <c:pt idx="2">
                  <c:v>2500000</c:v>
                </c:pt>
                <c:pt idx="3">
                  <c:v>350000</c:v>
                </c:pt>
                <c:pt idx="4">
                  <c:v>300000</c:v>
                </c:pt>
                <c:pt idx="5">
                  <c:v>40000</c:v>
                </c:pt>
                <c:pt idx="6">
                  <c:v>100000</c:v>
                </c:pt>
                <c:pt idx="7">
                  <c:v>520000</c:v>
                </c:pt>
                <c:pt idx="8">
                  <c:v>150000</c:v>
                </c:pt>
                <c:pt idx="11">
                  <c:v>43550000</c:v>
                </c:pt>
                <c:pt idx="12">
                  <c:v>43550000</c:v>
                </c:pt>
                <c:pt idx="13">
                  <c:v>43550000</c:v>
                </c:pt>
                <c:pt idx="14">
                  <c:v>43550000</c:v>
                </c:pt>
                <c:pt idx="15">
                  <c:v>10000000</c:v>
                </c:pt>
                <c:pt idx="18">
                  <c:v>5000000</c:v>
                </c:pt>
                <c:pt idx="19">
                  <c:v>30000</c:v>
                </c:pt>
                <c:pt idx="20">
                  <c:v>300000</c:v>
                </c:pt>
                <c:pt idx="21">
                  <c:v>80000</c:v>
                </c:pt>
                <c:pt idx="22">
                  <c:v>1393600</c:v>
                </c:pt>
                <c:pt idx="23">
                  <c:v>11323000</c:v>
                </c:pt>
                <c:pt idx="24">
                  <c:v>699600</c:v>
                </c:pt>
                <c:pt idx="25">
                  <c:v>1219400</c:v>
                </c:pt>
                <c:pt idx="26">
                  <c:v>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94B-9C9C-8B5B6742BA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0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659420252880761"/>
          <c:y val="4.4438021641987166E-2"/>
          <c:w val="0.32879771471864988"/>
          <c:h val="0.939121495539755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'PRESUPUESTO GENERAL'!$H$6</c:f>
              <c:strCache>
                <c:ptCount val="1"/>
                <c:pt idx="0">
                  <c:v>VALOR</c:v>
                </c:pt>
              </c:strCache>
            </c:strRef>
          </c:tx>
          <c:marker>
            <c:symbol val="none"/>
          </c:marker>
          <c:cat>
            <c:strRef>
              <c:f>'PRESUPUESTO GENERAL'!$G$7:$G$11</c:f>
              <c:strCache>
                <c:ptCount val="5"/>
                <c:pt idx="0">
                  <c:v>ENERO</c:v>
                </c:pt>
                <c:pt idx="1">
                  <c:v>ABRIL</c:v>
                </c:pt>
                <c:pt idx="2">
                  <c:v>JULIO</c:v>
                </c:pt>
                <c:pt idx="3">
                  <c:v>OCTUBRE</c:v>
                </c:pt>
                <c:pt idx="4">
                  <c:v>DICIEMBRE</c:v>
                </c:pt>
              </c:strCache>
            </c:strRef>
          </c:cat>
          <c:val>
            <c:numRef>
              <c:f>'PRESUPUESTO GENERAL'!$H$7:$H$11</c:f>
              <c:numCache>
                <c:formatCode>#,##0</c:formatCode>
                <c:ptCount val="5"/>
                <c:pt idx="0">
                  <c:v>150000</c:v>
                </c:pt>
                <c:pt idx="1">
                  <c:v>140000</c:v>
                </c:pt>
                <c:pt idx="2">
                  <c:v>150000</c:v>
                </c:pt>
                <c:pt idx="3">
                  <c:v>140000</c:v>
                </c:pt>
                <c:pt idx="4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1-4B2C-9FA3-C6AB8B54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80064"/>
        <c:axId val="310077712"/>
      </c:lineChart>
      <c:catAx>
        <c:axId val="31008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077712"/>
        <c:crosses val="autoZero"/>
        <c:auto val="1"/>
        <c:lblAlgn val="ctr"/>
        <c:lblOffset val="100"/>
        <c:noMultiLvlLbl val="0"/>
      </c:catAx>
      <c:valAx>
        <c:axId val="3100777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1008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76199</xdr:rowOff>
    </xdr:from>
    <xdr:to>
      <xdr:col>11</xdr:col>
      <xdr:colOff>47625</xdr:colOff>
      <xdr:row>59</xdr:row>
      <xdr:rowOff>133351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0</xdr:row>
      <xdr:rowOff>161924</xdr:rowOff>
    </xdr:from>
    <xdr:to>
      <xdr:col>16</xdr:col>
      <xdr:colOff>390525</xdr:colOff>
      <xdr:row>11</xdr:row>
      <xdr:rowOff>28574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sagudelo84@misena.edu.co" TargetMode="External"/><Relationship Id="rId2" Type="http://schemas.openxmlformats.org/officeDocument/2006/relationships/hyperlink" Target="mailto:Lctorres14@misena.edu.co" TargetMode="External"/><Relationship Id="rId1" Type="http://schemas.openxmlformats.org/officeDocument/2006/relationships/hyperlink" Target="mailto:afgarcia0479@misena.edu.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7"/>
  <sheetViews>
    <sheetView tabSelected="1" workbookViewId="0">
      <pane xSplit="4" ySplit="1" topLeftCell="BL2" activePane="bottomRight" state="frozen"/>
      <selection pane="topRight" activeCell="E1" sqref="E1"/>
      <selection pane="bottomLeft" activeCell="A2" sqref="A2"/>
      <selection pane="bottomRight" activeCell="EU2" sqref="EU2"/>
    </sheetView>
  </sheetViews>
  <sheetFormatPr baseColWidth="10" defaultRowHeight="15" x14ac:dyDescent="0.25"/>
  <cols>
    <col min="1" max="1" width="2.7109375" customWidth="1"/>
    <col min="2" max="2" width="52.5703125" customWidth="1"/>
    <col min="3" max="4" width="8.28515625" customWidth="1"/>
    <col min="5" max="5" width="1.85546875" customWidth="1"/>
    <col min="6" max="6" width="2.7109375" customWidth="1"/>
    <col min="7" max="7" width="2.140625" customWidth="1"/>
    <col min="8" max="8" width="1.7109375" customWidth="1"/>
    <col min="9" max="9" width="2.28515625" customWidth="1"/>
    <col min="10" max="10" width="2" customWidth="1"/>
    <col min="11" max="11" width="2.28515625" customWidth="1"/>
    <col min="12" max="12" width="1.85546875" customWidth="1"/>
    <col min="13" max="13" width="2.7109375" customWidth="1"/>
    <col min="14" max="14" width="2.140625" customWidth="1"/>
    <col min="15" max="15" width="1.7109375" customWidth="1"/>
    <col min="16" max="16" width="2.28515625" customWidth="1"/>
    <col min="17" max="17" width="2" customWidth="1"/>
    <col min="18" max="18" width="2.28515625" customWidth="1"/>
    <col min="19" max="19" width="1.85546875" customWidth="1"/>
    <col min="20" max="20" width="2.7109375" customWidth="1"/>
    <col min="21" max="21" width="2.140625" customWidth="1"/>
    <col min="22" max="22" width="1.7109375" customWidth="1"/>
    <col min="23" max="23" width="2.28515625" customWidth="1"/>
    <col min="24" max="24" width="2" customWidth="1"/>
    <col min="25" max="25" width="2.28515625" customWidth="1"/>
    <col min="26" max="27" width="3.28515625" customWidth="1"/>
    <col min="28" max="28" width="2.140625" customWidth="1"/>
    <col min="29" max="29" width="2" customWidth="1"/>
    <col min="30" max="30" width="2.28515625" customWidth="1"/>
    <col min="31" max="31" width="2" customWidth="1"/>
    <col min="32" max="32" width="2.28515625" customWidth="1"/>
    <col min="33" max="33" width="1.85546875" customWidth="1"/>
    <col min="34" max="34" width="2.7109375" customWidth="1"/>
    <col min="35" max="35" width="2.140625" customWidth="1"/>
    <col min="36" max="36" width="1.7109375" customWidth="1"/>
    <col min="37" max="37" width="2.28515625" customWidth="1"/>
    <col min="38" max="38" width="2" customWidth="1"/>
    <col min="39" max="39" width="2.28515625" customWidth="1"/>
    <col min="40" max="40" width="1.85546875" customWidth="1"/>
    <col min="41" max="41" width="2.7109375" customWidth="1"/>
    <col min="42" max="42" width="2.140625" customWidth="1"/>
    <col min="43" max="43" width="1.7109375" customWidth="1"/>
    <col min="44" max="44" width="2.28515625" customWidth="1"/>
    <col min="45" max="45" width="2" customWidth="1"/>
    <col min="46" max="46" width="2.28515625" customWidth="1"/>
    <col min="47" max="47" width="1.85546875" customWidth="1"/>
    <col min="48" max="48" width="2.7109375" customWidth="1"/>
    <col min="49" max="49" width="2.140625" customWidth="1"/>
    <col min="50" max="50" width="1.7109375" customWidth="1"/>
    <col min="51" max="51" width="2.28515625" customWidth="1"/>
    <col min="52" max="52" width="2" customWidth="1"/>
    <col min="53" max="53" width="2.28515625" customWidth="1"/>
    <col min="54" max="54" width="2" customWidth="1"/>
    <col min="55" max="55" width="2.7109375" customWidth="1"/>
    <col min="56" max="56" width="2.140625" customWidth="1"/>
    <col min="57" max="57" width="2" customWidth="1"/>
    <col min="58" max="58" width="2.28515625" customWidth="1"/>
    <col min="59" max="60" width="2.7109375" customWidth="1"/>
    <col min="61" max="61" width="2" customWidth="1"/>
    <col min="62" max="62" width="2.7109375" customWidth="1"/>
    <col min="63" max="63" width="2.140625" customWidth="1"/>
    <col min="64" max="64" width="2" customWidth="1"/>
    <col min="65" max="65" width="2.28515625" customWidth="1"/>
    <col min="66" max="66" width="2" customWidth="1"/>
    <col min="67" max="67" width="2.28515625" customWidth="1"/>
    <col min="68" max="68" width="2" customWidth="1"/>
    <col min="69" max="69" width="2.7109375" customWidth="1"/>
    <col min="70" max="70" width="2.140625" customWidth="1"/>
    <col min="71" max="71" width="2" customWidth="1"/>
    <col min="72" max="72" width="2.28515625" customWidth="1"/>
    <col min="73" max="73" width="2" customWidth="1"/>
    <col min="74" max="74" width="2.28515625" customWidth="1"/>
    <col min="75" max="75" width="1.85546875" customWidth="1"/>
    <col min="76" max="76" width="2.7109375" customWidth="1"/>
    <col min="77" max="77" width="2.140625" customWidth="1"/>
    <col min="78" max="78" width="2" customWidth="1"/>
    <col min="79" max="79" width="2.28515625" customWidth="1"/>
    <col min="80" max="80" width="2" customWidth="1"/>
    <col min="81" max="81" width="2.28515625" customWidth="1"/>
    <col min="82" max="82" width="2" customWidth="1"/>
    <col min="83" max="83" width="2.7109375" customWidth="1"/>
    <col min="84" max="84" width="2.140625" customWidth="1"/>
    <col min="85" max="85" width="2" customWidth="1"/>
    <col min="86" max="86" width="2.28515625" customWidth="1"/>
    <col min="87" max="87" width="2" customWidth="1"/>
    <col min="88" max="88" width="2.28515625" customWidth="1"/>
    <col min="89" max="89" width="1.85546875" customWidth="1"/>
    <col min="90" max="90" width="2.7109375" customWidth="1"/>
    <col min="91" max="91" width="2.140625" customWidth="1"/>
    <col min="92" max="92" width="1.7109375" customWidth="1"/>
    <col min="93" max="93" width="2.28515625" customWidth="1"/>
    <col min="94" max="94" width="2" customWidth="1"/>
    <col min="95" max="95" width="2.28515625" customWidth="1"/>
    <col min="96" max="96" width="1.85546875" customWidth="1"/>
    <col min="97" max="97" width="2.7109375" customWidth="1"/>
    <col min="98" max="98" width="2.140625" customWidth="1"/>
    <col min="99" max="99" width="1.7109375" customWidth="1"/>
    <col min="100" max="100" width="2.28515625" customWidth="1"/>
    <col min="101" max="101" width="2" customWidth="1"/>
    <col min="102" max="102" width="2.28515625" customWidth="1"/>
    <col min="103" max="103" width="1.85546875" customWidth="1"/>
    <col min="104" max="104" width="2.7109375" customWidth="1"/>
    <col min="105" max="105" width="2.140625" customWidth="1"/>
    <col min="106" max="106" width="2" customWidth="1"/>
    <col min="107" max="107" width="2.28515625" customWidth="1"/>
    <col min="108" max="108" width="2" customWidth="1"/>
    <col min="109" max="109" width="2.28515625" customWidth="1"/>
    <col min="110" max="110" width="2" customWidth="1"/>
    <col min="111" max="111" width="2.7109375" customWidth="1"/>
    <col min="112" max="112" width="2.140625" customWidth="1"/>
    <col min="113" max="113" width="2" customWidth="1"/>
    <col min="114" max="114" width="2.28515625" customWidth="1"/>
    <col min="115" max="115" width="2" customWidth="1"/>
    <col min="116" max="116" width="2.28515625" customWidth="1"/>
    <col min="117" max="119" width="2.85546875" customWidth="1"/>
    <col min="120" max="120" width="2" customWidth="1"/>
    <col min="121" max="121" width="2.28515625" customWidth="1"/>
    <col min="122" max="122" width="2" customWidth="1"/>
    <col min="123" max="123" width="2.28515625" customWidth="1"/>
    <col min="124" max="124" width="2" customWidth="1"/>
    <col min="125" max="125" width="2.7109375" customWidth="1"/>
    <col min="126" max="126" width="2.140625" customWidth="1"/>
    <col min="127" max="127" width="2" customWidth="1"/>
    <col min="128" max="128" width="2.28515625" customWidth="1"/>
    <col min="129" max="129" width="2" customWidth="1"/>
    <col min="130" max="130" width="2.28515625" customWidth="1"/>
    <col min="131" max="131" width="2" customWidth="1"/>
    <col min="132" max="132" width="2.7109375" customWidth="1"/>
    <col min="133" max="133" width="2.140625" customWidth="1"/>
    <col min="134" max="134" width="2" customWidth="1"/>
    <col min="135" max="135" width="2.28515625" customWidth="1"/>
    <col min="136" max="136" width="2" customWidth="1"/>
    <col min="137" max="137" width="2.28515625" customWidth="1"/>
    <col min="138" max="138" width="2" customWidth="1"/>
    <col min="139" max="139" width="2.7109375" customWidth="1"/>
    <col min="140" max="140" width="2.140625" customWidth="1"/>
    <col min="141" max="141" width="2" customWidth="1"/>
    <col min="142" max="142" width="2.28515625" customWidth="1"/>
    <col min="143" max="143" width="2" customWidth="1"/>
    <col min="144" max="144" width="2.28515625" customWidth="1"/>
    <col min="145" max="145" width="2" customWidth="1"/>
    <col min="146" max="146" width="2.7109375" customWidth="1"/>
    <col min="147" max="147" width="2.140625" customWidth="1"/>
    <col min="148" max="148" width="2" customWidth="1"/>
    <col min="149" max="149" width="2.28515625" customWidth="1"/>
    <col min="150" max="150" width="2" customWidth="1"/>
    <col min="151" max="151" width="1.7109375" customWidth="1"/>
  </cols>
  <sheetData>
    <row r="1" spans="1:151" ht="30" customHeight="1" x14ac:dyDescent="0.25">
      <c r="A1" s="107" t="s">
        <v>133</v>
      </c>
      <c r="B1" s="107" t="s">
        <v>132</v>
      </c>
      <c r="C1" s="107" t="s">
        <v>100</v>
      </c>
      <c r="D1" s="106" t="s">
        <v>131</v>
      </c>
      <c r="E1" s="110">
        <v>42772</v>
      </c>
      <c r="F1" s="109"/>
      <c r="G1" s="109"/>
      <c r="H1" s="109"/>
      <c r="I1" s="109"/>
      <c r="J1" s="109"/>
      <c r="K1" s="108"/>
      <c r="L1" s="110">
        <v>42779</v>
      </c>
      <c r="M1" s="118"/>
      <c r="N1" s="118"/>
      <c r="O1" s="118"/>
      <c r="P1" s="118"/>
      <c r="Q1" s="118"/>
      <c r="R1" s="114"/>
      <c r="S1" s="117">
        <v>42786</v>
      </c>
      <c r="T1" s="116"/>
      <c r="U1" s="116"/>
      <c r="V1" s="116"/>
      <c r="W1" s="116"/>
      <c r="X1" s="116"/>
      <c r="Y1" s="115"/>
      <c r="Z1" s="110">
        <v>42793</v>
      </c>
      <c r="AA1" s="114"/>
      <c r="AB1" s="110">
        <v>42795</v>
      </c>
      <c r="AC1" s="109"/>
      <c r="AD1" s="109"/>
      <c r="AE1" s="109"/>
      <c r="AF1" s="108"/>
      <c r="AG1" s="110">
        <v>42800</v>
      </c>
      <c r="AH1" s="109"/>
      <c r="AI1" s="109"/>
      <c r="AJ1" s="109"/>
      <c r="AK1" s="109"/>
      <c r="AL1" s="109"/>
      <c r="AM1" s="108"/>
      <c r="AN1" s="110">
        <v>42807</v>
      </c>
      <c r="AO1" s="109"/>
      <c r="AP1" s="109"/>
      <c r="AQ1" s="109"/>
      <c r="AR1" s="109"/>
      <c r="AS1" s="109"/>
      <c r="AT1" s="108"/>
      <c r="AU1" s="110">
        <v>42814</v>
      </c>
      <c r="AV1" s="109"/>
      <c r="AW1" s="109"/>
      <c r="AX1" s="109"/>
      <c r="AY1" s="109"/>
      <c r="AZ1" s="109"/>
      <c r="BA1" s="108"/>
      <c r="BB1" s="112">
        <v>42821</v>
      </c>
      <c r="BC1" s="113"/>
      <c r="BD1" s="113"/>
      <c r="BE1" s="113"/>
      <c r="BF1" s="111"/>
      <c r="BG1" s="112">
        <v>42826</v>
      </c>
      <c r="BH1" s="111"/>
      <c r="BI1" s="110">
        <v>42828</v>
      </c>
      <c r="BJ1" s="109"/>
      <c r="BK1" s="109"/>
      <c r="BL1" s="109"/>
      <c r="BM1" s="109"/>
      <c r="BN1" s="109"/>
      <c r="BO1" s="108"/>
      <c r="BP1" s="110">
        <v>42835</v>
      </c>
      <c r="BQ1" s="109"/>
      <c r="BR1" s="109"/>
      <c r="BS1" s="109"/>
      <c r="BT1" s="109"/>
      <c r="BU1" s="109"/>
      <c r="BV1" s="108"/>
      <c r="BW1" s="110">
        <v>42842</v>
      </c>
      <c r="BX1" s="109"/>
      <c r="BY1" s="109"/>
      <c r="BZ1" s="109"/>
      <c r="CA1" s="109"/>
      <c r="CB1" s="109"/>
      <c r="CC1" s="108"/>
      <c r="CD1" s="110">
        <v>42849</v>
      </c>
      <c r="CE1" s="109"/>
      <c r="CF1" s="109"/>
      <c r="CG1" s="109"/>
      <c r="CH1" s="109"/>
      <c r="CI1" s="109"/>
      <c r="CJ1" s="108"/>
      <c r="CK1" s="110">
        <v>42856</v>
      </c>
      <c r="CL1" s="109"/>
      <c r="CM1" s="109"/>
      <c r="CN1" s="109"/>
      <c r="CO1" s="109"/>
      <c r="CP1" s="109"/>
      <c r="CQ1" s="108"/>
      <c r="CR1" s="110">
        <v>42863</v>
      </c>
      <c r="CS1" s="109"/>
      <c r="CT1" s="109"/>
      <c r="CU1" s="109"/>
      <c r="CV1" s="109"/>
      <c r="CW1" s="109"/>
      <c r="CX1" s="108"/>
      <c r="CY1" s="110">
        <v>42870</v>
      </c>
      <c r="CZ1" s="109"/>
      <c r="DA1" s="109"/>
      <c r="DB1" s="109"/>
      <c r="DC1" s="109"/>
      <c r="DD1" s="109"/>
      <c r="DE1" s="108"/>
      <c r="DF1" s="110">
        <v>42877</v>
      </c>
      <c r="DG1" s="109"/>
      <c r="DH1" s="109"/>
      <c r="DI1" s="109"/>
      <c r="DJ1" s="109"/>
      <c r="DK1" s="109"/>
      <c r="DL1" s="108"/>
      <c r="DM1" s="110">
        <v>42884</v>
      </c>
      <c r="DN1" s="109"/>
      <c r="DO1" s="108"/>
      <c r="DP1" s="110">
        <v>42887</v>
      </c>
      <c r="DQ1" s="109"/>
      <c r="DR1" s="109"/>
      <c r="DS1" s="108"/>
      <c r="DT1" s="110">
        <v>42891</v>
      </c>
      <c r="DU1" s="109"/>
      <c r="DV1" s="109"/>
      <c r="DW1" s="109"/>
      <c r="DX1" s="109"/>
      <c r="DY1" s="109"/>
      <c r="DZ1" s="108"/>
      <c r="EA1" s="110">
        <v>42898</v>
      </c>
      <c r="EB1" s="109"/>
      <c r="EC1" s="109"/>
      <c r="ED1" s="109"/>
      <c r="EE1" s="109"/>
      <c r="EF1" s="109"/>
      <c r="EG1" s="108"/>
      <c r="EH1" s="110">
        <v>42905</v>
      </c>
      <c r="EI1" s="109"/>
      <c r="EJ1" s="109"/>
      <c r="EK1" s="109"/>
      <c r="EL1" s="109"/>
      <c r="EM1" s="109"/>
      <c r="EN1" s="108"/>
      <c r="EO1" s="110">
        <v>42912</v>
      </c>
      <c r="EP1" s="109"/>
      <c r="EQ1" s="109"/>
      <c r="ER1" s="109"/>
      <c r="ES1" s="109"/>
      <c r="ET1" s="109"/>
      <c r="EU1" s="108"/>
    </row>
    <row r="2" spans="1:151" ht="16.5" customHeight="1" x14ac:dyDescent="0.25">
      <c r="A2" s="107"/>
      <c r="B2" s="107"/>
      <c r="C2" s="107"/>
      <c r="D2" s="106"/>
      <c r="E2" s="105" t="s">
        <v>130</v>
      </c>
      <c r="F2" s="94" t="s">
        <v>129</v>
      </c>
      <c r="G2" s="94" t="s">
        <v>128</v>
      </c>
      <c r="H2" s="94" t="s">
        <v>127</v>
      </c>
      <c r="I2" s="94" t="s">
        <v>126</v>
      </c>
      <c r="J2" s="94" t="s">
        <v>125</v>
      </c>
      <c r="K2" s="93" t="s">
        <v>124</v>
      </c>
      <c r="L2" s="104" t="s">
        <v>130</v>
      </c>
      <c r="M2" s="103" t="s">
        <v>129</v>
      </c>
      <c r="N2" s="103" t="s">
        <v>128</v>
      </c>
      <c r="O2" s="103" t="s">
        <v>127</v>
      </c>
      <c r="P2" s="103" t="s">
        <v>126</v>
      </c>
      <c r="Q2" s="103" t="s">
        <v>125</v>
      </c>
      <c r="R2" s="102" t="s">
        <v>124</v>
      </c>
      <c r="S2" s="101" t="s">
        <v>130</v>
      </c>
      <c r="T2" s="100" t="s">
        <v>129</v>
      </c>
      <c r="U2" s="100" t="s">
        <v>128</v>
      </c>
      <c r="V2" s="100" t="s">
        <v>127</v>
      </c>
      <c r="W2" s="100" t="s">
        <v>126</v>
      </c>
      <c r="X2" s="100" t="s">
        <v>125</v>
      </c>
      <c r="Y2" s="99" t="s">
        <v>124</v>
      </c>
      <c r="Z2" s="98" t="s">
        <v>130</v>
      </c>
      <c r="AA2" s="96" t="s">
        <v>129</v>
      </c>
      <c r="AB2" s="98" t="s">
        <v>128</v>
      </c>
      <c r="AC2" s="97" t="s">
        <v>127</v>
      </c>
      <c r="AD2" s="97" t="s">
        <v>126</v>
      </c>
      <c r="AE2" s="97" t="s">
        <v>125</v>
      </c>
      <c r="AF2" s="96" t="s">
        <v>124</v>
      </c>
      <c r="AG2" s="105" t="s">
        <v>130</v>
      </c>
      <c r="AH2" s="94" t="s">
        <v>129</v>
      </c>
      <c r="AI2" s="94" t="s">
        <v>128</v>
      </c>
      <c r="AJ2" s="94" t="s">
        <v>127</v>
      </c>
      <c r="AK2" s="94" t="s">
        <v>126</v>
      </c>
      <c r="AL2" s="94" t="s">
        <v>125</v>
      </c>
      <c r="AM2" s="93" t="s">
        <v>124</v>
      </c>
      <c r="AN2" s="104" t="s">
        <v>130</v>
      </c>
      <c r="AO2" s="103" t="s">
        <v>129</v>
      </c>
      <c r="AP2" s="103" t="s">
        <v>128</v>
      </c>
      <c r="AQ2" s="103" t="s">
        <v>127</v>
      </c>
      <c r="AR2" s="103" t="s">
        <v>126</v>
      </c>
      <c r="AS2" s="103" t="s">
        <v>125</v>
      </c>
      <c r="AT2" s="102" t="s">
        <v>124</v>
      </c>
      <c r="AU2" s="101" t="s">
        <v>130</v>
      </c>
      <c r="AV2" s="100" t="s">
        <v>129</v>
      </c>
      <c r="AW2" s="100" t="s">
        <v>128</v>
      </c>
      <c r="AX2" s="100" t="s">
        <v>127</v>
      </c>
      <c r="AY2" s="100" t="s">
        <v>126</v>
      </c>
      <c r="AZ2" s="100" t="s">
        <v>125</v>
      </c>
      <c r="BA2" s="99" t="s">
        <v>124</v>
      </c>
      <c r="BB2" s="98" t="s">
        <v>130</v>
      </c>
      <c r="BC2" s="97" t="s">
        <v>129</v>
      </c>
      <c r="BD2" s="97" t="s">
        <v>128</v>
      </c>
      <c r="BE2" s="97" t="s">
        <v>127</v>
      </c>
      <c r="BF2" s="96" t="s">
        <v>126</v>
      </c>
      <c r="BG2" s="98" t="s">
        <v>125</v>
      </c>
      <c r="BH2" s="96" t="s">
        <v>124</v>
      </c>
      <c r="BI2" s="105" t="s">
        <v>130</v>
      </c>
      <c r="BJ2" s="94" t="s">
        <v>129</v>
      </c>
      <c r="BK2" s="94" t="s">
        <v>128</v>
      </c>
      <c r="BL2" s="94" t="s">
        <v>127</v>
      </c>
      <c r="BM2" s="94" t="s">
        <v>126</v>
      </c>
      <c r="BN2" s="94" t="s">
        <v>125</v>
      </c>
      <c r="BO2" s="93" t="s">
        <v>124</v>
      </c>
      <c r="BP2" s="104" t="s">
        <v>130</v>
      </c>
      <c r="BQ2" s="103" t="s">
        <v>129</v>
      </c>
      <c r="BR2" s="103" t="s">
        <v>128</v>
      </c>
      <c r="BS2" s="103" t="s">
        <v>127</v>
      </c>
      <c r="BT2" s="103" t="s">
        <v>126</v>
      </c>
      <c r="BU2" s="103" t="s">
        <v>125</v>
      </c>
      <c r="BV2" s="102" t="s">
        <v>124</v>
      </c>
      <c r="BW2" s="101" t="s">
        <v>130</v>
      </c>
      <c r="BX2" s="100" t="s">
        <v>129</v>
      </c>
      <c r="BY2" s="100" t="s">
        <v>128</v>
      </c>
      <c r="BZ2" s="100" t="s">
        <v>127</v>
      </c>
      <c r="CA2" s="100" t="s">
        <v>126</v>
      </c>
      <c r="CB2" s="100" t="s">
        <v>125</v>
      </c>
      <c r="CC2" s="99" t="s">
        <v>124</v>
      </c>
      <c r="CD2" s="98" t="s">
        <v>130</v>
      </c>
      <c r="CE2" s="97" t="s">
        <v>129</v>
      </c>
      <c r="CF2" s="97" t="s">
        <v>128</v>
      </c>
      <c r="CG2" s="97" t="s">
        <v>127</v>
      </c>
      <c r="CH2" s="97" t="s">
        <v>126</v>
      </c>
      <c r="CI2" s="97" t="s">
        <v>125</v>
      </c>
      <c r="CJ2" s="96" t="s">
        <v>124</v>
      </c>
      <c r="CK2" s="105" t="s">
        <v>130</v>
      </c>
      <c r="CL2" s="94" t="s">
        <v>129</v>
      </c>
      <c r="CM2" s="94" t="s">
        <v>128</v>
      </c>
      <c r="CN2" s="94" t="s">
        <v>127</v>
      </c>
      <c r="CO2" s="94" t="s">
        <v>126</v>
      </c>
      <c r="CP2" s="94" t="s">
        <v>125</v>
      </c>
      <c r="CQ2" s="93" t="s">
        <v>124</v>
      </c>
      <c r="CR2" s="104" t="s">
        <v>130</v>
      </c>
      <c r="CS2" s="103" t="s">
        <v>129</v>
      </c>
      <c r="CT2" s="103" t="s">
        <v>128</v>
      </c>
      <c r="CU2" s="103" t="s">
        <v>127</v>
      </c>
      <c r="CV2" s="103" t="s">
        <v>126</v>
      </c>
      <c r="CW2" s="103" t="s">
        <v>125</v>
      </c>
      <c r="CX2" s="102" t="s">
        <v>124</v>
      </c>
      <c r="CY2" s="101" t="s">
        <v>130</v>
      </c>
      <c r="CZ2" s="100" t="s">
        <v>129</v>
      </c>
      <c r="DA2" s="100" t="s">
        <v>128</v>
      </c>
      <c r="DB2" s="100" t="s">
        <v>127</v>
      </c>
      <c r="DC2" s="100" t="s">
        <v>126</v>
      </c>
      <c r="DD2" s="100" t="s">
        <v>125</v>
      </c>
      <c r="DE2" s="99" t="s">
        <v>124</v>
      </c>
      <c r="DF2" s="98" t="s">
        <v>130</v>
      </c>
      <c r="DG2" s="97" t="s">
        <v>129</v>
      </c>
      <c r="DH2" s="97" t="s">
        <v>128</v>
      </c>
      <c r="DI2" s="97" t="s">
        <v>127</v>
      </c>
      <c r="DJ2" s="97" t="s">
        <v>126</v>
      </c>
      <c r="DK2" s="97" t="s">
        <v>125</v>
      </c>
      <c r="DL2" s="96" t="s">
        <v>124</v>
      </c>
      <c r="DM2" s="95" t="s">
        <v>130</v>
      </c>
      <c r="DN2" s="94" t="s">
        <v>129</v>
      </c>
      <c r="DO2" s="93" t="s">
        <v>128</v>
      </c>
      <c r="DP2" s="95" t="s">
        <v>127</v>
      </c>
      <c r="DQ2" s="94" t="s">
        <v>126</v>
      </c>
      <c r="DR2" s="94" t="s">
        <v>125</v>
      </c>
      <c r="DS2" s="93" t="s">
        <v>124</v>
      </c>
      <c r="DT2" s="104" t="s">
        <v>130</v>
      </c>
      <c r="DU2" s="103" t="s">
        <v>129</v>
      </c>
      <c r="DV2" s="103" t="s">
        <v>128</v>
      </c>
      <c r="DW2" s="103" t="s">
        <v>127</v>
      </c>
      <c r="DX2" s="103" t="s">
        <v>126</v>
      </c>
      <c r="DY2" s="103" t="s">
        <v>125</v>
      </c>
      <c r="DZ2" s="102" t="s">
        <v>124</v>
      </c>
      <c r="EA2" s="101" t="s">
        <v>130</v>
      </c>
      <c r="EB2" s="100" t="s">
        <v>129</v>
      </c>
      <c r="EC2" s="100" t="s">
        <v>128</v>
      </c>
      <c r="ED2" s="100" t="s">
        <v>127</v>
      </c>
      <c r="EE2" s="100" t="s">
        <v>126</v>
      </c>
      <c r="EF2" s="100" t="s">
        <v>125</v>
      </c>
      <c r="EG2" s="99" t="s">
        <v>124</v>
      </c>
      <c r="EH2" s="98" t="s">
        <v>130</v>
      </c>
      <c r="EI2" s="97" t="s">
        <v>129</v>
      </c>
      <c r="EJ2" s="97" t="s">
        <v>128</v>
      </c>
      <c r="EK2" s="97" t="s">
        <v>127</v>
      </c>
      <c r="EL2" s="97" t="s">
        <v>126</v>
      </c>
      <c r="EM2" s="97" t="s">
        <v>125</v>
      </c>
      <c r="EN2" s="96" t="s">
        <v>124</v>
      </c>
      <c r="EO2" s="95" t="s">
        <v>130</v>
      </c>
      <c r="EP2" s="94" t="s">
        <v>129</v>
      </c>
      <c r="EQ2" s="94" t="s">
        <v>128</v>
      </c>
      <c r="ER2" s="94" t="s">
        <v>127</v>
      </c>
      <c r="ES2" s="94" t="s">
        <v>126</v>
      </c>
      <c r="ET2" s="94" t="s">
        <v>125</v>
      </c>
      <c r="EU2" s="93" t="s">
        <v>124</v>
      </c>
    </row>
    <row r="3" spans="1:151" x14ac:dyDescent="0.25">
      <c r="B3" t="s">
        <v>123</v>
      </c>
      <c r="C3" t="s">
        <v>122</v>
      </c>
      <c r="D3" s="82" t="s">
        <v>100</v>
      </c>
      <c r="E3" s="92"/>
      <c r="F3" s="91"/>
      <c r="G3" s="91"/>
      <c r="H3" s="91"/>
      <c r="I3" s="91"/>
      <c r="J3" s="91"/>
      <c r="K3" s="90"/>
      <c r="L3" s="89"/>
      <c r="M3" s="88"/>
      <c r="N3" s="88"/>
      <c r="O3" s="88"/>
      <c r="P3" s="88"/>
      <c r="Q3" s="88"/>
      <c r="R3" s="90"/>
      <c r="S3" s="89"/>
      <c r="T3" s="88"/>
      <c r="U3" s="88"/>
      <c r="V3" s="88"/>
      <c r="W3" s="88"/>
      <c r="X3" s="88"/>
      <c r="Y3" s="84"/>
      <c r="Z3" s="86"/>
      <c r="AA3" s="84"/>
      <c r="AB3" s="86"/>
      <c r="AC3" s="85"/>
      <c r="AD3" s="85"/>
      <c r="AE3" s="85"/>
      <c r="AF3" s="84"/>
      <c r="AG3" s="86"/>
      <c r="AH3" s="85"/>
      <c r="AI3" s="85"/>
      <c r="AJ3" s="85"/>
      <c r="AK3" s="85"/>
      <c r="AL3" s="85"/>
      <c r="AM3" s="84"/>
      <c r="AN3" s="86"/>
      <c r="AO3" s="85"/>
      <c r="AP3" s="85"/>
      <c r="AQ3" s="85"/>
      <c r="AR3" s="85"/>
      <c r="AS3" s="85"/>
      <c r="AT3" s="84"/>
      <c r="AU3" s="86"/>
      <c r="AV3" s="85"/>
      <c r="AW3" s="85"/>
      <c r="AX3" s="85"/>
      <c r="AY3" s="85"/>
      <c r="AZ3" s="85"/>
      <c r="BA3" s="84"/>
      <c r="BB3" s="86"/>
      <c r="BC3" s="85"/>
      <c r="BD3" s="85"/>
      <c r="BE3" s="85"/>
      <c r="BF3" s="84"/>
      <c r="BG3" s="86"/>
      <c r="BH3" s="84"/>
      <c r="BI3" s="86"/>
      <c r="BJ3" s="85"/>
      <c r="BK3" s="85"/>
      <c r="BL3" s="85"/>
      <c r="BM3" s="85"/>
      <c r="BN3" s="85"/>
      <c r="BO3" s="84"/>
      <c r="BP3" s="86"/>
      <c r="BQ3" s="85"/>
      <c r="BR3" s="85"/>
      <c r="BS3" s="85"/>
      <c r="BT3" s="85"/>
      <c r="BU3" s="85"/>
      <c r="BV3" s="84"/>
      <c r="BW3" s="86"/>
      <c r="BX3" s="85"/>
      <c r="BY3" s="85"/>
      <c r="BZ3" s="85"/>
      <c r="CA3" s="85"/>
      <c r="CB3" s="85"/>
      <c r="CC3" s="84"/>
      <c r="CD3" s="86"/>
      <c r="CE3" s="85"/>
      <c r="CF3" s="85"/>
      <c r="CG3" s="85"/>
      <c r="CH3" s="85"/>
      <c r="CI3" s="85"/>
      <c r="CJ3" s="84"/>
      <c r="CK3" s="86"/>
      <c r="CL3" s="85"/>
      <c r="CM3" s="85"/>
      <c r="CN3" s="85"/>
      <c r="CO3" s="85"/>
      <c r="CP3" s="85"/>
      <c r="CQ3" s="84"/>
      <c r="CR3" s="86"/>
      <c r="CS3" s="85"/>
      <c r="CT3" s="85"/>
      <c r="CU3" s="85"/>
      <c r="CV3" s="85"/>
      <c r="CW3" s="85"/>
      <c r="CX3" s="84"/>
      <c r="CY3" s="86"/>
      <c r="CZ3" s="85"/>
      <c r="DA3" s="85"/>
      <c r="DB3" s="85"/>
      <c r="DC3" s="85"/>
      <c r="DD3" s="85"/>
      <c r="DE3" s="84"/>
      <c r="DF3" s="86"/>
      <c r="DG3" s="85"/>
      <c r="DH3" s="85"/>
      <c r="DI3" s="85"/>
      <c r="DJ3" s="85"/>
      <c r="DK3" s="85"/>
      <c r="DL3" s="84"/>
      <c r="DM3" s="86"/>
      <c r="DN3" s="85"/>
      <c r="DO3" s="84"/>
      <c r="DP3" s="86"/>
      <c r="DQ3" s="85"/>
      <c r="DR3" s="85"/>
      <c r="DS3" s="84"/>
      <c r="DT3" s="86"/>
      <c r="DU3" s="85"/>
      <c r="DV3" s="85"/>
      <c r="DW3" s="85"/>
      <c r="DX3" s="85"/>
      <c r="DY3" s="85"/>
      <c r="DZ3" s="84"/>
      <c r="EA3" s="86"/>
      <c r="EB3" s="85"/>
      <c r="EC3" s="85"/>
      <c r="ED3" s="85"/>
      <c r="EE3" s="85"/>
      <c r="EF3" s="85"/>
      <c r="EG3" s="84"/>
      <c r="EH3" s="86"/>
      <c r="EI3" s="85"/>
      <c r="EJ3" s="85"/>
      <c r="EK3" s="85"/>
      <c r="EL3" s="85"/>
      <c r="EM3" s="85"/>
      <c r="EN3" s="84"/>
      <c r="EO3" s="86"/>
      <c r="EP3" s="85"/>
      <c r="EQ3" s="85"/>
      <c r="ER3" s="85"/>
      <c r="ES3" s="85"/>
      <c r="ET3" s="85"/>
      <c r="EU3" s="84"/>
    </row>
    <row r="4" spans="1:151" x14ac:dyDescent="0.25">
      <c r="B4" s="83" t="s">
        <v>121</v>
      </c>
      <c r="C4" t="s">
        <v>120</v>
      </c>
      <c r="D4" s="82" t="s">
        <v>100</v>
      </c>
      <c r="E4" s="86"/>
      <c r="F4" s="85"/>
      <c r="G4" s="85"/>
      <c r="H4" s="85"/>
      <c r="I4" s="85"/>
      <c r="J4" s="85"/>
      <c r="K4" s="84"/>
      <c r="L4" s="86"/>
      <c r="M4" s="85"/>
      <c r="N4" s="85"/>
      <c r="O4" s="85"/>
      <c r="P4" s="85"/>
      <c r="Q4" s="85"/>
      <c r="R4" s="84"/>
      <c r="S4" s="86"/>
      <c r="T4" s="85"/>
      <c r="U4" s="85"/>
      <c r="V4" s="85"/>
      <c r="W4" s="85">
        <v>8</v>
      </c>
      <c r="X4" s="85"/>
      <c r="Y4" s="84"/>
      <c r="Z4" s="86">
        <v>8</v>
      </c>
      <c r="AA4" s="84"/>
      <c r="AB4" s="86"/>
      <c r="AC4" s="85"/>
      <c r="AD4" s="85"/>
      <c r="AE4" s="85"/>
      <c r="AF4" s="84"/>
      <c r="AG4" s="86"/>
      <c r="AH4" s="85"/>
      <c r="AI4" s="85"/>
      <c r="AJ4" s="85"/>
      <c r="AK4" s="85"/>
      <c r="AL4" s="85"/>
      <c r="AM4" s="84"/>
      <c r="AN4" s="86"/>
      <c r="AO4" s="85"/>
      <c r="AP4" s="85"/>
      <c r="AQ4" s="85"/>
      <c r="AR4" s="85"/>
      <c r="AS4" s="85"/>
      <c r="AT4" s="84"/>
      <c r="AU4" s="86"/>
      <c r="AV4" s="85"/>
      <c r="AW4" s="85"/>
      <c r="AX4" s="85"/>
      <c r="AY4" s="85"/>
      <c r="AZ4" s="85"/>
      <c r="BA4" s="84"/>
      <c r="BB4" s="86"/>
      <c r="BC4" s="85"/>
      <c r="BD4" s="85"/>
      <c r="BE4" s="85"/>
      <c r="BF4" s="84"/>
      <c r="BG4" s="86"/>
      <c r="BH4" s="84"/>
      <c r="BI4" s="86"/>
      <c r="BJ4" s="85"/>
      <c r="BK4" s="85"/>
      <c r="BL4" s="85"/>
      <c r="BM4" s="85"/>
      <c r="BN4" s="85"/>
      <c r="BO4" s="84"/>
      <c r="BP4" s="86"/>
      <c r="BQ4" s="85"/>
      <c r="BR4" s="85"/>
      <c r="BS4" s="85"/>
      <c r="BT4" s="85"/>
      <c r="BU4" s="85"/>
      <c r="BV4" s="84"/>
      <c r="BW4" s="86"/>
      <c r="BX4" s="85"/>
      <c r="BY4" s="85"/>
      <c r="BZ4" s="85"/>
      <c r="CA4" s="85"/>
      <c r="CB4" s="85"/>
      <c r="CC4" s="84"/>
      <c r="CD4" s="86"/>
      <c r="CE4" s="85"/>
      <c r="CF4" s="85"/>
      <c r="CG4" s="85"/>
      <c r="CH4" s="85"/>
      <c r="CI4" s="85"/>
      <c r="CJ4" s="84"/>
      <c r="CK4" s="86"/>
      <c r="CL4" s="85"/>
      <c r="CM4" s="85"/>
      <c r="CN4" s="85"/>
      <c r="CO4" s="85"/>
      <c r="CP4" s="85"/>
      <c r="CQ4" s="84"/>
      <c r="CR4" s="86"/>
      <c r="CS4" s="85"/>
      <c r="CT4" s="85"/>
      <c r="CU4" s="85"/>
      <c r="CV4" s="85"/>
      <c r="CW4" s="85"/>
      <c r="CX4" s="84"/>
      <c r="CY4" s="86"/>
      <c r="CZ4" s="85"/>
      <c r="DA4" s="85"/>
      <c r="DB4" s="85"/>
      <c r="DC4" s="85"/>
      <c r="DD4" s="85"/>
      <c r="DE4" s="84"/>
      <c r="DF4" s="86"/>
      <c r="DG4" s="85"/>
      <c r="DH4" s="85"/>
      <c r="DI4" s="85"/>
      <c r="DJ4" s="85"/>
      <c r="DK4" s="85"/>
      <c r="DL4" s="84"/>
      <c r="DM4" s="86"/>
      <c r="DN4" s="85"/>
      <c r="DO4" s="84"/>
      <c r="DP4" s="86"/>
      <c r="DQ4" s="85"/>
      <c r="DR4" s="85"/>
      <c r="DS4" s="84"/>
      <c r="DT4" s="86"/>
      <c r="DU4" s="85"/>
      <c r="DV4" s="85"/>
      <c r="DW4" s="85"/>
      <c r="DX4" s="85"/>
      <c r="DY4" s="85"/>
      <c r="DZ4" s="84"/>
      <c r="EA4" s="86"/>
      <c r="EB4" s="85"/>
      <c r="EC4" s="85"/>
      <c r="ED4" s="85"/>
      <c r="EE4" s="85"/>
      <c r="EF4" s="85"/>
      <c r="EG4" s="84"/>
      <c r="EH4" s="86"/>
      <c r="EI4" s="85"/>
      <c r="EJ4" s="85"/>
      <c r="EK4" s="85"/>
      <c r="EL4" s="85"/>
      <c r="EM4" s="85"/>
      <c r="EN4" s="84"/>
      <c r="EO4" s="86"/>
      <c r="EP4" s="85"/>
      <c r="EQ4" s="85"/>
      <c r="ER4" s="85"/>
      <c r="ES4" s="85"/>
      <c r="ET4" s="85"/>
      <c r="EU4" s="84"/>
    </row>
    <row r="5" spans="1:151" x14ac:dyDescent="0.25">
      <c r="B5" s="83" t="s">
        <v>119</v>
      </c>
      <c r="C5" t="s">
        <v>118</v>
      </c>
      <c r="D5" s="82" t="s">
        <v>100</v>
      </c>
      <c r="E5" s="86"/>
      <c r="F5" s="85"/>
      <c r="G5" s="85"/>
      <c r="H5" s="85"/>
      <c r="I5" s="85"/>
      <c r="J5" s="85"/>
      <c r="K5" s="84"/>
      <c r="L5" s="86"/>
      <c r="M5" s="85"/>
      <c r="N5" s="85"/>
      <c r="O5" s="85"/>
      <c r="P5" s="85"/>
      <c r="Q5" s="85"/>
      <c r="R5" s="84"/>
      <c r="S5" s="86"/>
      <c r="T5" s="85"/>
      <c r="U5" s="85"/>
      <c r="V5" s="85"/>
      <c r="W5" s="85"/>
      <c r="X5" s="85"/>
      <c r="Y5" s="84"/>
      <c r="Z5" s="86"/>
      <c r="AA5" s="84">
        <v>8</v>
      </c>
      <c r="AB5" s="86">
        <v>8</v>
      </c>
      <c r="AC5" s="85">
        <v>8</v>
      </c>
      <c r="AD5" s="85"/>
      <c r="AE5" s="85"/>
      <c r="AF5" s="84"/>
      <c r="AG5" s="86"/>
      <c r="AH5" s="85"/>
      <c r="AI5" s="85"/>
      <c r="AJ5" s="85"/>
      <c r="AK5" s="85"/>
      <c r="AL5" s="85"/>
      <c r="AM5" s="84"/>
      <c r="AN5" s="86"/>
      <c r="AO5" s="85"/>
      <c r="AP5" s="85"/>
      <c r="AQ5" s="85"/>
      <c r="AR5" s="85"/>
      <c r="AS5" s="85"/>
      <c r="AT5" s="84"/>
      <c r="AU5" s="86"/>
      <c r="AV5" s="85"/>
      <c r="AW5" s="85"/>
      <c r="AX5" s="85"/>
      <c r="AY5" s="85"/>
      <c r="AZ5" s="85"/>
      <c r="BA5" s="84"/>
      <c r="BB5" s="86"/>
      <c r="BC5" s="85"/>
      <c r="BD5" s="85"/>
      <c r="BE5" s="85"/>
      <c r="BF5" s="84"/>
      <c r="BG5" s="86"/>
      <c r="BH5" s="84"/>
      <c r="BI5" s="86"/>
      <c r="BJ5" s="85"/>
      <c r="BK5" s="85"/>
      <c r="BL5" s="85"/>
      <c r="BM5" s="85"/>
      <c r="BN5" s="85"/>
      <c r="BO5" s="84"/>
      <c r="BP5" s="86"/>
      <c r="BQ5" s="85"/>
      <c r="BR5" s="85"/>
      <c r="BS5" s="85"/>
      <c r="BT5" s="85"/>
      <c r="BU5" s="85"/>
      <c r="BV5" s="84"/>
      <c r="BW5" s="86"/>
      <c r="BX5" s="85"/>
      <c r="BY5" s="85"/>
      <c r="BZ5" s="85"/>
      <c r="CA5" s="85"/>
      <c r="CB5" s="85"/>
      <c r="CC5" s="84"/>
      <c r="CD5" s="86"/>
      <c r="CE5" s="85"/>
      <c r="CF5" s="85"/>
      <c r="CG5" s="85"/>
      <c r="CH5" s="85"/>
      <c r="CI5" s="85"/>
      <c r="CJ5" s="84"/>
      <c r="CK5" s="86"/>
      <c r="CL5" s="85"/>
      <c r="CM5" s="85"/>
      <c r="CN5" s="85"/>
      <c r="CO5" s="85"/>
      <c r="CP5" s="85"/>
      <c r="CQ5" s="84"/>
      <c r="CR5" s="86"/>
      <c r="CS5" s="85"/>
      <c r="CT5" s="85"/>
      <c r="CU5" s="85"/>
      <c r="CV5" s="85"/>
      <c r="CW5" s="85"/>
      <c r="CX5" s="84"/>
      <c r="CY5" s="86"/>
      <c r="CZ5" s="85"/>
      <c r="DA5" s="85"/>
      <c r="DB5" s="85"/>
      <c r="DC5" s="85"/>
      <c r="DD5" s="85"/>
      <c r="DE5" s="84"/>
      <c r="DF5" s="86"/>
      <c r="DG5" s="85"/>
      <c r="DH5" s="85"/>
      <c r="DI5" s="85"/>
      <c r="DJ5" s="85"/>
      <c r="DK5" s="85"/>
      <c r="DL5" s="84"/>
      <c r="DM5" s="86"/>
      <c r="DN5" s="85"/>
      <c r="DO5" s="84"/>
      <c r="DP5" s="86"/>
      <c r="DQ5" s="85"/>
      <c r="DR5" s="85"/>
      <c r="DS5" s="84"/>
      <c r="DT5" s="86"/>
      <c r="DU5" s="85"/>
      <c r="DV5" s="85"/>
      <c r="DW5" s="85"/>
      <c r="DX5" s="85"/>
      <c r="DY5" s="85"/>
      <c r="DZ5" s="84"/>
      <c r="EA5" s="86"/>
      <c r="EB5" s="85"/>
      <c r="EC5" s="85"/>
      <c r="ED5" s="85"/>
      <c r="EE5" s="85"/>
      <c r="EF5" s="85"/>
      <c r="EG5" s="84"/>
      <c r="EH5" s="86"/>
      <c r="EI5" s="85"/>
      <c r="EJ5" s="85"/>
      <c r="EK5" s="85"/>
      <c r="EL5" s="85"/>
      <c r="EM5" s="85"/>
      <c r="EN5" s="84"/>
      <c r="EO5" s="86"/>
      <c r="EP5" s="85"/>
      <c r="EQ5" s="85"/>
      <c r="ER5" s="85"/>
      <c r="ES5" s="85"/>
      <c r="ET5" s="85"/>
      <c r="EU5" s="84"/>
    </row>
    <row r="6" spans="1:151" x14ac:dyDescent="0.25">
      <c r="B6" s="83" t="s">
        <v>117</v>
      </c>
      <c r="C6" t="s">
        <v>116</v>
      </c>
      <c r="D6" s="82" t="s">
        <v>100</v>
      </c>
      <c r="E6" s="86"/>
      <c r="F6" s="85"/>
      <c r="G6" s="85"/>
      <c r="H6" s="85"/>
      <c r="I6" s="85"/>
      <c r="J6" s="85"/>
      <c r="K6" s="84"/>
      <c r="L6" s="86"/>
      <c r="M6" s="85"/>
      <c r="N6" s="85"/>
      <c r="O6" s="85"/>
      <c r="P6" s="85"/>
      <c r="Q6" s="85"/>
      <c r="R6" s="84"/>
      <c r="S6" s="86"/>
      <c r="T6" s="85"/>
      <c r="U6" s="85"/>
      <c r="V6" s="85"/>
      <c r="W6" s="85"/>
      <c r="X6" s="85"/>
      <c r="Y6" s="84"/>
      <c r="Z6" s="86"/>
      <c r="AA6" s="84"/>
      <c r="AB6" s="86"/>
      <c r="AC6" s="85"/>
      <c r="AD6" s="85"/>
      <c r="AE6" s="85"/>
      <c r="AF6" s="84"/>
      <c r="AG6" s="86"/>
      <c r="AH6" s="85">
        <v>8</v>
      </c>
      <c r="AI6" s="85"/>
      <c r="AJ6" s="85"/>
      <c r="AK6" s="85"/>
      <c r="AL6" s="85"/>
      <c r="AM6" s="84"/>
      <c r="AN6" s="86"/>
      <c r="AO6" s="85"/>
      <c r="AP6" s="85"/>
      <c r="AQ6" s="85"/>
      <c r="AR6" s="85"/>
      <c r="AS6" s="85"/>
      <c r="AT6" s="84"/>
      <c r="AU6" s="86"/>
      <c r="AV6" s="85"/>
      <c r="AW6" s="85"/>
      <c r="AX6" s="85"/>
      <c r="AY6" s="85"/>
      <c r="AZ6" s="85"/>
      <c r="BA6" s="84"/>
      <c r="BB6" s="86"/>
      <c r="BC6" s="85"/>
      <c r="BD6" s="85"/>
      <c r="BE6" s="85"/>
      <c r="BF6" s="84"/>
      <c r="BG6" s="86"/>
      <c r="BH6" s="84"/>
      <c r="BI6" s="86"/>
      <c r="BJ6" s="85"/>
      <c r="BK6" s="85"/>
      <c r="BL6" s="85"/>
      <c r="BM6" s="85"/>
      <c r="BN6" s="85"/>
      <c r="BO6" s="84"/>
      <c r="BP6" s="86"/>
      <c r="BQ6" s="85"/>
      <c r="BR6" s="85"/>
      <c r="BS6" s="85"/>
      <c r="BT6" s="85"/>
      <c r="BU6" s="85"/>
      <c r="BV6" s="84"/>
      <c r="BW6" s="86"/>
      <c r="BX6" s="85"/>
      <c r="BY6" s="85"/>
      <c r="BZ6" s="85"/>
      <c r="CA6" s="85"/>
      <c r="CB6" s="85"/>
      <c r="CC6" s="84"/>
      <c r="CD6" s="86"/>
      <c r="CE6" s="85"/>
      <c r="CF6" s="85"/>
      <c r="CG6" s="85"/>
      <c r="CH6" s="85"/>
      <c r="CI6" s="85"/>
      <c r="CJ6" s="84"/>
      <c r="CK6" s="86"/>
      <c r="CL6" s="85"/>
      <c r="CM6" s="85"/>
      <c r="CN6" s="85"/>
      <c r="CO6" s="85"/>
      <c r="CP6" s="85"/>
      <c r="CQ6" s="84"/>
      <c r="CR6" s="86"/>
      <c r="CS6" s="85"/>
      <c r="CT6" s="85"/>
      <c r="CU6" s="85"/>
      <c r="CV6" s="85"/>
      <c r="CW6" s="85"/>
      <c r="CX6" s="84"/>
      <c r="CY6" s="86"/>
      <c r="CZ6" s="85"/>
      <c r="DA6" s="85"/>
      <c r="DB6" s="85"/>
      <c r="DC6" s="85"/>
      <c r="DD6" s="85"/>
      <c r="DE6" s="84"/>
      <c r="DF6" s="86"/>
      <c r="DG6" s="85"/>
      <c r="DH6" s="85"/>
      <c r="DI6" s="85"/>
      <c r="DJ6" s="85"/>
      <c r="DK6" s="85"/>
      <c r="DL6" s="84"/>
      <c r="DM6" s="86"/>
      <c r="DN6" s="85"/>
      <c r="DO6" s="84"/>
      <c r="DP6" s="86"/>
      <c r="DQ6" s="85"/>
      <c r="DR6" s="85"/>
      <c r="DS6" s="84"/>
      <c r="DT6" s="86"/>
      <c r="DU6" s="85"/>
      <c r="DV6" s="85"/>
      <c r="DW6" s="85"/>
      <c r="DX6" s="85"/>
      <c r="DY6" s="85"/>
      <c r="DZ6" s="84"/>
      <c r="EA6" s="86"/>
      <c r="EB6" s="85"/>
      <c r="EC6" s="85"/>
      <c r="ED6" s="85"/>
      <c r="EE6" s="85"/>
      <c r="EF6" s="85"/>
      <c r="EG6" s="84"/>
      <c r="EH6" s="86"/>
      <c r="EI6" s="85"/>
      <c r="EJ6" s="85"/>
      <c r="EK6" s="85"/>
      <c r="EL6" s="85"/>
      <c r="EM6" s="85"/>
      <c r="EN6" s="84"/>
      <c r="EO6" s="86"/>
      <c r="EP6" s="85"/>
      <c r="EQ6" s="85"/>
      <c r="ER6" s="85"/>
      <c r="ES6" s="85"/>
      <c r="ET6" s="85"/>
      <c r="EU6" s="84"/>
    </row>
    <row r="7" spans="1:151" x14ac:dyDescent="0.25">
      <c r="B7" s="83" t="s">
        <v>115</v>
      </c>
      <c r="C7" t="s">
        <v>109</v>
      </c>
      <c r="D7" s="82" t="s">
        <v>100</v>
      </c>
      <c r="E7" s="86"/>
      <c r="F7" s="85"/>
      <c r="G7" s="85"/>
      <c r="H7" s="85"/>
      <c r="I7" s="85"/>
      <c r="J7" s="85"/>
      <c r="K7" s="84"/>
      <c r="L7" s="86"/>
      <c r="M7" s="85"/>
      <c r="N7" s="85"/>
      <c r="O7" s="85"/>
      <c r="P7" s="85"/>
      <c r="Q7" s="85"/>
      <c r="R7" s="84"/>
      <c r="S7" s="86"/>
      <c r="T7" s="85"/>
      <c r="U7" s="85"/>
      <c r="V7" s="85"/>
      <c r="W7" s="85"/>
      <c r="X7" s="85"/>
      <c r="Y7" s="84"/>
      <c r="Z7" s="86"/>
      <c r="AA7" s="84"/>
      <c r="AB7" s="86"/>
      <c r="AC7" s="85"/>
      <c r="AD7" s="85"/>
      <c r="AE7" s="85"/>
      <c r="AF7" s="84"/>
      <c r="AG7" s="86"/>
      <c r="AH7" s="85"/>
      <c r="AI7" s="85"/>
      <c r="AJ7" s="85"/>
      <c r="AK7" s="85"/>
      <c r="AL7" s="85"/>
      <c r="AM7" s="84"/>
      <c r="AN7" s="86"/>
      <c r="AO7" s="85"/>
      <c r="AP7" s="85"/>
      <c r="AQ7" s="85"/>
      <c r="AR7" s="85"/>
      <c r="AS7" s="85"/>
      <c r="AT7" s="84"/>
      <c r="AU7" s="86"/>
      <c r="AV7" s="85"/>
      <c r="AW7" s="85"/>
      <c r="AX7" s="85"/>
      <c r="AY7" s="85"/>
      <c r="AZ7" s="85">
        <v>8</v>
      </c>
      <c r="BA7" s="84"/>
      <c r="BB7" s="86">
        <v>8</v>
      </c>
      <c r="BC7" s="85">
        <v>8</v>
      </c>
      <c r="BD7" s="87">
        <v>8</v>
      </c>
      <c r="BE7" s="87">
        <v>8</v>
      </c>
      <c r="BF7" s="84"/>
      <c r="BG7" s="86"/>
      <c r="BH7" s="84"/>
      <c r="BI7" s="86"/>
      <c r="BJ7" s="85"/>
      <c r="BK7" s="85"/>
      <c r="BL7" s="85"/>
      <c r="BM7" s="85"/>
      <c r="BN7" s="85"/>
      <c r="BO7" s="84"/>
      <c r="BP7" s="86"/>
      <c r="BQ7" s="85"/>
      <c r="BR7" s="85"/>
      <c r="BS7" s="85"/>
      <c r="BT7" s="85"/>
      <c r="BU7" s="85"/>
      <c r="BV7" s="84"/>
      <c r="BW7" s="86"/>
      <c r="BX7" s="85"/>
      <c r="BY7" s="85"/>
      <c r="BZ7" s="85"/>
      <c r="CA7" s="85"/>
      <c r="CB7" s="85"/>
      <c r="CC7" s="84"/>
      <c r="CD7" s="86"/>
      <c r="CE7" s="85"/>
      <c r="CF7" s="85"/>
      <c r="CG7" s="85"/>
      <c r="CH7" s="85"/>
      <c r="CI7" s="85"/>
      <c r="CJ7" s="84"/>
      <c r="CK7" s="86"/>
      <c r="CL7" s="85"/>
      <c r="CM7" s="85"/>
      <c r="CN7" s="85"/>
      <c r="CO7" s="85"/>
      <c r="CP7" s="85"/>
      <c r="CQ7" s="84"/>
      <c r="CR7" s="86"/>
      <c r="CS7" s="85"/>
      <c r="CT7" s="85"/>
      <c r="CU7" s="85"/>
      <c r="CV7" s="85"/>
      <c r="CW7" s="85"/>
      <c r="CX7" s="84"/>
      <c r="CY7" s="86"/>
      <c r="CZ7" s="85"/>
      <c r="DA7" s="85"/>
      <c r="DB7" s="85"/>
      <c r="DC7" s="85"/>
      <c r="DD7" s="85"/>
      <c r="DE7" s="84"/>
      <c r="DF7" s="86"/>
      <c r="DG7" s="85"/>
      <c r="DH7" s="85"/>
      <c r="DI7" s="85"/>
      <c r="DJ7" s="85"/>
      <c r="DK7" s="85"/>
      <c r="DL7" s="84"/>
      <c r="DM7" s="86"/>
      <c r="DN7" s="85"/>
      <c r="DO7" s="84"/>
      <c r="DP7" s="86"/>
      <c r="DQ7" s="85"/>
      <c r="DR7" s="85"/>
      <c r="DS7" s="84"/>
      <c r="DT7" s="86"/>
      <c r="DU7" s="85"/>
      <c r="DV7" s="85"/>
      <c r="DW7" s="85"/>
      <c r="DX7" s="85"/>
      <c r="DY7" s="85"/>
      <c r="DZ7" s="84"/>
      <c r="EA7" s="86"/>
      <c r="EB7" s="85"/>
      <c r="EC7" s="85"/>
      <c r="ED7" s="85"/>
      <c r="EE7" s="85"/>
      <c r="EF7" s="85"/>
      <c r="EG7" s="84"/>
      <c r="EH7" s="86"/>
      <c r="EI7" s="85"/>
      <c r="EJ7" s="85"/>
      <c r="EK7" s="85"/>
      <c r="EL7" s="85"/>
      <c r="EM7" s="85"/>
      <c r="EN7" s="84"/>
      <c r="EO7" s="86"/>
      <c r="EP7" s="85"/>
      <c r="EQ7" s="85"/>
      <c r="ER7" s="85"/>
      <c r="ES7" s="85"/>
      <c r="ET7" s="85"/>
      <c r="EU7" s="84"/>
    </row>
    <row r="8" spans="1:151" x14ac:dyDescent="0.25">
      <c r="B8" s="83" t="s">
        <v>114</v>
      </c>
      <c r="C8" t="s">
        <v>109</v>
      </c>
      <c r="D8" s="82" t="s">
        <v>100</v>
      </c>
      <c r="E8" s="86"/>
      <c r="F8" s="85"/>
      <c r="G8" s="85"/>
      <c r="H8" s="85"/>
      <c r="I8" s="85"/>
      <c r="J8" s="85"/>
      <c r="K8" s="84"/>
      <c r="L8" s="86"/>
      <c r="M8" s="85"/>
      <c r="N8" s="85"/>
      <c r="O8" s="85"/>
      <c r="P8" s="85"/>
      <c r="Q8" s="85"/>
      <c r="R8" s="84"/>
      <c r="S8" s="86"/>
      <c r="T8" s="85"/>
      <c r="U8" s="85"/>
      <c r="V8" s="85"/>
      <c r="W8" s="85"/>
      <c r="X8" s="85"/>
      <c r="Y8" s="84"/>
      <c r="Z8" s="86"/>
      <c r="AA8" s="84"/>
      <c r="AB8" s="86"/>
      <c r="AC8" s="85"/>
      <c r="AD8" s="85"/>
      <c r="AE8" s="85"/>
      <c r="AF8" s="84"/>
      <c r="AG8" s="86"/>
      <c r="AH8" s="85"/>
      <c r="AI8" s="85"/>
      <c r="AJ8" s="85"/>
      <c r="AK8" s="85"/>
      <c r="AL8" s="85"/>
      <c r="AM8" s="84"/>
      <c r="AN8" s="86"/>
      <c r="AO8" s="85"/>
      <c r="AP8" s="85"/>
      <c r="AQ8" s="85"/>
      <c r="AR8" s="85"/>
      <c r="AS8" s="85"/>
      <c r="AT8" s="84"/>
      <c r="AU8" s="86"/>
      <c r="AV8" s="85"/>
      <c r="AW8" s="85"/>
      <c r="AX8" s="85"/>
      <c r="AY8" s="85"/>
      <c r="AZ8" s="85"/>
      <c r="BA8" s="84"/>
      <c r="BB8" s="86"/>
      <c r="BC8" s="85"/>
      <c r="BD8" s="85"/>
      <c r="BE8" s="85"/>
      <c r="BF8" s="84">
        <v>8</v>
      </c>
      <c r="BG8" s="86">
        <v>8</v>
      </c>
      <c r="BH8" s="84"/>
      <c r="BI8" s="86">
        <v>8</v>
      </c>
      <c r="BJ8" s="87">
        <v>8</v>
      </c>
      <c r="BK8" s="87">
        <v>8</v>
      </c>
      <c r="BL8" s="87">
        <v>8</v>
      </c>
      <c r="BM8" s="85"/>
      <c r="BN8" s="85"/>
      <c r="BO8" s="84"/>
      <c r="BP8" s="86"/>
      <c r="BQ8" s="85"/>
      <c r="BR8" s="85"/>
      <c r="BS8" s="85"/>
      <c r="BT8" s="85"/>
      <c r="BU8" s="85"/>
      <c r="BV8" s="84"/>
      <c r="BW8" s="86"/>
      <c r="BX8" s="85"/>
      <c r="BY8" s="85"/>
      <c r="BZ8" s="85"/>
      <c r="CA8" s="85"/>
      <c r="CB8" s="85"/>
      <c r="CC8" s="84"/>
      <c r="CD8" s="86"/>
      <c r="CE8" s="85"/>
      <c r="CF8" s="85"/>
      <c r="CG8" s="85"/>
      <c r="CH8" s="85"/>
      <c r="CI8" s="85"/>
      <c r="CJ8" s="84"/>
      <c r="CK8" s="86"/>
      <c r="CL8" s="85"/>
      <c r="CM8" s="85"/>
      <c r="CN8" s="85"/>
      <c r="CO8" s="85"/>
      <c r="CP8" s="85"/>
      <c r="CQ8" s="84"/>
      <c r="CR8" s="86"/>
      <c r="CS8" s="85"/>
      <c r="CT8" s="85"/>
      <c r="CU8" s="85"/>
      <c r="CV8" s="85"/>
      <c r="CW8" s="85"/>
      <c r="CX8" s="84"/>
      <c r="CY8" s="86"/>
      <c r="CZ8" s="85"/>
      <c r="DA8" s="85"/>
      <c r="DB8" s="85"/>
      <c r="DC8" s="85"/>
      <c r="DD8" s="85"/>
      <c r="DE8" s="84"/>
      <c r="DF8" s="86"/>
      <c r="DG8" s="85"/>
      <c r="DH8" s="85"/>
      <c r="DI8" s="85"/>
      <c r="DJ8" s="85"/>
      <c r="DK8" s="85"/>
      <c r="DL8" s="84"/>
      <c r="DM8" s="86"/>
      <c r="DN8" s="85"/>
      <c r="DO8" s="84"/>
      <c r="DP8" s="86"/>
      <c r="DQ8" s="85"/>
      <c r="DR8" s="85"/>
      <c r="DS8" s="84"/>
      <c r="DT8" s="86"/>
      <c r="DU8" s="85"/>
      <c r="DV8" s="85"/>
      <c r="DW8" s="85"/>
      <c r="DX8" s="85"/>
      <c r="DY8" s="85"/>
      <c r="DZ8" s="84"/>
      <c r="EA8" s="86"/>
      <c r="EB8" s="85"/>
      <c r="EC8" s="85"/>
      <c r="ED8" s="85"/>
      <c r="EE8" s="85"/>
      <c r="EF8" s="85"/>
      <c r="EG8" s="84"/>
      <c r="EH8" s="86"/>
      <c r="EI8" s="85"/>
      <c r="EJ8" s="85"/>
      <c r="EK8" s="85"/>
      <c r="EL8" s="85"/>
      <c r="EM8" s="85"/>
      <c r="EN8" s="84"/>
      <c r="EO8" s="86"/>
      <c r="EP8" s="85"/>
      <c r="EQ8" s="85"/>
      <c r="ER8" s="85"/>
      <c r="ES8" s="85"/>
      <c r="ET8" s="85"/>
      <c r="EU8" s="84"/>
    </row>
    <row r="9" spans="1:151" x14ac:dyDescent="0.25">
      <c r="B9" s="83" t="s">
        <v>113</v>
      </c>
      <c r="C9" t="s">
        <v>112</v>
      </c>
      <c r="D9" s="82" t="s">
        <v>100</v>
      </c>
      <c r="E9" s="86"/>
      <c r="F9" s="85"/>
      <c r="G9" s="85"/>
      <c r="H9" s="85"/>
      <c r="I9" s="85"/>
      <c r="J9" s="85"/>
      <c r="K9" s="84"/>
      <c r="L9" s="86"/>
      <c r="M9" s="85"/>
      <c r="N9" s="85"/>
      <c r="O9" s="85"/>
      <c r="P9" s="85"/>
      <c r="Q9" s="85"/>
      <c r="R9" s="84"/>
      <c r="S9" s="86"/>
      <c r="T9" s="85"/>
      <c r="U9" s="85"/>
      <c r="V9" s="85"/>
      <c r="W9" s="85"/>
      <c r="X9" s="85"/>
      <c r="Y9" s="84"/>
      <c r="Z9" s="86"/>
      <c r="AA9" s="84"/>
      <c r="AB9" s="86"/>
      <c r="AC9" s="85"/>
      <c r="AD9" s="85"/>
      <c r="AE9" s="85"/>
      <c r="AF9" s="84"/>
      <c r="AG9" s="86"/>
      <c r="AH9" s="85"/>
      <c r="AI9" s="85"/>
      <c r="AJ9" s="85"/>
      <c r="AK9" s="85"/>
      <c r="AL9" s="85"/>
      <c r="AM9" s="84"/>
      <c r="AN9" s="86"/>
      <c r="AO9" s="85"/>
      <c r="AP9" s="85"/>
      <c r="AQ9" s="85"/>
      <c r="AR9" s="85"/>
      <c r="AS9" s="85"/>
      <c r="AT9" s="84"/>
      <c r="AU9" s="86"/>
      <c r="AV9" s="85"/>
      <c r="AW9" s="85"/>
      <c r="AX9" s="85"/>
      <c r="AY9" s="85"/>
      <c r="AZ9" s="85"/>
      <c r="BA9" s="84"/>
      <c r="BB9" s="86"/>
      <c r="BC9" s="85"/>
      <c r="BD9" s="85"/>
      <c r="BE9" s="85"/>
      <c r="BF9" s="84"/>
      <c r="BG9" s="86"/>
      <c r="BH9" s="84"/>
      <c r="BI9" s="86"/>
      <c r="BJ9" s="85"/>
      <c r="BK9" s="85"/>
      <c r="BL9" s="85"/>
      <c r="BM9" s="85">
        <v>8</v>
      </c>
      <c r="BN9" s="85">
        <v>8</v>
      </c>
      <c r="BO9" s="84"/>
      <c r="BP9" s="86">
        <v>8</v>
      </c>
      <c r="BQ9" s="87">
        <v>8</v>
      </c>
      <c r="BR9" s="87">
        <v>8</v>
      </c>
      <c r="BS9" s="87">
        <v>8</v>
      </c>
      <c r="BT9" s="87">
        <v>8</v>
      </c>
      <c r="BU9" s="85"/>
      <c r="BV9" s="84"/>
      <c r="BW9" s="86"/>
      <c r="BX9" s="85"/>
      <c r="BY9" s="85"/>
      <c r="BZ9" s="85"/>
      <c r="CA9" s="85"/>
      <c r="CB9" s="85"/>
      <c r="CC9" s="84"/>
      <c r="CD9" s="86"/>
      <c r="CE9" s="85"/>
      <c r="CF9" s="85"/>
      <c r="CG9" s="85"/>
      <c r="CH9" s="85"/>
      <c r="CI9" s="85"/>
      <c r="CJ9" s="84"/>
      <c r="CK9" s="86"/>
      <c r="CL9" s="85"/>
      <c r="CM9" s="85"/>
      <c r="CN9" s="85"/>
      <c r="CO9" s="85"/>
      <c r="CP9" s="85"/>
      <c r="CQ9" s="84"/>
      <c r="CR9" s="86"/>
      <c r="CS9" s="85"/>
      <c r="CT9" s="85"/>
      <c r="CU9" s="85"/>
      <c r="CV9" s="85"/>
      <c r="CW9" s="85"/>
      <c r="CX9" s="84"/>
      <c r="CY9" s="86"/>
      <c r="CZ9" s="85"/>
      <c r="DA9" s="85"/>
      <c r="DB9" s="85"/>
      <c r="DC9" s="85"/>
      <c r="DD9" s="85"/>
      <c r="DE9" s="84"/>
      <c r="DF9" s="86"/>
      <c r="DG9" s="85"/>
      <c r="DH9" s="85"/>
      <c r="DI9" s="85"/>
      <c r="DJ9" s="85"/>
      <c r="DK9" s="85"/>
      <c r="DL9" s="84"/>
      <c r="DM9" s="86"/>
      <c r="DN9" s="85"/>
      <c r="DO9" s="84"/>
      <c r="DP9" s="86"/>
      <c r="DQ9" s="85"/>
      <c r="DR9" s="85"/>
      <c r="DS9" s="84"/>
      <c r="DT9" s="86"/>
      <c r="DU9" s="85"/>
      <c r="DV9" s="85"/>
      <c r="DW9" s="85"/>
      <c r="DX9" s="85"/>
      <c r="DY9" s="85"/>
      <c r="DZ9" s="84"/>
      <c r="EA9" s="86"/>
      <c r="EB9" s="85"/>
      <c r="EC9" s="85"/>
      <c r="ED9" s="85"/>
      <c r="EE9" s="85"/>
      <c r="EF9" s="85"/>
      <c r="EG9" s="84"/>
      <c r="EH9" s="86"/>
      <c r="EI9" s="85"/>
      <c r="EJ9" s="85"/>
      <c r="EK9" s="85"/>
      <c r="EL9" s="85"/>
      <c r="EM9" s="85"/>
      <c r="EN9" s="84"/>
      <c r="EO9" s="86"/>
      <c r="EP9" s="85"/>
      <c r="EQ9" s="85"/>
      <c r="ER9" s="85"/>
      <c r="ES9" s="85"/>
      <c r="ET9" s="85"/>
      <c r="EU9" s="84"/>
    </row>
    <row r="10" spans="1:151" x14ac:dyDescent="0.25">
      <c r="B10" s="83" t="s">
        <v>111</v>
      </c>
      <c r="C10" t="s">
        <v>103</v>
      </c>
      <c r="D10" s="82" t="s">
        <v>100</v>
      </c>
      <c r="E10" s="86"/>
      <c r="F10" s="85"/>
      <c r="G10" s="85"/>
      <c r="H10" s="85"/>
      <c r="I10" s="85"/>
      <c r="J10" s="85"/>
      <c r="K10" s="84"/>
      <c r="L10" s="86"/>
      <c r="M10" s="85"/>
      <c r="N10" s="85"/>
      <c r="O10" s="85"/>
      <c r="P10" s="85"/>
      <c r="Q10" s="85"/>
      <c r="R10" s="84"/>
      <c r="S10" s="86"/>
      <c r="T10" s="85"/>
      <c r="U10" s="85"/>
      <c r="V10" s="85"/>
      <c r="W10" s="85"/>
      <c r="X10" s="85"/>
      <c r="Y10" s="84"/>
      <c r="Z10" s="86"/>
      <c r="AA10" s="84"/>
      <c r="AB10" s="86"/>
      <c r="AC10" s="85"/>
      <c r="AD10" s="85"/>
      <c r="AE10" s="85"/>
      <c r="AF10" s="84"/>
      <c r="AG10" s="86"/>
      <c r="AH10" s="85"/>
      <c r="AI10" s="85"/>
      <c r="AJ10" s="85"/>
      <c r="AK10" s="85"/>
      <c r="AL10" s="85"/>
      <c r="AM10" s="84"/>
      <c r="AN10" s="86"/>
      <c r="AO10" s="85"/>
      <c r="AP10" s="85"/>
      <c r="AQ10" s="85"/>
      <c r="AR10" s="85"/>
      <c r="AS10" s="85"/>
      <c r="AT10" s="84"/>
      <c r="AU10" s="86"/>
      <c r="AV10" s="85"/>
      <c r="AW10" s="85"/>
      <c r="AX10" s="85"/>
      <c r="AY10" s="85"/>
      <c r="AZ10" s="85"/>
      <c r="BA10" s="84"/>
      <c r="BB10" s="86"/>
      <c r="BC10" s="85"/>
      <c r="BD10" s="85"/>
      <c r="BE10" s="85"/>
      <c r="BF10" s="84"/>
      <c r="BG10" s="86"/>
      <c r="BH10" s="84"/>
      <c r="BI10" s="86"/>
      <c r="BJ10" s="85"/>
      <c r="BK10" s="85"/>
      <c r="BL10" s="85"/>
      <c r="BM10" s="85"/>
      <c r="BN10" s="85"/>
      <c r="BO10" s="84"/>
      <c r="BP10" s="86"/>
      <c r="BQ10" s="85"/>
      <c r="BR10" s="85"/>
      <c r="BS10" s="85"/>
      <c r="BT10" s="85"/>
      <c r="BU10" s="85"/>
      <c r="BV10" s="84"/>
      <c r="BW10" s="86"/>
      <c r="BX10" s="85">
        <v>8</v>
      </c>
      <c r="BY10" s="85">
        <v>8</v>
      </c>
      <c r="BZ10" s="85">
        <v>8</v>
      </c>
      <c r="CA10" s="87">
        <v>8</v>
      </c>
      <c r="CB10" s="87">
        <v>8</v>
      </c>
      <c r="CC10" s="84"/>
      <c r="CD10" s="86">
        <v>8</v>
      </c>
      <c r="CE10" s="87">
        <v>8</v>
      </c>
      <c r="CF10" s="87">
        <v>8</v>
      </c>
      <c r="CG10" s="87">
        <v>8</v>
      </c>
      <c r="CH10" s="87">
        <v>8</v>
      </c>
      <c r="CI10" s="85"/>
      <c r="CJ10" s="84"/>
      <c r="CK10" s="86"/>
      <c r="CL10" s="85"/>
      <c r="CM10" s="85"/>
      <c r="CN10" s="85"/>
      <c r="CO10" s="85"/>
      <c r="CP10" s="85"/>
      <c r="CQ10" s="84"/>
      <c r="CR10" s="86"/>
      <c r="CS10" s="85"/>
      <c r="CT10" s="85"/>
      <c r="CU10" s="85"/>
      <c r="CV10" s="85"/>
      <c r="CW10" s="85"/>
      <c r="CX10" s="84"/>
      <c r="CY10" s="86"/>
      <c r="CZ10" s="85"/>
      <c r="DA10" s="85"/>
      <c r="DB10" s="85"/>
      <c r="DC10" s="85"/>
      <c r="DD10" s="85"/>
      <c r="DE10" s="84"/>
      <c r="DF10" s="86"/>
      <c r="DG10" s="85"/>
      <c r="DH10" s="85"/>
      <c r="DI10" s="85"/>
      <c r="DJ10" s="85"/>
      <c r="DK10" s="85"/>
      <c r="DL10" s="84"/>
      <c r="DM10" s="86"/>
      <c r="DN10" s="85"/>
      <c r="DO10" s="84"/>
      <c r="DP10" s="86"/>
      <c r="DQ10" s="85"/>
      <c r="DR10" s="85"/>
      <c r="DS10" s="84"/>
      <c r="DT10" s="86"/>
      <c r="DU10" s="85"/>
      <c r="DV10" s="85"/>
      <c r="DW10" s="85"/>
      <c r="DX10" s="85"/>
      <c r="DY10" s="85"/>
      <c r="DZ10" s="84"/>
      <c r="EA10" s="86"/>
      <c r="EB10" s="85"/>
      <c r="EC10" s="85"/>
      <c r="ED10" s="85"/>
      <c r="EE10" s="85"/>
      <c r="EF10" s="85"/>
      <c r="EG10" s="84"/>
      <c r="EH10" s="86"/>
      <c r="EI10" s="85"/>
      <c r="EJ10" s="85"/>
      <c r="EK10" s="85"/>
      <c r="EL10" s="85"/>
      <c r="EM10" s="85"/>
      <c r="EN10" s="84"/>
      <c r="EO10" s="86"/>
      <c r="EP10" s="85"/>
      <c r="EQ10" s="85"/>
      <c r="ER10" s="85"/>
      <c r="ES10" s="85"/>
      <c r="ET10" s="85"/>
      <c r="EU10" s="84"/>
    </row>
    <row r="11" spans="1:151" x14ac:dyDescent="0.25">
      <c r="B11" s="83" t="s">
        <v>110</v>
      </c>
      <c r="C11" t="s">
        <v>109</v>
      </c>
      <c r="D11" s="82" t="s">
        <v>100</v>
      </c>
      <c r="E11" s="86"/>
      <c r="F11" s="85"/>
      <c r="G11" s="85"/>
      <c r="H11" s="85"/>
      <c r="I11" s="85"/>
      <c r="J11" s="85"/>
      <c r="K11" s="84"/>
      <c r="L11" s="86"/>
      <c r="M11" s="85"/>
      <c r="N11" s="85"/>
      <c r="O11" s="85"/>
      <c r="P11" s="85"/>
      <c r="Q11" s="85"/>
      <c r="R11" s="84"/>
      <c r="S11" s="86"/>
      <c r="T11" s="85"/>
      <c r="U11" s="85"/>
      <c r="V11" s="85"/>
      <c r="W11" s="85"/>
      <c r="X11" s="85"/>
      <c r="Y11" s="84"/>
      <c r="Z11" s="86"/>
      <c r="AA11" s="84"/>
      <c r="AB11" s="86"/>
      <c r="AC11" s="85"/>
      <c r="AD11" s="85"/>
      <c r="AE11" s="85"/>
      <c r="AF11" s="84"/>
      <c r="AG11" s="86"/>
      <c r="AH11" s="85"/>
      <c r="AI11" s="85"/>
      <c r="AJ11" s="85"/>
      <c r="AK11" s="85"/>
      <c r="AL11" s="85"/>
      <c r="AM11" s="84"/>
      <c r="AN11" s="86"/>
      <c r="AO11" s="85"/>
      <c r="AP11" s="85"/>
      <c r="AQ11" s="85"/>
      <c r="AR11" s="85"/>
      <c r="AS11" s="85"/>
      <c r="AT11" s="84"/>
      <c r="AU11" s="86"/>
      <c r="AV11" s="85"/>
      <c r="AW11" s="85"/>
      <c r="AX11" s="85"/>
      <c r="AY11" s="85"/>
      <c r="AZ11" s="85"/>
      <c r="BA11" s="84"/>
      <c r="BB11" s="86"/>
      <c r="BC11" s="85"/>
      <c r="BD11" s="85"/>
      <c r="BE11" s="85"/>
      <c r="BF11" s="84"/>
      <c r="BG11" s="86"/>
      <c r="BH11" s="84"/>
      <c r="BI11" s="86"/>
      <c r="BJ11" s="85"/>
      <c r="BK11" s="85"/>
      <c r="BL11" s="85"/>
      <c r="BM11" s="85"/>
      <c r="BN11" s="85"/>
      <c r="BO11" s="84"/>
      <c r="BP11" s="86"/>
      <c r="BQ11" s="85"/>
      <c r="BR11" s="85"/>
      <c r="BS11" s="85"/>
      <c r="BT11" s="85"/>
      <c r="BU11" s="85"/>
      <c r="BV11" s="84"/>
      <c r="BW11" s="86"/>
      <c r="BX11" s="85"/>
      <c r="BY11" s="85"/>
      <c r="BZ11" s="85"/>
      <c r="CA11" s="85"/>
      <c r="CB11" s="85"/>
      <c r="CC11" s="84"/>
      <c r="CD11" s="86"/>
      <c r="CE11" s="85"/>
      <c r="CF11" s="85"/>
      <c r="CG11" s="85"/>
      <c r="CH11" s="85"/>
      <c r="CI11" s="85"/>
      <c r="CJ11" s="84"/>
      <c r="CK11" s="86"/>
      <c r="CL11" s="85"/>
      <c r="CM11" s="85"/>
      <c r="CN11" s="85"/>
      <c r="CO11" s="85"/>
      <c r="CP11" s="85"/>
      <c r="CQ11" s="84"/>
      <c r="CR11" s="86"/>
      <c r="CS11" s="85"/>
      <c r="CT11" s="85"/>
      <c r="CU11" s="85"/>
      <c r="CV11" s="85"/>
      <c r="CW11" s="85"/>
      <c r="CX11" s="84"/>
      <c r="CY11" s="86"/>
      <c r="CZ11" s="85"/>
      <c r="DA11" s="85">
        <v>8</v>
      </c>
      <c r="DB11" s="85">
        <v>8</v>
      </c>
      <c r="DC11" s="85">
        <v>8</v>
      </c>
      <c r="DD11" s="87">
        <v>8</v>
      </c>
      <c r="DE11" s="84"/>
      <c r="DF11" s="86">
        <v>8</v>
      </c>
      <c r="DG11" s="85"/>
      <c r="DH11" s="85"/>
      <c r="DI11" s="85"/>
      <c r="DJ11" s="85"/>
      <c r="DK11" s="85"/>
      <c r="DL11" s="84"/>
      <c r="DM11" s="86"/>
      <c r="DN11" s="85"/>
      <c r="DO11" s="84"/>
      <c r="DP11" s="86"/>
      <c r="DQ11" s="85"/>
      <c r="DR11" s="85"/>
      <c r="DS11" s="84"/>
      <c r="DT11" s="86"/>
      <c r="DU11" s="85"/>
      <c r="DV11" s="85"/>
      <c r="DW11" s="85"/>
      <c r="DX11" s="85"/>
      <c r="DY11" s="85"/>
      <c r="DZ11" s="84"/>
      <c r="EA11" s="86"/>
      <c r="EB11" s="85"/>
      <c r="EC11" s="85"/>
      <c r="ED11" s="85"/>
      <c r="EE11" s="85"/>
      <c r="EF11" s="85"/>
      <c r="EG11" s="84"/>
      <c r="EH11" s="86"/>
      <c r="EI11" s="85"/>
      <c r="EJ11" s="85"/>
      <c r="EK11" s="85"/>
      <c r="EL11" s="85"/>
      <c r="EM11" s="85"/>
      <c r="EN11" s="84"/>
      <c r="EO11" s="86"/>
      <c r="EP11" s="85"/>
      <c r="EQ11" s="85"/>
      <c r="ER11" s="85"/>
      <c r="ES11" s="85"/>
      <c r="ET11" s="85"/>
      <c r="EU11" s="84"/>
    </row>
    <row r="12" spans="1:151" x14ac:dyDescent="0.25">
      <c r="B12" s="83" t="s">
        <v>108</v>
      </c>
      <c r="C12" t="s">
        <v>105</v>
      </c>
      <c r="D12" s="82" t="s">
        <v>100</v>
      </c>
      <c r="E12" s="86"/>
      <c r="F12" s="85"/>
      <c r="G12" s="85"/>
      <c r="H12" s="85"/>
      <c r="I12" s="85"/>
      <c r="J12" s="85"/>
      <c r="K12" s="84"/>
      <c r="L12" s="86"/>
      <c r="M12" s="85"/>
      <c r="N12" s="85"/>
      <c r="O12" s="85"/>
      <c r="P12" s="85"/>
      <c r="Q12" s="85"/>
      <c r="R12" s="84"/>
      <c r="S12" s="86"/>
      <c r="T12" s="85"/>
      <c r="U12" s="85"/>
      <c r="V12" s="85"/>
      <c r="W12" s="85"/>
      <c r="X12" s="85"/>
      <c r="Y12" s="84"/>
      <c r="Z12" s="86"/>
      <c r="AA12" s="84"/>
      <c r="AB12" s="86"/>
      <c r="AC12" s="85"/>
      <c r="AD12" s="85"/>
      <c r="AE12" s="85"/>
      <c r="AF12" s="84"/>
      <c r="AG12" s="86"/>
      <c r="AH12" s="85"/>
      <c r="AI12" s="85"/>
      <c r="AJ12" s="85"/>
      <c r="AK12" s="85"/>
      <c r="AL12" s="85"/>
      <c r="AM12" s="84"/>
      <c r="AN12" s="86"/>
      <c r="AO12" s="85"/>
      <c r="AP12" s="85"/>
      <c r="AQ12" s="85"/>
      <c r="AR12" s="85"/>
      <c r="AS12" s="85"/>
      <c r="AT12" s="84"/>
      <c r="AU12" s="86"/>
      <c r="AV12" s="85"/>
      <c r="AW12" s="85"/>
      <c r="AX12" s="85"/>
      <c r="AY12" s="85"/>
      <c r="AZ12" s="85"/>
      <c r="BA12" s="84"/>
      <c r="BB12" s="86"/>
      <c r="BC12" s="85"/>
      <c r="BD12" s="85"/>
      <c r="BE12" s="85"/>
      <c r="BF12" s="84"/>
      <c r="BG12" s="86"/>
      <c r="BH12" s="84"/>
      <c r="BI12" s="86"/>
      <c r="BJ12" s="85"/>
      <c r="BK12" s="85"/>
      <c r="BL12" s="85"/>
      <c r="BM12" s="85"/>
      <c r="BN12" s="85"/>
      <c r="BO12" s="84"/>
      <c r="BP12" s="86"/>
      <c r="BQ12" s="85"/>
      <c r="BR12" s="85"/>
      <c r="BS12" s="85"/>
      <c r="BT12" s="85"/>
      <c r="BU12" s="85"/>
      <c r="BV12" s="84"/>
      <c r="BW12" s="86"/>
      <c r="BX12" s="85"/>
      <c r="BY12" s="85"/>
      <c r="BZ12" s="85"/>
      <c r="CA12" s="85"/>
      <c r="CB12" s="85"/>
      <c r="CC12" s="84"/>
      <c r="CD12" s="86"/>
      <c r="CE12" s="85"/>
      <c r="CF12" s="85"/>
      <c r="CG12" s="85"/>
      <c r="CH12" s="85"/>
      <c r="CI12" s="85"/>
      <c r="CJ12" s="84"/>
      <c r="CK12" s="86"/>
      <c r="CL12" s="85"/>
      <c r="CM12" s="85"/>
      <c r="CN12" s="85"/>
      <c r="CO12" s="85"/>
      <c r="CP12" s="85"/>
      <c r="CQ12" s="84"/>
      <c r="CR12" s="86"/>
      <c r="CS12" s="85"/>
      <c r="CT12" s="85"/>
      <c r="CU12" s="85"/>
      <c r="CV12" s="85"/>
      <c r="CW12" s="85"/>
      <c r="CX12" s="84"/>
      <c r="CY12" s="86"/>
      <c r="CZ12" s="85"/>
      <c r="DA12" s="85"/>
      <c r="DB12" s="85"/>
      <c r="DC12" s="85"/>
      <c r="DD12" s="85"/>
      <c r="DE12" s="84"/>
      <c r="DF12" s="86"/>
      <c r="DG12" s="85"/>
      <c r="DH12" s="85">
        <v>8</v>
      </c>
      <c r="DI12" s="85">
        <v>8</v>
      </c>
      <c r="DJ12" s="85">
        <v>8</v>
      </c>
      <c r="DK12" s="85"/>
      <c r="DL12" s="84"/>
      <c r="DM12" s="86">
        <v>8</v>
      </c>
      <c r="DN12" s="85"/>
      <c r="DO12" s="84"/>
      <c r="DP12" s="86"/>
      <c r="DQ12" s="85"/>
      <c r="DR12" s="85"/>
      <c r="DS12" s="84"/>
      <c r="DT12" s="86"/>
      <c r="DU12" s="85"/>
      <c r="DV12" s="85"/>
      <c r="DW12" s="85"/>
      <c r="DX12" s="85"/>
      <c r="DY12" s="85"/>
      <c r="DZ12" s="84"/>
      <c r="EA12" s="86"/>
      <c r="EB12" s="85"/>
      <c r="EC12" s="85"/>
      <c r="ED12" s="85"/>
      <c r="EE12" s="85"/>
      <c r="EF12" s="85"/>
      <c r="EG12" s="84"/>
      <c r="EH12" s="86"/>
      <c r="EI12" s="85"/>
      <c r="EJ12" s="85"/>
      <c r="EK12" s="85"/>
      <c r="EL12" s="85"/>
      <c r="EM12" s="85"/>
      <c r="EN12" s="84"/>
      <c r="EO12" s="86"/>
      <c r="EP12" s="85"/>
      <c r="EQ12" s="85"/>
      <c r="ER12" s="85"/>
      <c r="ES12" s="85"/>
      <c r="ET12" s="85"/>
      <c r="EU12" s="84"/>
    </row>
    <row r="13" spans="1:151" x14ac:dyDescent="0.25">
      <c r="B13" s="83" t="s">
        <v>107</v>
      </c>
      <c r="C13" t="s">
        <v>105</v>
      </c>
      <c r="D13" s="82" t="s">
        <v>100</v>
      </c>
      <c r="E13" s="86"/>
      <c r="F13" s="85"/>
      <c r="G13" s="85"/>
      <c r="H13" s="85"/>
      <c r="I13" s="85"/>
      <c r="J13" s="85"/>
      <c r="K13" s="84"/>
      <c r="L13" s="86"/>
      <c r="M13" s="85"/>
      <c r="N13" s="85"/>
      <c r="O13" s="85"/>
      <c r="P13" s="85"/>
      <c r="Q13" s="85"/>
      <c r="R13" s="84"/>
      <c r="S13" s="86"/>
      <c r="T13" s="85"/>
      <c r="U13" s="85"/>
      <c r="V13" s="85"/>
      <c r="W13" s="85"/>
      <c r="X13" s="85"/>
      <c r="Y13" s="84"/>
      <c r="Z13" s="86"/>
      <c r="AA13" s="84"/>
      <c r="AB13" s="86"/>
      <c r="AC13" s="85"/>
      <c r="AD13" s="85"/>
      <c r="AE13" s="85"/>
      <c r="AF13" s="84"/>
      <c r="AG13" s="86"/>
      <c r="AH13" s="85"/>
      <c r="AI13" s="85"/>
      <c r="AJ13" s="85"/>
      <c r="AK13" s="85"/>
      <c r="AL13" s="85"/>
      <c r="AM13" s="84"/>
      <c r="AN13" s="86"/>
      <c r="AO13" s="85"/>
      <c r="AP13" s="85"/>
      <c r="AQ13" s="85"/>
      <c r="AR13" s="85"/>
      <c r="AS13" s="85"/>
      <c r="AT13" s="84"/>
      <c r="AU13" s="86"/>
      <c r="AV13" s="85"/>
      <c r="AW13" s="85"/>
      <c r="AX13" s="85"/>
      <c r="AY13" s="85"/>
      <c r="AZ13" s="85"/>
      <c r="BA13" s="84"/>
      <c r="BB13" s="86"/>
      <c r="BC13" s="85"/>
      <c r="BD13" s="85"/>
      <c r="BE13" s="85"/>
      <c r="BF13" s="84"/>
      <c r="BG13" s="86"/>
      <c r="BH13" s="84"/>
      <c r="BI13" s="86"/>
      <c r="BJ13" s="85"/>
      <c r="BK13" s="85"/>
      <c r="BL13" s="85"/>
      <c r="BM13" s="85"/>
      <c r="BN13" s="85"/>
      <c r="BO13" s="84"/>
      <c r="BP13" s="86"/>
      <c r="BQ13" s="85"/>
      <c r="BR13" s="85"/>
      <c r="BS13" s="85"/>
      <c r="BT13" s="85"/>
      <c r="BU13" s="85"/>
      <c r="BV13" s="84"/>
      <c r="BW13" s="86"/>
      <c r="BX13" s="85"/>
      <c r="BY13" s="85"/>
      <c r="BZ13" s="85"/>
      <c r="CA13" s="85"/>
      <c r="CB13" s="85"/>
      <c r="CC13" s="84"/>
      <c r="CD13" s="86"/>
      <c r="CE13" s="85"/>
      <c r="CF13" s="85"/>
      <c r="CG13" s="85"/>
      <c r="CH13" s="85"/>
      <c r="CI13" s="85"/>
      <c r="CJ13" s="84"/>
      <c r="CK13" s="86"/>
      <c r="CL13" s="85"/>
      <c r="CM13" s="85"/>
      <c r="CN13" s="85"/>
      <c r="CO13" s="85"/>
      <c r="CP13" s="85"/>
      <c r="CQ13" s="84"/>
      <c r="CR13" s="86"/>
      <c r="CS13" s="85"/>
      <c r="CT13" s="85"/>
      <c r="CU13" s="85"/>
      <c r="CV13" s="85"/>
      <c r="CW13" s="85"/>
      <c r="CX13" s="84"/>
      <c r="CY13" s="86"/>
      <c r="CZ13" s="85"/>
      <c r="DA13" s="85"/>
      <c r="DB13" s="85"/>
      <c r="DC13" s="85"/>
      <c r="DD13" s="85"/>
      <c r="DE13" s="84"/>
      <c r="DF13" s="86"/>
      <c r="DG13" s="85"/>
      <c r="DH13" s="85"/>
      <c r="DI13" s="85"/>
      <c r="DJ13" s="85"/>
      <c r="DK13" s="85"/>
      <c r="DL13" s="84"/>
      <c r="DM13" s="86"/>
      <c r="DN13" s="85">
        <v>8</v>
      </c>
      <c r="DO13" s="84">
        <v>8</v>
      </c>
      <c r="DP13" s="86">
        <v>8</v>
      </c>
      <c r="DQ13" s="85">
        <v>8</v>
      </c>
      <c r="DR13" s="85"/>
      <c r="DS13" s="84"/>
      <c r="DT13" s="86"/>
      <c r="DU13" s="85"/>
      <c r="DV13" s="85"/>
      <c r="DW13" s="85"/>
      <c r="DX13" s="85"/>
      <c r="DY13" s="85"/>
      <c r="DZ13" s="84"/>
      <c r="EA13" s="86"/>
      <c r="EB13" s="85"/>
      <c r="EC13" s="85"/>
      <c r="ED13" s="85"/>
      <c r="EE13" s="85"/>
      <c r="EF13" s="85"/>
      <c r="EG13" s="84"/>
      <c r="EH13" s="86"/>
      <c r="EI13" s="85"/>
      <c r="EJ13" s="85"/>
      <c r="EK13" s="85"/>
      <c r="EL13" s="85"/>
      <c r="EM13" s="85"/>
      <c r="EN13" s="84"/>
      <c r="EO13" s="86"/>
      <c r="EP13" s="85"/>
      <c r="EQ13" s="85"/>
      <c r="ER13" s="85"/>
      <c r="ES13" s="85"/>
      <c r="ET13" s="85"/>
      <c r="EU13" s="84"/>
    </row>
    <row r="14" spans="1:151" x14ac:dyDescent="0.25">
      <c r="B14" s="83" t="s">
        <v>106</v>
      </c>
      <c r="C14" t="s">
        <v>105</v>
      </c>
      <c r="D14" s="82" t="s">
        <v>100</v>
      </c>
      <c r="E14" s="86"/>
      <c r="F14" s="85"/>
      <c r="G14" s="85"/>
      <c r="H14" s="85"/>
      <c r="I14" s="85"/>
      <c r="J14" s="85"/>
      <c r="K14" s="84"/>
      <c r="L14" s="86"/>
      <c r="M14" s="85"/>
      <c r="N14" s="85"/>
      <c r="O14" s="85"/>
      <c r="P14" s="85"/>
      <c r="Q14" s="85"/>
      <c r="R14" s="84"/>
      <c r="S14" s="86"/>
      <c r="T14" s="85"/>
      <c r="U14" s="85"/>
      <c r="V14" s="85"/>
      <c r="W14" s="85"/>
      <c r="X14" s="85"/>
      <c r="Y14" s="84"/>
      <c r="Z14" s="86"/>
      <c r="AA14" s="84"/>
      <c r="AB14" s="86"/>
      <c r="AC14" s="85"/>
      <c r="AD14" s="85"/>
      <c r="AE14" s="85"/>
      <c r="AF14" s="84"/>
      <c r="AG14" s="86"/>
      <c r="AH14" s="85"/>
      <c r="AI14" s="85"/>
      <c r="AJ14" s="85"/>
      <c r="AK14" s="85"/>
      <c r="AL14" s="85"/>
      <c r="AM14" s="84"/>
      <c r="AN14" s="86"/>
      <c r="AO14" s="85"/>
      <c r="AP14" s="85"/>
      <c r="AQ14" s="85"/>
      <c r="AR14" s="85"/>
      <c r="AS14" s="85"/>
      <c r="AT14" s="84"/>
      <c r="AU14" s="86"/>
      <c r="AV14" s="85"/>
      <c r="AW14" s="85"/>
      <c r="AX14" s="85"/>
      <c r="AY14" s="85"/>
      <c r="AZ14" s="85"/>
      <c r="BA14" s="84"/>
      <c r="BB14" s="86"/>
      <c r="BC14" s="85"/>
      <c r="BD14" s="85"/>
      <c r="BE14" s="85"/>
      <c r="BF14" s="84"/>
      <c r="BG14" s="86"/>
      <c r="BH14" s="84"/>
      <c r="BI14" s="86"/>
      <c r="BJ14" s="85"/>
      <c r="BK14" s="85"/>
      <c r="BL14" s="85"/>
      <c r="BM14" s="85"/>
      <c r="BN14" s="85"/>
      <c r="BO14" s="84"/>
      <c r="BP14" s="86"/>
      <c r="BQ14" s="85"/>
      <c r="BR14" s="85"/>
      <c r="BS14" s="85"/>
      <c r="BT14" s="85"/>
      <c r="BU14" s="85"/>
      <c r="BV14" s="84"/>
      <c r="BW14" s="86"/>
      <c r="BX14" s="85"/>
      <c r="BY14" s="85"/>
      <c r="BZ14" s="85"/>
      <c r="CA14" s="85"/>
      <c r="CB14" s="85"/>
      <c r="CC14" s="84"/>
      <c r="CD14" s="86"/>
      <c r="CE14" s="85"/>
      <c r="CF14" s="85"/>
      <c r="CG14" s="85"/>
      <c r="CH14" s="85"/>
      <c r="CI14" s="85"/>
      <c r="CJ14" s="84"/>
      <c r="CK14" s="86"/>
      <c r="CL14" s="85"/>
      <c r="CM14" s="85"/>
      <c r="CN14" s="85"/>
      <c r="CO14" s="85"/>
      <c r="CP14" s="85"/>
      <c r="CQ14" s="84"/>
      <c r="CR14" s="86"/>
      <c r="CS14" s="85"/>
      <c r="CT14" s="85"/>
      <c r="CU14" s="85"/>
      <c r="CV14" s="85"/>
      <c r="CW14" s="85"/>
      <c r="CX14" s="84"/>
      <c r="CY14" s="86"/>
      <c r="CZ14" s="85"/>
      <c r="DA14" s="85"/>
      <c r="DB14" s="85"/>
      <c r="DC14" s="85"/>
      <c r="DD14" s="85"/>
      <c r="DE14" s="84"/>
      <c r="DF14" s="86"/>
      <c r="DG14" s="85"/>
      <c r="DH14" s="85"/>
      <c r="DI14" s="85"/>
      <c r="DJ14" s="85"/>
      <c r="DK14" s="85"/>
      <c r="DL14" s="84"/>
      <c r="DM14" s="86"/>
      <c r="DN14" s="85"/>
      <c r="DO14" s="84"/>
      <c r="DP14" s="86"/>
      <c r="DQ14" s="85"/>
      <c r="DR14" s="85">
        <v>8</v>
      </c>
      <c r="DS14" s="84"/>
      <c r="DT14" s="86">
        <v>8</v>
      </c>
      <c r="DU14" s="85">
        <v>8</v>
      </c>
      <c r="DV14" s="85">
        <v>8</v>
      </c>
      <c r="DW14" s="85"/>
      <c r="DX14" s="85"/>
      <c r="DY14" s="85"/>
      <c r="DZ14" s="84"/>
      <c r="EA14" s="86"/>
      <c r="EB14" s="85"/>
      <c r="EC14" s="85"/>
      <c r="ED14" s="85"/>
      <c r="EE14" s="85"/>
      <c r="EF14" s="85"/>
      <c r="EG14" s="84"/>
      <c r="EH14" s="86"/>
      <c r="EI14" s="85"/>
      <c r="EJ14" s="85"/>
      <c r="EK14" s="85"/>
      <c r="EL14" s="85"/>
      <c r="EM14" s="85"/>
      <c r="EN14" s="84"/>
      <c r="EO14" s="86"/>
      <c r="EP14" s="85"/>
      <c r="EQ14" s="85"/>
      <c r="ER14" s="85"/>
      <c r="ES14" s="85"/>
      <c r="ET14" s="85"/>
      <c r="EU14" s="84"/>
    </row>
    <row r="15" spans="1:151" x14ac:dyDescent="0.25">
      <c r="B15" s="83" t="s">
        <v>104</v>
      </c>
      <c r="C15" t="s">
        <v>103</v>
      </c>
      <c r="D15" s="82" t="s">
        <v>100</v>
      </c>
      <c r="E15" s="86"/>
      <c r="F15" s="85"/>
      <c r="G15" s="85"/>
      <c r="H15" s="85"/>
      <c r="I15" s="85"/>
      <c r="J15" s="85"/>
      <c r="K15" s="84"/>
      <c r="L15" s="86"/>
      <c r="M15" s="85"/>
      <c r="N15" s="85"/>
      <c r="O15" s="85"/>
      <c r="P15" s="85"/>
      <c r="Q15" s="85"/>
      <c r="R15" s="84"/>
      <c r="S15" s="86"/>
      <c r="T15" s="85"/>
      <c r="U15" s="85"/>
      <c r="V15" s="85"/>
      <c r="W15" s="85"/>
      <c r="X15" s="85"/>
      <c r="Y15" s="84"/>
      <c r="Z15" s="86"/>
      <c r="AA15" s="84"/>
      <c r="AB15" s="86"/>
      <c r="AC15" s="85"/>
      <c r="AD15" s="85"/>
      <c r="AE15" s="85"/>
      <c r="AF15" s="84"/>
      <c r="AG15" s="86"/>
      <c r="AH15" s="85"/>
      <c r="AI15" s="85"/>
      <c r="AJ15" s="85"/>
      <c r="AK15" s="85"/>
      <c r="AL15" s="85"/>
      <c r="AM15" s="84"/>
      <c r="AN15" s="86"/>
      <c r="AO15" s="85"/>
      <c r="AP15" s="85"/>
      <c r="AQ15" s="85"/>
      <c r="AR15" s="85"/>
      <c r="AS15" s="85"/>
      <c r="AT15" s="84"/>
      <c r="AU15" s="86"/>
      <c r="AV15" s="85"/>
      <c r="AW15" s="85"/>
      <c r="AX15" s="85"/>
      <c r="AY15" s="85"/>
      <c r="AZ15" s="85"/>
      <c r="BA15" s="84"/>
      <c r="BB15" s="86"/>
      <c r="BC15" s="85"/>
      <c r="BD15" s="85"/>
      <c r="BE15" s="85"/>
      <c r="BF15" s="84"/>
      <c r="BG15" s="86"/>
      <c r="BH15" s="84"/>
      <c r="BI15" s="86"/>
      <c r="BJ15" s="85"/>
      <c r="BK15" s="85"/>
      <c r="BL15" s="85"/>
      <c r="BM15" s="85"/>
      <c r="BN15" s="85"/>
      <c r="BO15" s="84"/>
      <c r="BP15" s="86"/>
      <c r="BQ15" s="85"/>
      <c r="BR15" s="85"/>
      <c r="BS15" s="85"/>
      <c r="BT15" s="85"/>
      <c r="BU15" s="85"/>
      <c r="BV15" s="84"/>
      <c r="BW15" s="86"/>
      <c r="BX15" s="85"/>
      <c r="BY15" s="85"/>
      <c r="BZ15" s="85"/>
      <c r="CA15" s="85"/>
      <c r="CB15" s="85"/>
      <c r="CC15" s="84"/>
      <c r="CD15" s="86"/>
      <c r="CE15" s="85"/>
      <c r="CF15" s="85"/>
      <c r="CG15" s="85"/>
      <c r="CH15" s="85"/>
      <c r="CI15" s="85"/>
      <c r="CJ15" s="84"/>
      <c r="CK15" s="86"/>
      <c r="CL15" s="85"/>
      <c r="CM15" s="85"/>
      <c r="CN15" s="85"/>
      <c r="CO15" s="85"/>
      <c r="CP15" s="85"/>
      <c r="CQ15" s="84"/>
      <c r="CR15" s="86"/>
      <c r="CS15" s="85"/>
      <c r="CT15" s="85"/>
      <c r="CU15" s="85"/>
      <c r="CV15" s="85"/>
      <c r="CW15" s="85"/>
      <c r="CX15" s="84"/>
      <c r="CY15" s="86"/>
      <c r="CZ15" s="85"/>
      <c r="DA15" s="85"/>
      <c r="DB15" s="85"/>
      <c r="DC15" s="85"/>
      <c r="DD15" s="85"/>
      <c r="DE15" s="84"/>
      <c r="DF15" s="86"/>
      <c r="DG15" s="85"/>
      <c r="DH15" s="85"/>
      <c r="DI15" s="85"/>
      <c r="DJ15" s="85"/>
      <c r="DK15" s="85"/>
      <c r="DL15" s="84"/>
      <c r="DM15" s="86"/>
      <c r="DN15" s="85"/>
      <c r="DO15" s="84"/>
      <c r="DP15" s="86"/>
      <c r="DQ15" s="85"/>
      <c r="DR15" s="85"/>
      <c r="DS15" s="84"/>
      <c r="DT15" s="86"/>
      <c r="DU15" s="85"/>
      <c r="DV15" s="85"/>
      <c r="DW15" s="85">
        <v>8</v>
      </c>
      <c r="DX15" s="85">
        <v>8</v>
      </c>
      <c r="DY15" s="85">
        <v>8</v>
      </c>
      <c r="DZ15" s="84"/>
      <c r="EA15" s="86">
        <v>8</v>
      </c>
      <c r="EB15" s="87">
        <v>8</v>
      </c>
      <c r="EC15" s="87">
        <v>8</v>
      </c>
      <c r="ED15" s="87">
        <v>8</v>
      </c>
      <c r="EE15" s="87">
        <v>8</v>
      </c>
      <c r="EF15" s="87">
        <v>8</v>
      </c>
      <c r="EG15" s="84"/>
      <c r="EH15" s="86">
        <v>8</v>
      </c>
      <c r="EI15" s="85"/>
      <c r="EJ15" s="85"/>
      <c r="EK15" s="85"/>
      <c r="EL15" s="85"/>
      <c r="EM15" s="85"/>
      <c r="EN15" s="84"/>
      <c r="EO15" s="86"/>
      <c r="EP15" s="85"/>
      <c r="EQ15" s="85"/>
      <c r="ER15" s="85"/>
      <c r="ES15" s="85"/>
      <c r="ET15" s="85"/>
      <c r="EU15" s="84"/>
    </row>
    <row r="16" spans="1:151" x14ac:dyDescent="0.25">
      <c r="B16" s="83" t="s">
        <v>102</v>
      </c>
      <c r="C16" t="s">
        <v>101</v>
      </c>
      <c r="D16" s="82" t="s">
        <v>100</v>
      </c>
      <c r="E16" s="81"/>
      <c r="F16" s="80"/>
      <c r="G16" s="80"/>
      <c r="H16" s="80"/>
      <c r="I16" s="80"/>
      <c r="J16" s="80"/>
      <c r="K16" s="79"/>
      <c r="L16" s="81"/>
      <c r="M16" s="80"/>
      <c r="N16" s="80"/>
      <c r="O16" s="80"/>
      <c r="P16" s="80"/>
      <c r="Q16" s="80"/>
      <c r="R16" s="79"/>
      <c r="S16" s="81"/>
      <c r="T16" s="80"/>
      <c r="U16" s="80"/>
      <c r="V16" s="80"/>
      <c r="W16" s="80"/>
      <c r="X16" s="80"/>
      <c r="Y16" s="79"/>
      <c r="Z16" s="81"/>
      <c r="AA16" s="79"/>
      <c r="AB16" s="81"/>
      <c r="AC16" s="80"/>
      <c r="AD16" s="80"/>
      <c r="AE16" s="80"/>
      <c r="AF16" s="79"/>
      <c r="AG16" s="81"/>
      <c r="AH16" s="80"/>
      <c r="AI16" s="80"/>
      <c r="AJ16" s="80"/>
      <c r="AK16" s="80"/>
      <c r="AL16" s="80"/>
      <c r="AM16" s="79"/>
      <c r="AN16" s="81"/>
      <c r="AO16" s="80"/>
      <c r="AP16" s="80"/>
      <c r="AQ16" s="80"/>
      <c r="AR16" s="80"/>
      <c r="AS16" s="80"/>
      <c r="AT16" s="79"/>
      <c r="AU16" s="81"/>
      <c r="AV16" s="80"/>
      <c r="AW16" s="80"/>
      <c r="AX16" s="80"/>
      <c r="AY16" s="80"/>
      <c r="AZ16" s="80"/>
      <c r="BA16" s="79"/>
      <c r="BB16" s="81"/>
      <c r="BC16" s="80"/>
      <c r="BD16" s="80"/>
      <c r="BE16" s="80"/>
      <c r="BF16" s="79"/>
      <c r="BG16" s="81"/>
      <c r="BH16" s="79"/>
      <c r="BI16" s="81"/>
      <c r="BJ16" s="80"/>
      <c r="BK16" s="80"/>
      <c r="BL16" s="80"/>
      <c r="BM16" s="80"/>
      <c r="BN16" s="80"/>
      <c r="BO16" s="79"/>
      <c r="BP16" s="81"/>
      <c r="BQ16" s="80"/>
      <c r="BR16" s="80"/>
      <c r="BS16" s="80"/>
      <c r="BT16" s="80"/>
      <c r="BU16" s="80"/>
      <c r="BV16" s="79"/>
      <c r="BW16" s="81"/>
      <c r="BX16" s="80"/>
      <c r="BY16" s="80"/>
      <c r="BZ16" s="80"/>
      <c r="CA16" s="80"/>
      <c r="CB16" s="80"/>
      <c r="CC16" s="79"/>
      <c r="CD16" s="81"/>
      <c r="CE16" s="80"/>
      <c r="CF16" s="80"/>
      <c r="CG16" s="80"/>
      <c r="CH16" s="80"/>
      <c r="CI16" s="80"/>
      <c r="CJ16" s="79"/>
      <c r="CK16" s="81"/>
      <c r="CL16" s="80"/>
      <c r="CM16" s="80"/>
      <c r="CN16" s="80"/>
      <c r="CO16" s="80"/>
      <c r="CP16" s="80"/>
      <c r="CQ16" s="79"/>
      <c r="CR16" s="81"/>
      <c r="CS16" s="80"/>
      <c r="CT16" s="80"/>
      <c r="CU16" s="80"/>
      <c r="CV16" s="80"/>
      <c r="CW16" s="80"/>
      <c r="CX16" s="79"/>
      <c r="CY16" s="81"/>
      <c r="CZ16" s="80"/>
      <c r="DA16" s="80"/>
      <c r="DB16" s="80"/>
      <c r="DC16" s="80"/>
      <c r="DD16" s="80"/>
      <c r="DE16" s="79"/>
      <c r="DF16" s="81"/>
      <c r="DG16" s="80"/>
      <c r="DH16" s="80"/>
      <c r="DI16" s="80"/>
      <c r="DJ16" s="80"/>
      <c r="DK16" s="80"/>
      <c r="DL16" s="79"/>
      <c r="DM16" s="81"/>
      <c r="DN16" s="80"/>
      <c r="DO16" s="79"/>
      <c r="DP16" s="81"/>
      <c r="DQ16" s="80"/>
      <c r="DR16" s="80"/>
      <c r="DS16" s="79"/>
      <c r="DT16" s="81"/>
      <c r="DU16" s="80"/>
      <c r="DV16" s="80"/>
      <c r="DW16" s="80"/>
      <c r="DX16" s="80"/>
      <c r="DY16" s="80"/>
      <c r="DZ16" s="79"/>
      <c r="EA16" s="81"/>
      <c r="EB16" s="80"/>
      <c r="EC16" s="80"/>
      <c r="ED16" s="80"/>
      <c r="EE16" s="80"/>
      <c r="EF16" s="80"/>
      <c r="EG16" s="79"/>
      <c r="EH16" s="81"/>
      <c r="EI16" s="80"/>
      <c r="EJ16" s="80"/>
      <c r="EK16" s="80">
        <v>8</v>
      </c>
      <c r="EL16" s="80">
        <v>8</v>
      </c>
      <c r="EM16" s="80">
        <v>8</v>
      </c>
      <c r="EN16" s="79"/>
      <c r="EO16" s="81">
        <v>8</v>
      </c>
      <c r="EP16" s="80">
        <v>8</v>
      </c>
      <c r="EQ16" s="80">
        <v>8</v>
      </c>
      <c r="ER16" s="80">
        <v>8</v>
      </c>
      <c r="ES16" s="80"/>
      <c r="ET16" s="80"/>
      <c r="EU16" s="79"/>
    </row>
    <row r="17" spans="5:151" x14ac:dyDescent="0.25"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</row>
    <row r="18" spans="5:151" x14ac:dyDescent="0.25"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</row>
    <row r="19" spans="5:151" x14ac:dyDescent="0.25"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</row>
    <row r="20" spans="5:151" x14ac:dyDescent="0.25"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</row>
    <row r="21" spans="5:151" x14ac:dyDescent="0.25"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</row>
    <row r="22" spans="5:151" x14ac:dyDescent="0.25"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</row>
    <row r="23" spans="5:151" x14ac:dyDescent="0.25"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</row>
    <row r="24" spans="5:151" x14ac:dyDescent="0.25"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</row>
    <row r="25" spans="5:151" x14ac:dyDescent="0.25"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</row>
    <row r="26" spans="5:151" x14ac:dyDescent="0.25"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</row>
    <row r="27" spans="5:151" x14ac:dyDescent="0.25"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</row>
  </sheetData>
  <mergeCells count="24">
    <mergeCell ref="EA1:EG1"/>
    <mergeCell ref="EH1:EN1"/>
    <mergeCell ref="EO1:EU1"/>
    <mergeCell ref="CR1:CX1"/>
    <mergeCell ref="CY1:DE1"/>
    <mergeCell ref="DF1:DL1"/>
    <mergeCell ref="DM1:DO1"/>
    <mergeCell ref="DP1:DS1"/>
    <mergeCell ref="AN1:AT1"/>
    <mergeCell ref="AU1:BA1"/>
    <mergeCell ref="BI1:BO1"/>
    <mergeCell ref="BB1:BF1"/>
    <mergeCell ref="BG1:BH1"/>
    <mergeCell ref="DT1:DZ1"/>
    <mergeCell ref="E1:K1"/>
    <mergeCell ref="L1:R1"/>
    <mergeCell ref="S1:Y1"/>
    <mergeCell ref="CD1:CJ1"/>
    <mergeCell ref="CK1:CQ1"/>
    <mergeCell ref="Z1:AA1"/>
    <mergeCell ref="AB1:AF1"/>
    <mergeCell ref="BP1:BV1"/>
    <mergeCell ref="BW1:CC1"/>
    <mergeCell ref="AG1:A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C20" sqref="C20"/>
    </sheetView>
  </sheetViews>
  <sheetFormatPr baseColWidth="10" defaultColWidth="11.42578125" defaultRowHeight="15" x14ac:dyDescent="0.3"/>
  <cols>
    <col min="1" max="2" width="6.7109375" style="21" customWidth="1"/>
    <col min="3" max="3" width="50" style="47" bestFit="1" customWidth="1"/>
    <col min="4" max="4" width="15.42578125" style="47" bestFit="1" customWidth="1"/>
    <col min="5" max="6" width="8" style="47" customWidth="1"/>
    <col min="7" max="8" width="21.5703125" style="47" customWidth="1"/>
    <col min="9" max="16384" width="11.42578125" style="47"/>
  </cols>
  <sheetData>
    <row r="2" spans="1:8" x14ac:dyDescent="0.3">
      <c r="A2" s="27"/>
      <c r="B2" s="27"/>
      <c r="C2" s="64" t="s">
        <v>57</v>
      </c>
      <c r="D2" s="64"/>
      <c r="E2" s="64"/>
      <c r="F2" s="64"/>
      <c r="G2" s="64"/>
      <c r="H2" s="64"/>
    </row>
    <row r="3" spans="1:8" x14ac:dyDescent="0.3">
      <c r="C3" s="48"/>
      <c r="D3" s="48"/>
      <c r="E3" s="48"/>
      <c r="F3" s="48"/>
      <c r="G3" s="48"/>
      <c r="H3" s="48"/>
    </row>
    <row r="4" spans="1:8" x14ac:dyDescent="0.3">
      <c r="C4" s="65" t="s">
        <v>23</v>
      </c>
      <c r="D4" s="65"/>
    </row>
    <row r="5" spans="1:8" ht="51" customHeight="1" x14ac:dyDescent="0.3">
      <c r="C5" s="61" t="s">
        <v>0</v>
      </c>
      <c r="D5" s="61"/>
      <c r="G5" s="62" t="s">
        <v>21</v>
      </c>
      <c r="H5" s="63"/>
    </row>
    <row r="6" spans="1:8" x14ac:dyDescent="0.3">
      <c r="C6" s="49" t="s">
        <v>1</v>
      </c>
      <c r="D6" s="49" t="s">
        <v>2</v>
      </c>
      <c r="G6" s="49" t="s">
        <v>18</v>
      </c>
      <c r="H6" s="49" t="s">
        <v>19</v>
      </c>
    </row>
    <row r="7" spans="1:8" ht="15.75" thickBot="1" x14ac:dyDescent="0.35">
      <c r="C7" s="50" t="s">
        <v>72</v>
      </c>
      <c r="D7" s="51" t="s">
        <v>20</v>
      </c>
      <c r="G7" s="52" t="s">
        <v>13</v>
      </c>
      <c r="H7" s="53">
        <v>150000</v>
      </c>
    </row>
    <row r="8" spans="1:8" ht="46.5" thickTop="1" thickBot="1" x14ac:dyDescent="0.35">
      <c r="C8" s="20" t="s">
        <v>12</v>
      </c>
      <c r="D8" s="54">
        <v>2500000</v>
      </c>
      <c r="G8" s="52" t="s">
        <v>14</v>
      </c>
      <c r="H8" s="53">
        <v>140000</v>
      </c>
    </row>
    <row r="9" spans="1:8" ht="16.5" thickTop="1" thickBot="1" x14ac:dyDescent="0.35">
      <c r="C9" s="20" t="s">
        <v>4</v>
      </c>
      <c r="D9" s="54">
        <v>2500000</v>
      </c>
      <c r="G9" s="52" t="s">
        <v>15</v>
      </c>
      <c r="H9" s="53">
        <v>150000</v>
      </c>
    </row>
    <row r="10" spans="1:8" ht="16.5" thickTop="1" thickBot="1" x14ac:dyDescent="0.35">
      <c r="C10" s="20" t="s">
        <v>86</v>
      </c>
      <c r="D10" s="54">
        <v>350000</v>
      </c>
      <c r="G10" s="52" t="s">
        <v>16</v>
      </c>
      <c r="H10" s="53">
        <v>140000</v>
      </c>
    </row>
    <row r="11" spans="1:8" ht="16.5" thickTop="1" thickBot="1" x14ac:dyDescent="0.35">
      <c r="C11" s="20" t="s">
        <v>85</v>
      </c>
      <c r="D11" s="54">
        <v>300000</v>
      </c>
      <c r="G11" s="52" t="s">
        <v>17</v>
      </c>
      <c r="H11" s="53">
        <v>150000</v>
      </c>
    </row>
    <row r="12" spans="1:8" ht="16.5" thickTop="1" thickBot="1" x14ac:dyDescent="0.35">
      <c r="B12" s="40"/>
      <c r="C12" s="20" t="s">
        <v>5</v>
      </c>
      <c r="D12" s="54">
        <v>40000</v>
      </c>
      <c r="G12" s="52" t="s">
        <v>20</v>
      </c>
      <c r="H12" s="53">
        <v>750000</v>
      </c>
    </row>
    <row r="13" spans="1:8" ht="31.5" thickTop="1" thickBot="1" x14ac:dyDescent="0.35">
      <c r="C13" s="20" t="s">
        <v>6</v>
      </c>
      <c r="D13" s="54">
        <v>100000</v>
      </c>
    </row>
    <row r="14" spans="1:8" ht="16.5" thickTop="1" thickBot="1" x14ac:dyDescent="0.35">
      <c r="C14" s="20" t="s">
        <v>7</v>
      </c>
      <c r="D14" s="54">
        <v>520000</v>
      </c>
    </row>
    <row r="15" spans="1:8" ht="15.75" thickTop="1" x14ac:dyDescent="0.3">
      <c r="C15" s="20" t="s">
        <v>8</v>
      </c>
      <c r="D15" s="54">
        <v>150000</v>
      </c>
    </row>
    <row r="16" spans="1:8" x14ac:dyDescent="0.3">
      <c r="C16" s="55"/>
      <c r="D16" s="56"/>
    </row>
    <row r="17" spans="2:4" ht="15.75" thickBot="1" x14ac:dyDescent="0.35">
      <c r="C17" s="50" t="s">
        <v>75</v>
      </c>
      <c r="D17" s="45"/>
    </row>
    <row r="18" spans="2:4" ht="16.5" thickTop="1" thickBot="1" x14ac:dyDescent="0.35">
      <c r="C18" s="20" t="s">
        <v>31</v>
      </c>
      <c r="D18" s="54">
        <v>43550000</v>
      </c>
    </row>
    <row r="19" spans="2:4" ht="16.5" thickTop="1" thickBot="1" x14ac:dyDescent="0.35">
      <c r="C19" s="20" t="s">
        <v>34</v>
      </c>
      <c r="D19" s="54">
        <v>43550000</v>
      </c>
    </row>
    <row r="20" spans="2:4" ht="16.5" thickTop="1" thickBot="1" x14ac:dyDescent="0.35">
      <c r="B20" s="40"/>
      <c r="C20" s="20" t="s">
        <v>32</v>
      </c>
      <c r="D20" s="54">
        <v>43550000</v>
      </c>
    </row>
    <row r="21" spans="2:4" ht="16.5" thickTop="1" thickBot="1" x14ac:dyDescent="0.35">
      <c r="C21" s="20" t="s">
        <v>33</v>
      </c>
      <c r="D21" s="54">
        <v>43550000</v>
      </c>
    </row>
    <row r="22" spans="2:4" ht="15.75" thickTop="1" x14ac:dyDescent="0.3">
      <c r="C22" s="20" t="s">
        <v>84</v>
      </c>
      <c r="D22" s="54">
        <v>10000000</v>
      </c>
    </row>
    <row r="23" spans="2:4" x14ac:dyDescent="0.3">
      <c r="C23" s="55"/>
      <c r="D23" s="56"/>
    </row>
    <row r="24" spans="2:4" ht="15.75" thickBot="1" x14ac:dyDescent="0.35">
      <c r="C24" s="50" t="s">
        <v>76</v>
      </c>
      <c r="D24" s="45"/>
    </row>
    <row r="25" spans="2:4" ht="31.5" thickTop="1" thickBot="1" x14ac:dyDescent="0.35">
      <c r="C25" s="20" t="s">
        <v>9</v>
      </c>
      <c r="D25" s="54">
        <v>5000000</v>
      </c>
    </row>
    <row r="26" spans="2:4" ht="16.5" thickTop="1" thickBot="1" x14ac:dyDescent="0.35">
      <c r="C26" s="20" t="s">
        <v>77</v>
      </c>
      <c r="D26" s="54">
        <v>30000</v>
      </c>
    </row>
    <row r="27" spans="2:4" ht="16.5" thickTop="1" thickBot="1" x14ac:dyDescent="0.35">
      <c r="C27" s="20" t="s">
        <v>78</v>
      </c>
      <c r="D27" s="54">
        <v>300000</v>
      </c>
    </row>
    <row r="28" spans="2:4" ht="16.5" thickTop="1" thickBot="1" x14ac:dyDescent="0.35">
      <c r="C28" s="20" t="s">
        <v>79</v>
      </c>
      <c r="D28" s="54">
        <v>80000</v>
      </c>
    </row>
    <row r="29" spans="2:4" ht="16.5" thickTop="1" thickBot="1" x14ac:dyDescent="0.35">
      <c r="C29" s="20" t="s">
        <v>80</v>
      </c>
      <c r="D29" s="54">
        <v>1393600</v>
      </c>
    </row>
    <row r="30" spans="2:4" ht="16.5" thickTop="1" thickBot="1" x14ac:dyDescent="0.35">
      <c r="B30" s="22"/>
      <c r="C30" s="20" t="s">
        <v>81</v>
      </c>
      <c r="D30" s="54">
        <v>11323000</v>
      </c>
    </row>
    <row r="31" spans="2:4" ht="16.5" thickTop="1" thickBot="1" x14ac:dyDescent="0.35">
      <c r="C31" s="20" t="s">
        <v>82</v>
      </c>
      <c r="D31" s="54">
        <v>699600</v>
      </c>
    </row>
    <row r="32" spans="2:4" ht="16.5" thickTop="1" thickBot="1" x14ac:dyDescent="0.35">
      <c r="C32" s="20" t="s">
        <v>83</v>
      </c>
      <c r="D32" s="57">
        <v>1219400</v>
      </c>
    </row>
    <row r="33" spans="2:4" ht="15.75" thickTop="1" x14ac:dyDescent="0.3">
      <c r="C33" s="20" t="s">
        <v>87</v>
      </c>
      <c r="D33" s="57">
        <v>414000</v>
      </c>
    </row>
    <row r="35" spans="2:4" x14ac:dyDescent="0.3">
      <c r="B35" s="22"/>
      <c r="C35" s="58" t="s">
        <v>10</v>
      </c>
      <c r="D35" s="59">
        <f>SUM(D7:D33)</f>
        <v>211119600</v>
      </c>
    </row>
    <row r="36" spans="2:4" x14ac:dyDescent="0.3">
      <c r="B36" s="22"/>
      <c r="C36" s="58" t="s">
        <v>11</v>
      </c>
      <c r="D36" s="59">
        <f>D35/100*19</f>
        <v>40112724</v>
      </c>
    </row>
    <row r="37" spans="2:4" x14ac:dyDescent="0.3">
      <c r="B37" s="22"/>
    </row>
    <row r="38" spans="2:4" x14ac:dyDescent="0.3">
      <c r="C38" s="58" t="s">
        <v>3</v>
      </c>
      <c r="D38" s="60">
        <f>SUM(D35:D36)</f>
        <v>251232324</v>
      </c>
    </row>
  </sheetData>
  <mergeCells count="4">
    <mergeCell ref="C5:D5"/>
    <mergeCell ref="G5:H5"/>
    <mergeCell ref="C2:H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85" zoomScaleNormal="85" zoomScaleSheetLayoutView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baseColWidth="10" defaultColWidth="9.140625" defaultRowHeight="15" x14ac:dyDescent="0.3"/>
  <cols>
    <col min="1" max="1" width="30" style="21" customWidth="1"/>
    <col min="2" max="2" width="1.5703125" style="21" customWidth="1"/>
    <col min="3" max="3" width="14" style="21" bestFit="1" customWidth="1"/>
    <col min="4" max="4" width="8.7109375" style="24" bestFit="1" customWidth="1"/>
    <col min="5" max="5" width="1.5703125" style="21" customWidth="1"/>
    <col min="6" max="23" width="16" style="21" bestFit="1" customWidth="1"/>
    <col min="24" max="24" width="18.42578125" style="21" bestFit="1" customWidth="1"/>
    <col min="25" max="16384" width="9.140625" style="21"/>
  </cols>
  <sheetData>
    <row r="1" spans="1:25" ht="22.5" x14ac:dyDescent="0.4">
      <c r="G1" s="66">
        <v>2017</v>
      </c>
      <c r="H1" s="67"/>
      <c r="I1" s="67"/>
      <c r="J1" s="67"/>
      <c r="K1" s="67"/>
      <c r="L1" s="67"/>
      <c r="M1" s="67"/>
      <c r="N1" s="67"/>
      <c r="O1" s="67"/>
      <c r="P1" s="67"/>
      <c r="Q1" s="68"/>
      <c r="R1" s="66">
        <v>2018</v>
      </c>
      <c r="S1" s="67"/>
      <c r="T1" s="67"/>
      <c r="U1" s="67"/>
      <c r="V1" s="67"/>
      <c r="W1" s="68"/>
    </row>
    <row r="2" spans="1:25" s="27" customFormat="1" ht="15.75" thickBot="1" x14ac:dyDescent="0.35">
      <c r="C2" s="28" t="s">
        <v>73</v>
      </c>
      <c r="D2" s="35" t="s">
        <v>74</v>
      </c>
      <c r="F2" s="31" t="s">
        <v>71</v>
      </c>
      <c r="G2" s="32" t="s">
        <v>58</v>
      </c>
      <c r="H2" s="33" t="s">
        <v>59</v>
      </c>
      <c r="I2" s="33" t="s">
        <v>60</v>
      </c>
      <c r="J2" s="33" t="s">
        <v>61</v>
      </c>
      <c r="K2" s="33" t="s">
        <v>62</v>
      </c>
      <c r="L2" s="33" t="s">
        <v>63</v>
      </c>
      <c r="M2" s="33" t="s">
        <v>64</v>
      </c>
      <c r="N2" s="33" t="s">
        <v>65</v>
      </c>
      <c r="O2" s="33" t="s">
        <v>66</v>
      </c>
      <c r="P2" s="33" t="s">
        <v>67</v>
      </c>
      <c r="Q2" s="34" t="s">
        <v>68</v>
      </c>
      <c r="R2" s="32" t="s">
        <v>69</v>
      </c>
      <c r="S2" s="33" t="s">
        <v>58</v>
      </c>
      <c r="T2" s="33" t="s">
        <v>70</v>
      </c>
      <c r="U2" s="33" t="s">
        <v>60</v>
      </c>
      <c r="V2" s="33" t="s">
        <v>61</v>
      </c>
      <c r="W2" s="34" t="s">
        <v>62</v>
      </c>
    </row>
    <row r="3" spans="1:25" ht="17.25" thickBot="1" x14ac:dyDescent="0.35">
      <c r="A3" s="23" t="s">
        <v>72</v>
      </c>
      <c r="C3" s="40"/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23" t="s">
        <v>20</v>
      </c>
      <c r="Y3" s="40"/>
    </row>
    <row r="4" spans="1:25" ht="61.5" thickTop="1" thickBot="1" x14ac:dyDescent="0.35">
      <c r="A4" s="20" t="s">
        <v>12</v>
      </c>
      <c r="C4" s="29"/>
      <c r="D4" s="36"/>
      <c r="E4" s="29"/>
      <c r="F4" s="30">
        <v>2500000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43">
        <f t="shared" ref="X4:X11" si="0">SUM(F4:W4)</f>
        <v>2500000</v>
      </c>
    </row>
    <row r="5" spans="1:25" ht="17.25" thickTop="1" thickBot="1" x14ac:dyDescent="0.35">
      <c r="A5" s="20" t="s">
        <v>4</v>
      </c>
      <c r="C5" s="29"/>
      <c r="D5" s="36"/>
      <c r="E5" s="29"/>
      <c r="F5" s="30">
        <v>2500000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43">
        <f t="shared" si="0"/>
        <v>2500000</v>
      </c>
    </row>
    <row r="6" spans="1:25" ht="31.5" thickTop="1" thickBot="1" x14ac:dyDescent="0.35">
      <c r="A6" s="20" t="s">
        <v>86</v>
      </c>
      <c r="C6" s="29"/>
      <c r="D6" s="36"/>
      <c r="E6" s="29"/>
      <c r="F6" s="30">
        <v>350000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43">
        <f t="shared" si="0"/>
        <v>350000</v>
      </c>
    </row>
    <row r="7" spans="1:25" ht="17.25" thickTop="1" thickBot="1" x14ac:dyDescent="0.35">
      <c r="A7" s="20" t="s">
        <v>85</v>
      </c>
      <c r="C7" s="29"/>
      <c r="D7" s="36"/>
      <c r="E7" s="29"/>
      <c r="F7" s="30">
        <v>300000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43">
        <f t="shared" si="0"/>
        <v>300000</v>
      </c>
    </row>
    <row r="8" spans="1:25" ht="17.25" thickTop="1" thickBot="1" x14ac:dyDescent="0.35">
      <c r="A8" s="20" t="s">
        <v>5</v>
      </c>
      <c r="C8" s="29"/>
      <c r="D8" s="36"/>
      <c r="E8" s="29"/>
      <c r="F8" s="30">
        <v>40000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43">
        <f t="shared" si="0"/>
        <v>40000</v>
      </c>
    </row>
    <row r="9" spans="1:25" ht="31.5" thickTop="1" thickBot="1" x14ac:dyDescent="0.35">
      <c r="A9" s="20" t="s">
        <v>6</v>
      </c>
      <c r="C9" s="29"/>
      <c r="D9" s="36"/>
      <c r="E9" s="29"/>
      <c r="F9" s="30">
        <v>100000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43">
        <f t="shared" si="0"/>
        <v>100000</v>
      </c>
    </row>
    <row r="10" spans="1:25" ht="31.5" thickTop="1" thickBot="1" x14ac:dyDescent="0.35">
      <c r="A10" s="20" t="s">
        <v>7</v>
      </c>
      <c r="C10" s="29"/>
      <c r="D10" s="36"/>
      <c r="E10" s="29"/>
      <c r="F10" s="29"/>
      <c r="G10" s="30"/>
      <c r="H10" s="30"/>
      <c r="I10" s="30">
        <v>100000</v>
      </c>
      <c r="J10" s="30"/>
      <c r="K10" s="30"/>
      <c r="L10" s="30">
        <v>100000</v>
      </c>
      <c r="M10" s="30"/>
      <c r="N10" s="30"/>
      <c r="O10" s="30">
        <v>100000</v>
      </c>
      <c r="P10" s="30"/>
      <c r="Q10" s="30"/>
      <c r="R10" s="30">
        <f>O10*1.1</f>
        <v>110000.00000000001</v>
      </c>
      <c r="S10" s="30"/>
      <c r="T10" s="30"/>
      <c r="U10" s="30">
        <f>R10</f>
        <v>110000.00000000001</v>
      </c>
      <c r="V10" s="30"/>
      <c r="W10" s="30"/>
      <c r="X10" s="43">
        <f t="shared" si="0"/>
        <v>520000</v>
      </c>
    </row>
    <row r="11" spans="1:25" ht="30.75" thickTop="1" x14ac:dyDescent="0.3">
      <c r="A11" s="20" t="s">
        <v>8</v>
      </c>
      <c r="C11" s="29"/>
      <c r="D11" s="36"/>
      <c r="E11" s="29"/>
      <c r="F11" s="30">
        <v>150000</v>
      </c>
      <c r="G11" s="30"/>
      <c r="H11" s="30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43">
        <f t="shared" si="0"/>
        <v>150000</v>
      </c>
    </row>
    <row r="12" spans="1:25" x14ac:dyDescent="0.3">
      <c r="B12" s="40"/>
      <c r="C12" s="40"/>
      <c r="D12" s="41"/>
      <c r="E12" s="40"/>
      <c r="F12" s="40"/>
      <c r="G12" s="42"/>
      <c r="H12" s="42"/>
      <c r="I12" s="40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0"/>
    </row>
    <row r="13" spans="1:25" ht="17.25" thickBot="1" x14ac:dyDescent="0.35">
      <c r="A13" s="23" t="s">
        <v>75</v>
      </c>
      <c r="C13" s="40"/>
      <c r="D13" s="41"/>
      <c r="E13" s="40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0"/>
      <c r="Y13" s="40"/>
    </row>
    <row r="14" spans="1:25" ht="31.5" thickTop="1" thickBot="1" x14ac:dyDescent="0.35">
      <c r="A14" s="20" t="s">
        <v>22</v>
      </c>
      <c r="C14" s="37">
        <f>SUM(C15:C18)</f>
        <v>10000000</v>
      </c>
      <c r="D14" s="36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5" ht="17.25" thickTop="1" thickBot="1" x14ac:dyDescent="0.35">
      <c r="A15" s="20" t="s">
        <v>31</v>
      </c>
      <c r="C15" s="30">
        <v>2500000</v>
      </c>
      <c r="D15" s="36"/>
      <c r="E15" s="29"/>
      <c r="F15" s="30"/>
      <c r="G15" s="30">
        <f>$C$15</f>
        <v>2500000</v>
      </c>
      <c r="H15" s="30">
        <f>$C$15</f>
        <v>2500000</v>
      </c>
      <c r="I15" s="30">
        <f t="shared" ref="I15:Q15" si="1">$C$15</f>
        <v>2500000</v>
      </c>
      <c r="J15" s="30">
        <f t="shared" si="1"/>
        <v>2500000</v>
      </c>
      <c r="K15" s="30">
        <f t="shared" si="1"/>
        <v>2500000</v>
      </c>
      <c r="L15" s="30">
        <f t="shared" si="1"/>
        <v>2500000</v>
      </c>
      <c r="M15" s="30">
        <f t="shared" si="1"/>
        <v>2500000</v>
      </c>
      <c r="N15" s="30">
        <f t="shared" si="1"/>
        <v>2500000</v>
      </c>
      <c r="O15" s="30">
        <f t="shared" si="1"/>
        <v>2500000</v>
      </c>
      <c r="P15" s="30">
        <f t="shared" si="1"/>
        <v>2500000</v>
      </c>
      <c r="Q15" s="30">
        <f t="shared" si="1"/>
        <v>2500000</v>
      </c>
      <c r="R15" s="30">
        <f t="shared" ref="R15:W15" si="2">$C$15*1.07</f>
        <v>2675000</v>
      </c>
      <c r="S15" s="30">
        <f t="shared" si="2"/>
        <v>2675000</v>
      </c>
      <c r="T15" s="30">
        <f t="shared" si="2"/>
        <v>2675000</v>
      </c>
      <c r="U15" s="30">
        <f t="shared" si="2"/>
        <v>2675000</v>
      </c>
      <c r="V15" s="30">
        <f t="shared" si="2"/>
        <v>2675000</v>
      </c>
      <c r="W15" s="30">
        <f t="shared" si="2"/>
        <v>2675000</v>
      </c>
      <c r="X15" s="43">
        <f>SUM(F15:W15)</f>
        <v>43550000</v>
      </c>
    </row>
    <row r="16" spans="1:25" ht="17.25" thickTop="1" thickBot="1" x14ac:dyDescent="0.35">
      <c r="A16" s="20" t="s">
        <v>34</v>
      </c>
      <c r="C16" s="30">
        <v>2500000</v>
      </c>
      <c r="D16" s="36"/>
      <c r="E16" s="29"/>
      <c r="F16" s="30"/>
      <c r="G16" s="30">
        <f>$C$16</f>
        <v>2500000</v>
      </c>
      <c r="H16" s="30">
        <f>$C$16</f>
        <v>2500000</v>
      </c>
      <c r="I16" s="30">
        <f t="shared" ref="I16:Q16" si="3">$C$16</f>
        <v>2500000</v>
      </c>
      <c r="J16" s="30">
        <f t="shared" si="3"/>
        <v>2500000</v>
      </c>
      <c r="K16" s="30">
        <f t="shared" si="3"/>
        <v>2500000</v>
      </c>
      <c r="L16" s="30">
        <f t="shared" si="3"/>
        <v>2500000</v>
      </c>
      <c r="M16" s="30">
        <f t="shared" si="3"/>
        <v>2500000</v>
      </c>
      <c r="N16" s="30">
        <f t="shared" si="3"/>
        <v>2500000</v>
      </c>
      <c r="O16" s="30">
        <f t="shared" si="3"/>
        <v>2500000</v>
      </c>
      <c r="P16" s="30">
        <f t="shared" si="3"/>
        <v>2500000</v>
      </c>
      <c r="Q16" s="30">
        <f t="shared" si="3"/>
        <v>2500000</v>
      </c>
      <c r="R16" s="30">
        <f t="shared" ref="R16:W18" si="4">$C$15*1.07</f>
        <v>2675000</v>
      </c>
      <c r="S16" s="30">
        <f t="shared" si="4"/>
        <v>2675000</v>
      </c>
      <c r="T16" s="30">
        <f t="shared" si="4"/>
        <v>2675000</v>
      </c>
      <c r="U16" s="30">
        <f t="shared" si="4"/>
        <v>2675000</v>
      </c>
      <c r="V16" s="30">
        <f t="shared" si="4"/>
        <v>2675000</v>
      </c>
      <c r="W16" s="30">
        <f t="shared" si="4"/>
        <v>2675000</v>
      </c>
      <c r="X16" s="43">
        <f>SUM(F16:W16)</f>
        <v>43550000</v>
      </c>
    </row>
    <row r="17" spans="1:24" ht="17.25" thickTop="1" thickBot="1" x14ac:dyDescent="0.35">
      <c r="A17" s="20" t="s">
        <v>32</v>
      </c>
      <c r="C17" s="30">
        <v>2500000</v>
      </c>
      <c r="D17" s="36"/>
      <c r="E17" s="29"/>
      <c r="F17" s="29"/>
      <c r="G17" s="30">
        <f>$C$17</f>
        <v>2500000</v>
      </c>
      <c r="H17" s="30">
        <f>$C$17</f>
        <v>2500000</v>
      </c>
      <c r="I17" s="30">
        <f t="shared" ref="I17:Q17" si="5">$C$17</f>
        <v>2500000</v>
      </c>
      <c r="J17" s="30">
        <f t="shared" si="5"/>
        <v>2500000</v>
      </c>
      <c r="K17" s="30">
        <f t="shared" si="5"/>
        <v>2500000</v>
      </c>
      <c r="L17" s="30">
        <f t="shared" si="5"/>
        <v>2500000</v>
      </c>
      <c r="M17" s="30">
        <f t="shared" si="5"/>
        <v>2500000</v>
      </c>
      <c r="N17" s="30">
        <f t="shared" si="5"/>
        <v>2500000</v>
      </c>
      <c r="O17" s="30">
        <f t="shared" si="5"/>
        <v>2500000</v>
      </c>
      <c r="P17" s="30">
        <f t="shared" si="5"/>
        <v>2500000</v>
      </c>
      <c r="Q17" s="30">
        <f t="shared" si="5"/>
        <v>2500000</v>
      </c>
      <c r="R17" s="30">
        <f t="shared" si="4"/>
        <v>2675000</v>
      </c>
      <c r="S17" s="30">
        <f t="shared" si="4"/>
        <v>2675000</v>
      </c>
      <c r="T17" s="30">
        <f t="shared" si="4"/>
        <v>2675000</v>
      </c>
      <c r="U17" s="30">
        <f t="shared" si="4"/>
        <v>2675000</v>
      </c>
      <c r="V17" s="30">
        <f t="shared" si="4"/>
        <v>2675000</v>
      </c>
      <c r="W17" s="30">
        <f t="shared" si="4"/>
        <v>2675000</v>
      </c>
      <c r="X17" s="43">
        <f>SUM(F17:W17)</f>
        <v>43550000</v>
      </c>
    </row>
    <row r="18" spans="1:24" ht="17.25" thickTop="1" thickBot="1" x14ac:dyDescent="0.35">
      <c r="A18" s="20" t="s">
        <v>33</v>
      </c>
      <c r="C18" s="30">
        <v>2500000</v>
      </c>
      <c r="D18" s="36"/>
      <c r="E18" s="29"/>
      <c r="F18" s="29"/>
      <c r="G18" s="30">
        <f>$C$18</f>
        <v>2500000</v>
      </c>
      <c r="H18" s="46">
        <f>$C$18</f>
        <v>2500000</v>
      </c>
      <c r="I18" s="30">
        <f t="shared" ref="I18:Q18" si="6">$C$18</f>
        <v>2500000</v>
      </c>
      <c r="J18" s="30">
        <f t="shared" si="6"/>
        <v>2500000</v>
      </c>
      <c r="K18" s="30">
        <f t="shared" si="6"/>
        <v>2500000</v>
      </c>
      <c r="L18" s="30">
        <f t="shared" si="6"/>
        <v>2500000</v>
      </c>
      <c r="M18" s="30">
        <f t="shared" si="6"/>
        <v>2500000</v>
      </c>
      <c r="N18" s="30">
        <f t="shared" si="6"/>
        <v>2500000</v>
      </c>
      <c r="O18" s="30">
        <f t="shared" si="6"/>
        <v>2500000</v>
      </c>
      <c r="P18" s="30">
        <f t="shared" si="6"/>
        <v>2500000</v>
      </c>
      <c r="Q18" s="30">
        <f t="shared" si="6"/>
        <v>2500000</v>
      </c>
      <c r="R18" s="30">
        <f t="shared" si="4"/>
        <v>2675000</v>
      </c>
      <c r="S18" s="30">
        <f t="shared" si="4"/>
        <v>2675000</v>
      </c>
      <c r="T18" s="30">
        <f t="shared" si="4"/>
        <v>2675000</v>
      </c>
      <c r="U18" s="30">
        <f t="shared" si="4"/>
        <v>2675000</v>
      </c>
      <c r="V18" s="30">
        <f t="shared" si="4"/>
        <v>2675000</v>
      </c>
      <c r="W18" s="30">
        <f t="shared" si="4"/>
        <v>2675000</v>
      </c>
      <c r="X18" s="43">
        <f>SUM(F18:W18)</f>
        <v>43550000</v>
      </c>
    </row>
    <row r="19" spans="1:24" ht="30.75" thickTop="1" x14ac:dyDescent="0.3">
      <c r="A19" s="20" t="s">
        <v>84</v>
      </c>
      <c r="C19" s="30">
        <v>2500000</v>
      </c>
      <c r="D19" s="35">
        <v>4</v>
      </c>
      <c r="E19" s="29"/>
      <c r="F19" s="30">
        <f>C19*D19</f>
        <v>10000000</v>
      </c>
      <c r="G19" s="29"/>
      <c r="H19" s="30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43">
        <f>SUM(F19:W19)</f>
        <v>10000000</v>
      </c>
    </row>
    <row r="20" spans="1:24" x14ac:dyDescent="0.3">
      <c r="C20" s="40"/>
      <c r="D20" s="44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7.25" thickBot="1" x14ac:dyDescent="0.35">
      <c r="A21" s="23" t="s">
        <v>76</v>
      </c>
      <c r="C21" s="40"/>
      <c r="D21" s="44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31.5" thickTop="1" thickBot="1" x14ac:dyDescent="0.35">
      <c r="A22" s="20" t="s">
        <v>9</v>
      </c>
      <c r="C22" s="30"/>
      <c r="D22" s="35"/>
      <c r="E22" s="30"/>
      <c r="F22" s="30">
        <v>5000000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43">
        <f t="shared" ref="X22:X30" si="7">SUM(F22:W22)</f>
        <v>5000000</v>
      </c>
    </row>
    <row r="23" spans="1:24" ht="17.25" thickTop="1" thickBot="1" x14ac:dyDescent="0.35">
      <c r="A23" s="20" t="s">
        <v>43</v>
      </c>
      <c r="C23" s="30">
        <v>2500</v>
      </c>
      <c r="D23" s="18">
        <v>4</v>
      </c>
      <c r="E23" s="30"/>
      <c r="F23" s="30">
        <f t="shared" ref="F23:F28" si="8">C23*D23</f>
        <v>10000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43">
        <f t="shared" si="7"/>
        <v>10000</v>
      </c>
    </row>
    <row r="24" spans="1:24" ht="17.25" thickTop="1" thickBot="1" x14ac:dyDescent="0.35">
      <c r="A24" s="20" t="s">
        <v>44</v>
      </c>
      <c r="C24" s="30">
        <v>3000</v>
      </c>
      <c r="D24" s="18">
        <v>1</v>
      </c>
      <c r="E24" s="30"/>
      <c r="F24" s="30">
        <f t="shared" si="8"/>
        <v>3000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43">
        <f t="shared" si="7"/>
        <v>3000</v>
      </c>
    </row>
    <row r="25" spans="1:24" ht="17.25" thickTop="1" thickBot="1" x14ac:dyDescent="0.35">
      <c r="A25" s="20" t="s">
        <v>45</v>
      </c>
      <c r="C25" s="30">
        <v>6000</v>
      </c>
      <c r="D25" s="18">
        <v>1</v>
      </c>
      <c r="E25" s="30"/>
      <c r="F25" s="30">
        <f t="shared" si="8"/>
        <v>6000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43">
        <f t="shared" si="7"/>
        <v>6000</v>
      </c>
    </row>
    <row r="26" spans="1:24" ht="17.25" thickTop="1" thickBot="1" x14ac:dyDescent="0.35">
      <c r="A26" s="20" t="s">
        <v>41</v>
      </c>
      <c r="C26" s="30">
        <v>200</v>
      </c>
      <c r="D26" s="18">
        <v>4</v>
      </c>
      <c r="E26" s="30"/>
      <c r="F26" s="30">
        <f t="shared" si="8"/>
        <v>800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43">
        <f t="shared" si="7"/>
        <v>800</v>
      </c>
    </row>
    <row r="27" spans="1:24" ht="17.25" thickTop="1" thickBot="1" x14ac:dyDescent="0.35">
      <c r="A27" s="20" t="s">
        <v>40</v>
      </c>
      <c r="C27" s="30">
        <v>500</v>
      </c>
      <c r="D27" s="18">
        <v>4</v>
      </c>
      <c r="E27" s="30"/>
      <c r="F27" s="30">
        <f t="shared" si="8"/>
        <v>2000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43">
        <f t="shared" si="7"/>
        <v>2000</v>
      </c>
    </row>
    <row r="28" spans="1:24" ht="17.25" thickTop="1" thickBot="1" x14ac:dyDescent="0.35">
      <c r="A28" s="20" t="s">
        <v>46</v>
      </c>
      <c r="C28" s="30">
        <v>16000</v>
      </c>
      <c r="D28" s="18">
        <v>1</v>
      </c>
      <c r="E28" s="30"/>
      <c r="F28" s="30">
        <f t="shared" si="8"/>
        <v>16000</v>
      </c>
      <c r="G28" s="30"/>
      <c r="H28" s="30"/>
      <c r="I28" s="30">
        <f>F28</f>
        <v>16000</v>
      </c>
      <c r="J28" s="30"/>
      <c r="K28" s="30"/>
      <c r="L28" s="30">
        <f>I28</f>
        <v>16000</v>
      </c>
      <c r="M28" s="30"/>
      <c r="N28" s="30"/>
      <c r="O28" s="30">
        <f>L28</f>
        <v>16000</v>
      </c>
      <c r="P28" s="30"/>
      <c r="Q28" s="30"/>
      <c r="R28" s="30">
        <f>O28</f>
        <v>16000</v>
      </c>
      <c r="S28" s="30"/>
      <c r="T28" s="30"/>
      <c r="U28" s="30">
        <f>R28</f>
        <v>16000</v>
      </c>
      <c r="V28" s="30"/>
      <c r="W28" s="30"/>
      <c r="X28" s="43">
        <f t="shared" si="7"/>
        <v>96000</v>
      </c>
    </row>
    <row r="29" spans="1:24" ht="17.25" thickTop="1" thickBot="1" x14ac:dyDescent="0.35">
      <c r="A29" s="20" t="s">
        <v>78</v>
      </c>
      <c r="C29" s="30">
        <v>300000</v>
      </c>
      <c r="D29" s="35">
        <v>1</v>
      </c>
      <c r="E29" s="30"/>
      <c r="F29" s="30">
        <f>C29*D29</f>
        <v>300000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43">
        <f t="shared" si="7"/>
        <v>300000</v>
      </c>
    </row>
    <row r="30" spans="1:24" ht="17.25" thickTop="1" thickBot="1" x14ac:dyDescent="0.35">
      <c r="A30" s="20" t="s">
        <v>79</v>
      </c>
      <c r="C30" s="30">
        <v>20000</v>
      </c>
      <c r="D30" s="35">
        <v>4</v>
      </c>
      <c r="E30" s="30"/>
      <c r="F30" s="30">
        <f>C30*D30</f>
        <v>80000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43">
        <f t="shared" si="7"/>
        <v>80000</v>
      </c>
    </row>
    <row r="31" spans="1:24" ht="17.25" thickTop="1" thickBot="1" x14ac:dyDescent="0.35">
      <c r="A31" s="20" t="s">
        <v>80</v>
      </c>
      <c r="C31" s="39">
        <v>80000</v>
      </c>
      <c r="D31" s="38"/>
      <c r="E31" s="22"/>
      <c r="F31" s="39"/>
      <c r="G31" s="39">
        <f>$C$31</f>
        <v>80000</v>
      </c>
      <c r="H31" s="39">
        <f t="shared" ref="H31:Q31" si="9">$C$31</f>
        <v>80000</v>
      </c>
      <c r="I31" s="39">
        <f t="shared" si="9"/>
        <v>80000</v>
      </c>
      <c r="J31" s="39">
        <f t="shared" si="9"/>
        <v>80000</v>
      </c>
      <c r="K31" s="39">
        <f t="shared" si="9"/>
        <v>80000</v>
      </c>
      <c r="L31" s="39">
        <f t="shared" si="9"/>
        <v>80000</v>
      </c>
      <c r="M31" s="39">
        <f t="shared" si="9"/>
        <v>80000</v>
      </c>
      <c r="N31" s="39">
        <f t="shared" si="9"/>
        <v>80000</v>
      </c>
      <c r="O31" s="39">
        <f t="shared" si="9"/>
        <v>80000</v>
      </c>
      <c r="P31" s="39">
        <f t="shared" si="9"/>
        <v>80000</v>
      </c>
      <c r="Q31" s="39">
        <f t="shared" si="9"/>
        <v>80000</v>
      </c>
      <c r="R31" s="39">
        <f t="shared" ref="R31:W31" si="10">$C$31*1.07</f>
        <v>85600</v>
      </c>
      <c r="S31" s="39">
        <f t="shared" si="10"/>
        <v>85600</v>
      </c>
      <c r="T31" s="39">
        <f t="shared" si="10"/>
        <v>85600</v>
      </c>
      <c r="U31" s="39">
        <f t="shared" si="10"/>
        <v>85600</v>
      </c>
      <c r="V31" s="39">
        <f t="shared" si="10"/>
        <v>85600</v>
      </c>
      <c r="W31" s="39">
        <f t="shared" si="10"/>
        <v>85600</v>
      </c>
      <c r="X31" s="43">
        <f>SUM(F31:W31)</f>
        <v>1393600</v>
      </c>
    </row>
    <row r="32" spans="1:24" ht="17.25" thickTop="1" thickBot="1" x14ac:dyDescent="0.35">
      <c r="A32" s="20" t="s">
        <v>81</v>
      </c>
      <c r="C32" s="30">
        <v>650000</v>
      </c>
      <c r="D32" s="36"/>
      <c r="E32" s="22"/>
      <c r="F32" s="30"/>
      <c r="G32" s="30">
        <f>$C$32</f>
        <v>650000</v>
      </c>
      <c r="H32" s="30">
        <f t="shared" ref="H32:Q32" si="11">$C$32</f>
        <v>650000</v>
      </c>
      <c r="I32" s="30">
        <f t="shared" si="11"/>
        <v>650000</v>
      </c>
      <c r="J32" s="30">
        <f t="shared" si="11"/>
        <v>650000</v>
      </c>
      <c r="K32" s="30">
        <f t="shared" si="11"/>
        <v>650000</v>
      </c>
      <c r="L32" s="30">
        <f t="shared" si="11"/>
        <v>650000</v>
      </c>
      <c r="M32" s="30">
        <f t="shared" si="11"/>
        <v>650000</v>
      </c>
      <c r="N32" s="30">
        <f t="shared" si="11"/>
        <v>650000</v>
      </c>
      <c r="O32" s="30">
        <f t="shared" si="11"/>
        <v>650000</v>
      </c>
      <c r="P32" s="30">
        <f t="shared" si="11"/>
        <v>650000</v>
      </c>
      <c r="Q32" s="30">
        <f t="shared" si="11"/>
        <v>650000</v>
      </c>
      <c r="R32" s="30">
        <f t="shared" ref="R32:W32" si="12">$C$32*1.07</f>
        <v>695500</v>
      </c>
      <c r="S32" s="30">
        <f t="shared" si="12"/>
        <v>695500</v>
      </c>
      <c r="T32" s="30">
        <f t="shared" si="12"/>
        <v>695500</v>
      </c>
      <c r="U32" s="30">
        <f t="shared" si="12"/>
        <v>695500</v>
      </c>
      <c r="V32" s="30">
        <f t="shared" si="12"/>
        <v>695500</v>
      </c>
      <c r="W32" s="30">
        <f t="shared" si="12"/>
        <v>695500</v>
      </c>
      <c r="X32" s="43">
        <f>SUM(F32:W32)</f>
        <v>11323000</v>
      </c>
    </row>
    <row r="33" spans="1:24" ht="17.25" thickTop="1" thickBot="1" x14ac:dyDescent="0.35">
      <c r="A33" s="20" t="s">
        <v>82</v>
      </c>
      <c r="C33" s="30">
        <v>80000</v>
      </c>
      <c r="D33" s="36"/>
      <c r="E33" s="22"/>
      <c r="F33" s="30"/>
      <c r="G33" s="30"/>
      <c r="H33" s="30">
        <f>$C$33</f>
        <v>80000</v>
      </c>
      <c r="I33" s="30"/>
      <c r="J33" s="30">
        <f>$C$33</f>
        <v>80000</v>
      </c>
      <c r="K33" s="30"/>
      <c r="L33" s="30">
        <f>$C$33</f>
        <v>80000</v>
      </c>
      <c r="M33" s="30"/>
      <c r="N33" s="30">
        <f>$C$33</f>
        <v>80000</v>
      </c>
      <c r="O33" s="30"/>
      <c r="P33" s="30">
        <f>$C$33</f>
        <v>80000</v>
      </c>
      <c r="Q33" s="30"/>
      <c r="R33" s="30">
        <f>$C$33*1.07</f>
        <v>85600</v>
      </c>
      <c r="S33" s="30"/>
      <c r="T33" s="30">
        <f>$C$33*1.07</f>
        <v>85600</v>
      </c>
      <c r="U33" s="30"/>
      <c r="V33" s="30">
        <f>$C$33*1.07</f>
        <v>85600</v>
      </c>
      <c r="W33" s="30">
        <f>V33/2</f>
        <v>42800</v>
      </c>
      <c r="X33" s="43">
        <f>SUM(F33:W33)</f>
        <v>699600</v>
      </c>
    </row>
    <row r="34" spans="1:24" ht="17.25" thickTop="1" thickBot="1" x14ac:dyDescent="0.35">
      <c r="A34" s="20" t="s">
        <v>83</v>
      </c>
      <c r="C34" s="30">
        <v>70000</v>
      </c>
      <c r="D34" s="36"/>
      <c r="E34" s="22"/>
      <c r="F34" s="30"/>
      <c r="G34" s="30">
        <f>$C$34</f>
        <v>70000</v>
      </c>
      <c r="H34" s="30">
        <f t="shared" ref="H34:Q34" si="13">$C$34</f>
        <v>70000</v>
      </c>
      <c r="I34" s="30">
        <f t="shared" si="13"/>
        <v>70000</v>
      </c>
      <c r="J34" s="30">
        <f t="shared" si="13"/>
        <v>70000</v>
      </c>
      <c r="K34" s="30">
        <f t="shared" si="13"/>
        <v>70000</v>
      </c>
      <c r="L34" s="30">
        <f t="shared" si="13"/>
        <v>70000</v>
      </c>
      <c r="M34" s="30">
        <f t="shared" si="13"/>
        <v>70000</v>
      </c>
      <c r="N34" s="30">
        <f t="shared" si="13"/>
        <v>70000</v>
      </c>
      <c r="O34" s="30">
        <f t="shared" si="13"/>
        <v>70000</v>
      </c>
      <c r="P34" s="30">
        <f t="shared" si="13"/>
        <v>70000</v>
      </c>
      <c r="Q34" s="30">
        <f t="shared" si="13"/>
        <v>70000</v>
      </c>
      <c r="R34" s="30">
        <f t="shared" ref="R34:W34" si="14">$C$34*1.07</f>
        <v>74900</v>
      </c>
      <c r="S34" s="30">
        <f t="shared" si="14"/>
        <v>74900</v>
      </c>
      <c r="T34" s="30">
        <f t="shared" si="14"/>
        <v>74900</v>
      </c>
      <c r="U34" s="30">
        <f t="shared" si="14"/>
        <v>74900</v>
      </c>
      <c r="V34" s="30">
        <f t="shared" si="14"/>
        <v>74900</v>
      </c>
      <c r="W34" s="30">
        <f t="shared" si="14"/>
        <v>74900</v>
      </c>
      <c r="X34" s="43">
        <f>SUM(F34:W34)</f>
        <v>1219400</v>
      </c>
    </row>
    <row r="35" spans="1:24" ht="16.5" thickTop="1" x14ac:dyDescent="0.3">
      <c r="A35" s="20" t="s">
        <v>87</v>
      </c>
      <c r="C35" s="30">
        <v>200000</v>
      </c>
      <c r="D35" s="36"/>
      <c r="E35" s="22"/>
      <c r="F35" s="30">
        <f>C35</f>
        <v>200000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>
        <f>C35*1.07</f>
        <v>214000</v>
      </c>
      <c r="T35" s="30"/>
      <c r="U35" s="30"/>
      <c r="V35" s="30"/>
      <c r="W35" s="30"/>
      <c r="X35" s="43">
        <f>SUM(F35:W35)</f>
        <v>414000</v>
      </c>
    </row>
    <row r="36" spans="1:24" ht="5.25" customHeight="1" thickBot="1" x14ac:dyDescent="0.35">
      <c r="C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9.5" thickTop="1" thickBot="1" x14ac:dyDescent="0.4">
      <c r="A37" s="23" t="s">
        <v>20</v>
      </c>
      <c r="C37" s="22"/>
      <c r="E37" s="22"/>
      <c r="F37" s="25">
        <f t="shared" ref="F37:W37" si="15">SUM(F4:F35)</f>
        <v>21557800</v>
      </c>
      <c r="G37" s="25">
        <f t="shared" si="15"/>
        <v>10800000</v>
      </c>
      <c r="H37" s="25">
        <f t="shared" si="15"/>
        <v>10880000</v>
      </c>
      <c r="I37" s="25">
        <f t="shared" si="15"/>
        <v>10916000</v>
      </c>
      <c r="J37" s="25">
        <f t="shared" si="15"/>
        <v>10880000</v>
      </c>
      <c r="K37" s="25">
        <f t="shared" si="15"/>
        <v>10800000</v>
      </c>
      <c r="L37" s="25">
        <f t="shared" si="15"/>
        <v>10996000</v>
      </c>
      <c r="M37" s="25">
        <f t="shared" si="15"/>
        <v>10800000</v>
      </c>
      <c r="N37" s="25">
        <f t="shared" si="15"/>
        <v>10880000</v>
      </c>
      <c r="O37" s="25">
        <f t="shared" si="15"/>
        <v>10916000</v>
      </c>
      <c r="P37" s="25">
        <f t="shared" si="15"/>
        <v>10880000</v>
      </c>
      <c r="Q37" s="25">
        <f t="shared" si="15"/>
        <v>10800000</v>
      </c>
      <c r="R37" s="25">
        <f t="shared" si="15"/>
        <v>11767600</v>
      </c>
      <c r="S37" s="25">
        <f t="shared" si="15"/>
        <v>11770000</v>
      </c>
      <c r="T37" s="25">
        <f t="shared" si="15"/>
        <v>11641600</v>
      </c>
      <c r="U37" s="25">
        <f t="shared" si="15"/>
        <v>11682000</v>
      </c>
      <c r="V37" s="25">
        <f t="shared" si="15"/>
        <v>11641600</v>
      </c>
      <c r="W37" s="25">
        <f t="shared" si="15"/>
        <v>11598800</v>
      </c>
      <c r="X37" s="26">
        <f>SUM(F37:W37)</f>
        <v>211207400</v>
      </c>
    </row>
    <row r="38" spans="1:24" ht="15.75" thickTop="1" x14ac:dyDescent="0.3">
      <c r="C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3">
      <c r="C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3">
      <c r="C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3">
      <c r="C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3">
      <c r="C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</sheetData>
  <mergeCells count="2">
    <mergeCell ref="G1:Q1"/>
    <mergeCell ref="R1:W1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opLeftCell="A3" workbookViewId="0">
      <selection activeCell="K9" sqref="K9"/>
    </sheetView>
  </sheetViews>
  <sheetFormatPr baseColWidth="10" defaultColWidth="10.7109375" defaultRowHeight="15" x14ac:dyDescent="0.25"/>
  <cols>
    <col min="1" max="1" width="7.140625" customWidth="1"/>
    <col min="2" max="2" width="17" customWidth="1"/>
    <col min="3" max="3" width="29.7109375" bestFit="1" customWidth="1"/>
    <col min="5" max="5" width="16.140625" bestFit="1" customWidth="1"/>
    <col min="6" max="6" width="43.140625" customWidth="1"/>
  </cols>
  <sheetData>
    <row r="3" spans="2:6" x14ac:dyDescent="0.25">
      <c r="B3" s="69" t="s">
        <v>29</v>
      </c>
      <c r="C3" s="69"/>
      <c r="D3" s="69"/>
      <c r="E3" s="69"/>
      <c r="F3" s="69"/>
    </row>
    <row r="4" spans="2:6" x14ac:dyDescent="0.25">
      <c r="B4" s="69"/>
      <c r="C4" s="69"/>
      <c r="D4" s="69"/>
      <c r="E4" s="69"/>
      <c r="F4" s="69"/>
    </row>
    <row r="5" spans="2:6" ht="30" x14ac:dyDescent="0.25">
      <c r="B5" s="1" t="s">
        <v>97</v>
      </c>
      <c r="C5" s="70" t="s">
        <v>98</v>
      </c>
      <c r="D5" s="69"/>
      <c r="E5" s="69"/>
      <c r="F5" s="69"/>
    </row>
    <row r="6" spans="2:6" ht="29.25" customHeight="1" x14ac:dyDescent="0.25">
      <c r="B6" s="5" t="s">
        <v>30</v>
      </c>
      <c r="C6" s="71" t="s">
        <v>99</v>
      </c>
      <c r="D6" s="72"/>
      <c r="E6" s="72"/>
      <c r="F6" s="73"/>
    </row>
    <row r="7" spans="2:6" s="7" customFormat="1" x14ac:dyDescent="0.25">
      <c r="B7" s="6"/>
      <c r="C7" s="6"/>
      <c r="D7" s="6"/>
      <c r="E7" s="6"/>
      <c r="F7" s="6"/>
    </row>
    <row r="8" spans="2:6" x14ac:dyDescent="0.25">
      <c r="B8" s="4" t="s">
        <v>24</v>
      </c>
      <c r="C8" s="2" t="s">
        <v>90</v>
      </c>
      <c r="E8" s="4" t="s">
        <v>24</v>
      </c>
      <c r="F8" s="2" t="s">
        <v>88</v>
      </c>
    </row>
    <row r="9" spans="2:6" x14ac:dyDescent="0.25">
      <c r="B9" s="4" t="s">
        <v>25</v>
      </c>
      <c r="C9" s="2" t="s">
        <v>95</v>
      </c>
      <c r="E9" s="4" t="s">
        <v>25</v>
      </c>
      <c r="F9" s="2" t="s">
        <v>32</v>
      </c>
    </row>
    <row r="10" spans="2:6" ht="25.5" x14ac:dyDescent="0.25">
      <c r="B10" s="4" t="s">
        <v>26</v>
      </c>
      <c r="C10" s="2" t="s">
        <v>96</v>
      </c>
      <c r="E10" s="4" t="s">
        <v>26</v>
      </c>
      <c r="F10" s="2" t="s">
        <v>96</v>
      </c>
    </row>
    <row r="11" spans="2:6" ht="25.5" x14ac:dyDescent="0.25">
      <c r="B11" s="4" t="s">
        <v>27</v>
      </c>
      <c r="C11" s="3" t="s">
        <v>92</v>
      </c>
      <c r="E11" s="4" t="s">
        <v>27</v>
      </c>
      <c r="F11" s="3" t="s">
        <v>89</v>
      </c>
    </row>
    <row r="13" spans="2:6" x14ac:dyDescent="0.25">
      <c r="B13" s="4" t="s">
        <v>24</v>
      </c>
      <c r="C13" s="2" t="s">
        <v>93</v>
      </c>
      <c r="E13" s="4" t="s">
        <v>24</v>
      </c>
      <c r="F13" s="2" t="s">
        <v>91</v>
      </c>
    </row>
    <row r="14" spans="2:6" x14ac:dyDescent="0.25">
      <c r="B14" s="4" t="s">
        <v>25</v>
      </c>
      <c r="C14" s="2" t="s">
        <v>34</v>
      </c>
      <c r="E14" s="4" t="s">
        <v>25</v>
      </c>
      <c r="F14" s="2" t="s">
        <v>33</v>
      </c>
    </row>
    <row r="15" spans="2:6" ht="25.5" x14ac:dyDescent="0.25">
      <c r="B15" s="4" t="s">
        <v>26</v>
      </c>
      <c r="C15" s="2" t="s">
        <v>96</v>
      </c>
      <c r="E15" s="4" t="s">
        <v>26</v>
      </c>
      <c r="F15" s="2" t="s">
        <v>96</v>
      </c>
    </row>
    <row r="16" spans="2:6" ht="25.5" x14ac:dyDescent="0.25">
      <c r="B16" s="4" t="s">
        <v>27</v>
      </c>
      <c r="C16" s="3" t="s">
        <v>94</v>
      </c>
      <c r="E16" s="4" t="s">
        <v>27</v>
      </c>
      <c r="F16" s="3" t="s">
        <v>28</v>
      </c>
    </row>
  </sheetData>
  <mergeCells count="3">
    <mergeCell ref="B3:F4"/>
    <mergeCell ref="C5:F5"/>
    <mergeCell ref="C6:F6"/>
  </mergeCells>
  <hyperlinks>
    <hyperlink ref="F11" r:id="rId1"/>
    <hyperlink ref="C11" r:id="rId2"/>
    <hyperlink ref="C1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H20" sqref="H20"/>
    </sheetView>
  </sheetViews>
  <sheetFormatPr baseColWidth="10" defaultColWidth="10.7109375" defaultRowHeight="15" x14ac:dyDescent="0.25"/>
  <cols>
    <col min="1" max="1" width="4.28515625" customWidth="1"/>
    <col min="2" max="2" width="25.7109375" customWidth="1"/>
    <col min="3" max="3" width="16.42578125" bestFit="1" customWidth="1"/>
    <col min="4" max="4" width="17.7109375" customWidth="1"/>
    <col min="5" max="5" width="32" bestFit="1" customWidth="1"/>
    <col min="6" max="6" width="20.7109375" customWidth="1"/>
    <col min="7" max="7" width="25.28515625" customWidth="1"/>
    <col min="8" max="9" width="19" customWidth="1"/>
    <col min="10" max="10" width="22.42578125" customWidth="1"/>
    <col min="11" max="11" width="18.5703125" customWidth="1"/>
  </cols>
  <sheetData>
    <row r="2" spans="2:5" ht="27.75" customHeight="1" x14ac:dyDescent="0.25">
      <c r="B2" s="75" t="s">
        <v>55</v>
      </c>
      <c r="C2" s="76"/>
      <c r="D2" s="76"/>
      <c r="E2" s="77"/>
    </row>
    <row r="3" spans="2:5" ht="30" x14ac:dyDescent="0.25">
      <c r="B3" s="8" t="s">
        <v>35</v>
      </c>
      <c r="C3" s="8" t="s">
        <v>37</v>
      </c>
      <c r="D3" s="8" t="s">
        <v>38</v>
      </c>
      <c r="E3" s="8" t="s">
        <v>39</v>
      </c>
    </row>
    <row r="4" spans="2:5" s="12" customFormat="1" x14ac:dyDescent="0.25">
      <c r="B4" s="11" t="s">
        <v>36</v>
      </c>
      <c r="C4" s="13">
        <v>20000</v>
      </c>
      <c r="D4" s="13">
        <v>4</v>
      </c>
      <c r="E4" s="13">
        <f>C4*D4</f>
        <v>80000</v>
      </c>
    </row>
    <row r="5" spans="2:5" s="12" customFormat="1" x14ac:dyDescent="0.25">
      <c r="B5" s="11" t="s">
        <v>42</v>
      </c>
      <c r="C5" s="13">
        <v>200000</v>
      </c>
      <c r="D5" s="13">
        <v>1</v>
      </c>
      <c r="E5" s="13">
        <f t="shared" ref="E5:E12" si="0">C5*D5</f>
        <v>200000</v>
      </c>
    </row>
    <row r="6" spans="2:5" s="12" customFormat="1" x14ac:dyDescent="0.25">
      <c r="B6" s="11" t="s">
        <v>43</v>
      </c>
      <c r="C6" s="13">
        <v>2500</v>
      </c>
      <c r="D6" s="13">
        <v>1</v>
      </c>
      <c r="E6" s="13">
        <f t="shared" si="0"/>
        <v>2500</v>
      </c>
    </row>
    <row r="7" spans="2:5" s="12" customFormat="1" x14ac:dyDescent="0.25">
      <c r="B7" s="11" t="s">
        <v>44</v>
      </c>
      <c r="C7" s="13">
        <v>3000</v>
      </c>
      <c r="D7" s="13">
        <v>1</v>
      </c>
      <c r="E7" s="13">
        <f t="shared" si="0"/>
        <v>3000</v>
      </c>
    </row>
    <row r="8" spans="2:5" s="12" customFormat="1" x14ac:dyDescent="0.25">
      <c r="B8" s="11" t="s">
        <v>45</v>
      </c>
      <c r="C8" s="13">
        <v>6000</v>
      </c>
      <c r="D8" s="13">
        <v>1</v>
      </c>
      <c r="E8" s="13">
        <f t="shared" si="0"/>
        <v>6000</v>
      </c>
    </row>
    <row r="9" spans="2:5" s="12" customFormat="1" x14ac:dyDescent="0.25">
      <c r="B9" s="11" t="s">
        <v>41</v>
      </c>
      <c r="C9" s="13">
        <v>200</v>
      </c>
      <c r="D9" s="13">
        <v>4</v>
      </c>
      <c r="E9" s="13">
        <f t="shared" si="0"/>
        <v>800</v>
      </c>
    </row>
    <row r="10" spans="2:5" s="12" customFormat="1" x14ac:dyDescent="0.25">
      <c r="B10" s="11" t="s">
        <v>40</v>
      </c>
      <c r="C10" s="13">
        <v>500</v>
      </c>
      <c r="D10" s="13">
        <v>4</v>
      </c>
      <c r="E10" s="13">
        <f t="shared" si="0"/>
        <v>2000</v>
      </c>
    </row>
    <row r="11" spans="2:5" s="12" customFormat="1" x14ac:dyDescent="0.25">
      <c r="B11" s="11" t="s">
        <v>46</v>
      </c>
      <c r="C11" s="13">
        <v>16000</v>
      </c>
      <c r="D11" s="13">
        <v>1</v>
      </c>
      <c r="E11" s="13">
        <f t="shared" si="0"/>
        <v>16000</v>
      </c>
    </row>
    <row r="12" spans="2:5" s="12" customFormat="1" x14ac:dyDescent="0.25">
      <c r="B12" s="11" t="s">
        <v>56</v>
      </c>
      <c r="C12" s="13">
        <v>60000</v>
      </c>
      <c r="D12" s="13">
        <v>1</v>
      </c>
      <c r="E12" s="13">
        <f t="shared" si="0"/>
        <v>60000</v>
      </c>
    </row>
    <row r="13" spans="2:5" x14ac:dyDescent="0.25">
      <c r="D13" s="9" t="s">
        <v>10</v>
      </c>
      <c r="E13" s="14">
        <f>SUM(E4:E12)</f>
        <v>370300</v>
      </c>
    </row>
    <row r="14" spans="2:5" x14ac:dyDescent="0.25">
      <c r="D14" s="9" t="s">
        <v>11</v>
      </c>
      <c r="E14" s="14">
        <f>(E13*16/100)</f>
        <v>59248</v>
      </c>
    </row>
    <row r="15" spans="2:5" x14ac:dyDescent="0.25">
      <c r="D15" s="9" t="s">
        <v>54</v>
      </c>
      <c r="E15" s="14">
        <f>(E13+E14)</f>
        <v>429548</v>
      </c>
    </row>
    <row r="17" spans="2:6" ht="23.25" customHeight="1" x14ac:dyDescent="0.25">
      <c r="B17" s="75" t="s">
        <v>53</v>
      </c>
      <c r="C17" s="76"/>
      <c r="D17" s="76"/>
      <c r="E17" s="76"/>
      <c r="F17" s="77"/>
    </row>
    <row r="18" spans="2:6" ht="45" x14ac:dyDescent="0.25">
      <c r="B18" s="8" t="s">
        <v>47</v>
      </c>
      <c r="C18" s="8" t="s">
        <v>49</v>
      </c>
      <c r="D18" s="8" t="s">
        <v>52</v>
      </c>
      <c r="E18" s="8" t="s">
        <v>50</v>
      </c>
      <c r="F18" s="8" t="s">
        <v>51</v>
      </c>
    </row>
    <row r="19" spans="2:6" x14ac:dyDescent="0.25">
      <c r="B19" s="11" t="s">
        <v>48</v>
      </c>
      <c r="C19" s="13">
        <v>240</v>
      </c>
      <c r="D19" s="74">
        <v>4</v>
      </c>
      <c r="E19" s="19">
        <v>10416.666666666601</v>
      </c>
      <c r="F19" s="13">
        <f>C19*E19</f>
        <v>2499999.9999999842</v>
      </c>
    </row>
    <row r="20" spans="2:6" x14ac:dyDescent="0.25">
      <c r="B20" s="11" t="s">
        <v>48</v>
      </c>
      <c r="C20" s="13">
        <v>240</v>
      </c>
      <c r="D20" s="74"/>
      <c r="E20" s="19">
        <v>10416.666666666601</v>
      </c>
      <c r="F20" s="13">
        <f>C20*E20</f>
        <v>2499999.9999999842</v>
      </c>
    </row>
    <row r="21" spans="2:6" x14ac:dyDescent="0.25">
      <c r="B21" s="11" t="s">
        <v>48</v>
      </c>
      <c r="C21" s="13">
        <v>240</v>
      </c>
      <c r="D21" s="74"/>
      <c r="E21" s="19">
        <v>10416.666666666601</v>
      </c>
      <c r="F21" s="13">
        <f>C21*E21</f>
        <v>2499999.9999999842</v>
      </c>
    </row>
    <row r="22" spans="2:6" x14ac:dyDescent="0.25">
      <c r="B22" s="11" t="s">
        <v>48</v>
      </c>
      <c r="C22" s="13">
        <v>240</v>
      </c>
      <c r="D22" s="74"/>
      <c r="E22" s="19">
        <v>10416.666666666601</v>
      </c>
      <c r="F22" s="13">
        <f>C22*E22</f>
        <v>2499999.9999999842</v>
      </c>
    </row>
    <row r="23" spans="2:6" x14ac:dyDescent="0.25">
      <c r="B23" s="15"/>
      <c r="C23" s="16"/>
      <c r="D23" s="16"/>
      <c r="E23" s="10" t="s">
        <v>54</v>
      </c>
      <c r="F23" s="17">
        <f>SUM(F19:F22)</f>
        <v>9999999.9999999367</v>
      </c>
    </row>
    <row r="24" spans="2:6" x14ac:dyDescent="0.25">
      <c r="B24" s="15"/>
      <c r="C24" s="16"/>
      <c r="D24" s="16"/>
      <c r="E24" s="16"/>
      <c r="F24" s="16"/>
    </row>
    <row r="25" spans="2:6" x14ac:dyDescent="0.25">
      <c r="B25" s="15"/>
      <c r="C25" s="16"/>
      <c r="D25" s="16"/>
      <c r="E25" s="16"/>
      <c r="F25" s="16"/>
    </row>
    <row r="26" spans="2:6" x14ac:dyDescent="0.25">
      <c r="B26" s="15"/>
      <c r="C26" s="16"/>
      <c r="D26" s="16"/>
      <c r="E26" s="16"/>
      <c r="F26" s="16"/>
    </row>
  </sheetData>
  <mergeCells count="3">
    <mergeCell ref="D19:D22"/>
    <mergeCell ref="B17:F17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CRONOGRAMA</vt:lpstr>
      <vt:lpstr>PRESUPUESTO GENERAL</vt:lpstr>
      <vt:lpstr>PRESUPUESTO MENSUAL</vt:lpstr>
      <vt:lpstr>SELECCION DE PERSONAL</vt:lpstr>
      <vt:lpstr>USO DE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xerox</dc:creator>
  <cp:lastModifiedBy>Andrés Felipe Garcia Ramirez</cp:lastModifiedBy>
  <dcterms:created xsi:type="dcterms:W3CDTF">2016-06-03T19:29:01Z</dcterms:created>
  <dcterms:modified xsi:type="dcterms:W3CDTF">2017-06-28T18:21:49Z</dcterms:modified>
</cp:coreProperties>
</file>