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Data\TechMAP\!TEC008 - Data Analytics Practitioner\2 - Excel (Data Manip, Summary, and Analysis)\"/>
    </mc:Choice>
  </mc:AlternateContent>
  <xr:revisionPtr revIDLastSave="0" documentId="13_ncr:1_{D7648FD1-718A-4351-9CF9-CACD4AE3D44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mmary" sheetId="7" r:id="rId1"/>
    <sheet name="PivotTable" sheetId="11" r:id="rId2"/>
    <sheet name="Raw Data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7" l="1"/>
  <c r="Y5" i="7"/>
  <c r="Y6" i="7"/>
  <c r="Y7" i="7"/>
  <c r="Y8" i="7"/>
  <c r="Y3" i="7"/>
  <c r="X4" i="7"/>
  <c r="X5" i="7"/>
  <c r="X6" i="7"/>
  <c r="X7" i="7"/>
  <c r="X8" i="7"/>
  <c r="X3" i="7"/>
  <c r="W4" i="7"/>
  <c r="W5" i="7"/>
  <c r="W6" i="7"/>
  <c r="W7" i="7"/>
  <c r="W8" i="7"/>
  <c r="W3" i="7"/>
  <c r="V4" i="7"/>
  <c r="V5" i="7"/>
  <c r="V6" i="7"/>
  <c r="V7" i="7"/>
  <c r="V8" i="7"/>
  <c r="V3" i="7"/>
  <c r="U4" i="7"/>
  <c r="U5" i="7"/>
  <c r="U6" i="7"/>
  <c r="U7" i="7"/>
  <c r="U8" i="7"/>
  <c r="U3" i="7"/>
  <c r="R4" i="7"/>
  <c r="R3" i="7"/>
  <c r="Q3" i="7"/>
  <c r="Q4" i="7"/>
  <c r="P4" i="7"/>
  <c r="P3" i="7"/>
  <c r="O4" i="7"/>
  <c r="O3" i="7"/>
  <c r="L4" i="7"/>
  <c r="L5" i="7"/>
  <c r="L6" i="7"/>
  <c r="L7" i="7"/>
  <c r="L3" i="7"/>
  <c r="K4" i="7"/>
  <c r="K5" i="7"/>
  <c r="K6" i="7"/>
  <c r="K7" i="7"/>
  <c r="K3" i="7"/>
  <c r="J4" i="7"/>
  <c r="J5" i="7"/>
  <c r="J6" i="7"/>
  <c r="J7" i="7"/>
  <c r="J3" i="7"/>
  <c r="I3" i="7"/>
  <c r="I4" i="7"/>
  <c r="I5" i="7"/>
  <c r="I6" i="7"/>
  <c r="I7" i="7"/>
  <c r="C3" i="7"/>
  <c r="F4" i="7"/>
  <c r="F5" i="7"/>
  <c r="F6" i="7"/>
  <c r="F7" i="7"/>
  <c r="F3" i="7"/>
  <c r="E4" i="7"/>
  <c r="E5" i="7"/>
  <c r="E6" i="7"/>
  <c r="E7" i="7"/>
  <c r="E3" i="7"/>
  <c r="D4" i="7"/>
  <c r="D5" i="7"/>
  <c r="D6" i="7"/>
  <c r="D7" i="7"/>
  <c r="D3" i="7"/>
  <c r="C4" i="7"/>
  <c r="C5" i="7"/>
  <c r="C6" i="7"/>
  <c r="C7" i="7"/>
</calcChain>
</file>

<file path=xl/sharedStrings.xml><?xml version="1.0" encoding="utf-8"?>
<sst xmlns="http://schemas.openxmlformats.org/spreadsheetml/2006/main" count="4263" uniqueCount="58">
  <si>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</si>
  <si>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</si>
  <si>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</si>
  <si>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</si>
  <si>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</si>
  <si>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</si>
  <si>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</si>
  <si>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</si>
  <si>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</si>
  <si>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</si>
  <si>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</si>
  <si>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</si>
  <si>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</si>
  <si>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</si>
  <si>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</si>
  <si>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</si>
  <si>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</si>
  <si>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</si>
  <si>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</si>
  <si>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</si>
  <si>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</si>
  <si>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</si>
  <si>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</si>
  <si>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</si>
  <si>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</si>
  <si>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</si>
  <si>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</si>
  <si>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</si>
  <si>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</si>
  <si>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</si>
  <si>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</si>
  <si>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</si>
  <si>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</si>
  <si>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</si>
  <si>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</si>
  <si>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</si>
  <si>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</si>
  <si>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</si>
  <si>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</si>
  <si>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</si>
  <si>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</si>
  <si>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</si>
  <si>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</si>
  <si>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</si>
  <si>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</si>
  <si>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</si>
  <si>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</si>
  <si>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</si>
  <si>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</si>
  <si>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</si>
  <si>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Total Sales</t>
  </si>
  <si>
    <t>Average Sales</t>
  </si>
  <si>
    <t>Total Profit</t>
  </si>
  <si>
    <t>Average Profit</t>
  </si>
  <si>
    <t>Row Labels</t>
  </si>
  <si>
    <t>Grand Total</t>
  </si>
  <si>
    <t>(All)</t>
  </si>
  <si>
    <t>Sum of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</si>
</sst>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44" fontId="3" fillId="0" borderId="3" xfId="1" applyFont="1" applyBorder="1"/>
    <xf numFmtId="44" fontId="3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1" xfId="1" applyFont="1" applyBorder="1"/>
    <xf numFmtId="44" fontId="0" fillId="0" borderId="6" xfId="1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Border="1"/>
    <xf numFmtId="44" fontId="3" fillId="0" borderId="7" xfId="1" applyNumberFormat="1" applyFont="1" applyBorder="1" applyAlignment="1">
      <alignment horizontal="left"/>
    </xf>
    <xf numFmtId="44" fontId="3" fillId="0" borderId="8" xfId="1" applyNumberFormat="1" applyFont="1" applyBorder="1" applyAlignment="1">
      <alignment horizontal="left"/>
    </xf>
    <xf numFmtId="44" fontId="3" fillId="0" borderId="9" xfId="1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e p" refreshedDate="45360.575965046293" createdVersion="8" refreshedVersion="8" minRefreshableVersion="3" recordCount="700" xr:uid="{510F4B00-A7DE-46C7-8062-9AD3EAB03054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x v="1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x v="1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x v="0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x v="1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x v="2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x v="2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x v="1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x v="3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4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x v="0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x v="3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x v="1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x v="1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x v="2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x v="0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x v="2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x v="0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x v="1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x v="4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x v="1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x v="0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x v="0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2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x v="1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0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x v="3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x v="0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x v="3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x v="4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2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x v="1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x v="1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x v="0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4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2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x v="2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x v="1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x v="0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x v="0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2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2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x v="0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x v="0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3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x v="3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x v="3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1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x v="4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0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3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3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0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3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4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4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1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x v="0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x v="1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x v="2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x v="3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3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3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0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3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3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2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x v="4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x v="0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3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x v="0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4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x v="4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x v="3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3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x v="4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x v="2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x v="0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4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2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x v="4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x v="3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3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3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2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4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0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0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x v="0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0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x v="1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3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x v="0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x v="4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4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x v="0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3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x v="1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x v="3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x v="0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3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1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x v="2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x v="4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x v="0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0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0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x v="3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3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x v="0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x v="1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x v="3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x v="0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0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x v="1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1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0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x v="0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4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0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0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0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4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1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x v="1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0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x v="0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x v="0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2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3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3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x v="0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0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4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0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1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4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0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3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2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4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x v="4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0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3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4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x v="4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x v="3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4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2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4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0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4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3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3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x v="0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1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x v="4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4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0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0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0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0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4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0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0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0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4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0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0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1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4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0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x v="2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x v="4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x v="2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x v="4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0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1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4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x v="3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3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x v="4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0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0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x v="2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1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2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x v="3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0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x v="3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x v="0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0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x v="1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x v="1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x v="1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x v="3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4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0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x v="0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3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4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3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4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4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1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3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0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4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2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x v="2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1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2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0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2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2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x v="4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x v="3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x v="0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x v="0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0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2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0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x v="1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0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1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x v="3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3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1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x v="0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x v="4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4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x v="3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0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x v="0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4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0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1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x v="0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x v="2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0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3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0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x v="0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1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0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x v="0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x v="0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3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x v="0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0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0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x v="1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x v="2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2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4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x v="3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4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x v="0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x v="0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x v="1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x v="1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0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3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4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x v="4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4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0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4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x v="3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x v="1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x v="3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3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x v="0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x v="1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x v="0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1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0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x v="3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0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x v="2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x v="1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x v="3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3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x v="1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x v="0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x v="1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0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x v="4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4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0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F8A5-FB37-4883-BB2B-9A9B0BA6FE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1" colPageCount="1"/>
  <pivotFields count="16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>
    <filterColumn colId="15">
      <filters>
        <filter val="2014"/>
      </filters>
    </filterColumn>
  </autoFilter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13C4-BA91-4F45-B938-C868C28228C9}">
  <dimension ref="B2:Y8"/>
  <sheetViews>
    <sheetView topLeftCell="F1" workbookViewId="0">
      <selection activeCell="R24" sqref="R24"/>
    </sheetView>
  </sheetViews>
  <sheetFormatPr defaultRowHeight="15" x14ac:dyDescent="0.25"/>
  <cols>
    <col min="2" max="2" width="23.42578125" bestFit="1" customWidth="1"/>
    <col min="3" max="3" width="15.28515625" style="1" bestFit="1" customWidth="1"/>
    <col min="4" max="4" width="14.85546875" style="1" bestFit="1" customWidth="1"/>
    <col min="5" max="5" width="14.28515625" style="1" bestFit="1" customWidth="1"/>
    <col min="6" max="6" width="15.28515625" style="1" bestFit="1" customWidth="1"/>
    <col min="8" max="8" width="16.28515625" bestFit="1" customWidth="1"/>
    <col min="9" max="9" width="15.28515625" bestFit="1" customWidth="1"/>
    <col min="10" max="10" width="13.42578125" bestFit="1" customWidth="1"/>
    <col min="11" max="11" width="14.28515625" bestFit="1" customWidth="1"/>
    <col min="12" max="12" width="13.85546875" bestFit="1" customWidth="1"/>
    <col min="14" max="14" width="5.42578125" customWidth="1"/>
    <col min="15" max="15" width="15.28515625" bestFit="1" customWidth="1"/>
    <col min="16" max="16" width="14.85546875" bestFit="1" customWidth="1"/>
    <col min="17" max="18" width="15.28515625" bestFit="1" customWidth="1"/>
    <col min="20" max="20" width="10.7109375" bestFit="1" customWidth="1"/>
    <col min="21" max="21" width="10" bestFit="1" customWidth="1"/>
    <col min="22" max="22" width="15.28515625" bestFit="1" customWidth="1"/>
    <col min="23" max="23" width="13.42578125" bestFit="1" customWidth="1"/>
    <col min="24" max="24" width="14.28515625" bestFit="1" customWidth="1"/>
    <col min="25" max="25" width="13.85546875" customWidth="1"/>
  </cols>
  <sheetData>
    <row r="2" spans="2:25" x14ac:dyDescent="0.25">
      <c r="B2" s="19" t="s">
        <v>36</v>
      </c>
      <c r="C2" s="13" t="s">
        <v>50</v>
      </c>
      <c r="D2" s="13" t="s">
        <v>51</v>
      </c>
      <c r="E2" s="13" t="s">
        <v>52</v>
      </c>
      <c r="F2" s="14" t="s">
        <v>53</v>
      </c>
      <c r="H2" s="19" t="s">
        <v>6</v>
      </c>
      <c r="I2" s="13" t="s">
        <v>50</v>
      </c>
      <c r="J2" s="13" t="s">
        <v>51</v>
      </c>
      <c r="K2" s="13" t="s">
        <v>52</v>
      </c>
      <c r="L2" s="14" t="s">
        <v>53</v>
      </c>
      <c r="N2" s="19" t="s">
        <v>0</v>
      </c>
      <c r="O2" s="13" t="s">
        <v>50</v>
      </c>
      <c r="P2" s="13" t="s">
        <v>51</v>
      </c>
      <c r="Q2" s="13" t="s">
        <v>52</v>
      </c>
      <c r="R2" s="14" t="s">
        <v>53</v>
      </c>
      <c r="T2" s="19" t="s">
        <v>37</v>
      </c>
      <c r="U2" s="23" t="s">
        <v>4</v>
      </c>
      <c r="V2" s="23" t="s">
        <v>50</v>
      </c>
      <c r="W2" s="23" t="s">
        <v>51</v>
      </c>
      <c r="X2" s="23" t="s">
        <v>52</v>
      </c>
      <c r="Y2" s="24" t="s">
        <v>53</v>
      </c>
    </row>
    <row r="3" spans="2:25" x14ac:dyDescent="0.25">
      <c r="B3" s="20" t="s">
        <v>16</v>
      </c>
      <c r="C3" s="15">
        <f ca="1">SUMIF(financials[[Country]:[ Sales]], Summary!B3, financials[[ Sales]])</f>
        <v>24887654.885000005</v>
      </c>
      <c r="D3" s="15">
        <f ca="1">AVERAGEIF(financials[[Country]:[ Sales]],Summary!B3, financials[[ Sales]])</f>
        <v>177768.96346428574</v>
      </c>
      <c r="E3" s="15">
        <f ca="1">SUMIF(financials[[Country]:[Profit]], Summary!B3, financials[Profit])</f>
        <v>3529228.8850000002</v>
      </c>
      <c r="F3" s="16">
        <f ca="1">AVERAGEIF(financials[[Country]:[Profit]],Summary!B3, financials[Profit])</f>
        <v>25208.777750000001</v>
      </c>
      <c r="H3" s="20" t="s">
        <v>10</v>
      </c>
      <c r="I3" s="15">
        <f ca="1">SUMIF(financials[],Summary!H3,financials[[ Sales]])</f>
        <v>52504260.670000039</v>
      </c>
      <c r="J3" s="15">
        <f ca="1">AVERAGEIF(financials[],Summary!H3,'Raw Data'!J:J)</f>
        <v>156738.13210702335</v>
      </c>
      <c r="K3" s="15">
        <f ca="1">SUMIF(financials[], Summary!H3, 'Raw Data'!L:L)</f>
        <v>6651539.9999999963</v>
      </c>
      <c r="L3" s="16">
        <f ca="1">AVERAGEIF(financials[], Summary!H3, financials[Profit])</f>
        <v>37960.577233333286</v>
      </c>
      <c r="N3" s="20">
        <v>2014</v>
      </c>
      <c r="O3" s="15">
        <f ca="1">SUMIF('Raw Data'!P:Q, Summary!N3, 'Raw Data'!Q:Q)</f>
        <v>92311094.749999985</v>
      </c>
      <c r="P3" s="15">
        <f ca="1">AVERAGEIF('Raw Data'!P:Q, Summary!N3, 'Raw Data'!Q:Q)</f>
        <v>175830.65666666665</v>
      </c>
      <c r="Q3" s="15">
        <f ca="1">SUMIF('Raw Data'!P:R, Summary!N3,'Raw Data'!R:R)</f>
        <v>10020770.86999999</v>
      </c>
      <c r="R3" s="16">
        <f ca="1">AVERAGEIF('Raw Data'!P:R,Summary!N3, 'Raw Data'!R:R)</f>
        <v>25694.284282051256</v>
      </c>
      <c r="T3" s="26" t="s">
        <v>38</v>
      </c>
      <c r="U3" s="12">
        <f ca="1">SUMIF('Raw Data'!C:E,Summary!T3,'Raw Data'!E:E)</f>
        <v>146846</v>
      </c>
      <c r="V3" s="15">
        <f ca="1">SUMIF('Raw Data'!C:H,Summary!T3,'Raw Data'!H:H)</f>
        <v>14937520.5</v>
      </c>
      <c r="W3" s="15">
        <f ca="1">AVERAGEIF('Raw Data'!C:H,Summary!T3,'Raw Data'!H:H)</f>
        <v>160618.5</v>
      </c>
      <c r="X3" s="15">
        <f ca="1">SUMIF(financials[[Product]:[Profit]], Summary!T3,financials[Profit])</f>
        <v>1826804.8849999998</v>
      </c>
      <c r="Y3" s="16">
        <f ca="1">AVERAGEIF(financials[[Product]:[Profit]],Summary!T3,financials[Profit])</f>
        <v>19643.063279569891</v>
      </c>
    </row>
    <row r="4" spans="2:25" x14ac:dyDescent="0.25">
      <c r="B4" s="21" t="s">
        <v>19</v>
      </c>
      <c r="C4" s="15">
        <f ca="1">SUMIF(financials[[Country]:[ Sales]], Summary!B4, financials[[ Sales]])</f>
        <v>23505340.820000011</v>
      </c>
      <c r="D4" s="15">
        <f ca="1">AVERAGEIF(financials[[Country]:[ Sales]],Summary!B4, financials[[ Sales]])</f>
        <v>167895.29157142865</v>
      </c>
      <c r="E4" s="15">
        <f ca="1">SUMIF(financials[[Country]:[Profit]], Summary!B4, financials[Profit])</f>
        <v>3680388.8200000008</v>
      </c>
      <c r="F4" s="16">
        <f ca="1">AVERAGEIF(financials[[Country]:[Profit]],Summary!B4, financials[Profit])</f>
        <v>26288.491571428578</v>
      </c>
      <c r="H4" s="21" t="s">
        <v>8</v>
      </c>
      <c r="I4" s="15">
        <f ca="1">SUMIF(financials[],Summary!H4,financials[[ Sales]])</f>
        <v>2381883.0750000002</v>
      </c>
      <c r="J4" s="15">
        <f ca="1">AVERAGEIF(financials[],Summary!H4,'Raw Data'!J:J)</f>
        <v>146361.00569999998</v>
      </c>
      <c r="K4" s="15">
        <f ca="1">SUMIF(financials[], Summary!H4, 'Raw Data'!L:L)</f>
        <v>2135641.5699999998</v>
      </c>
      <c r="L4" s="16">
        <f ca="1">AVERAGEIF(financials[], Summary!H4, financials[Profit])</f>
        <v>6601.0307499999981</v>
      </c>
      <c r="N4" s="22">
        <v>2013</v>
      </c>
      <c r="O4" s="17">
        <f ca="1">SUMIF('Raw Data'!P:Q, Summary!N4, 'Raw Data'!Q:Q)</f>
        <v>26415255.510000009</v>
      </c>
      <c r="P4" s="17">
        <f ca="1">AVERAGEIF('Raw Data'!P:Q, Summary!N4, 'Raw Data'!Q:Q)</f>
        <v>150944.31720000005</v>
      </c>
      <c r="Q4" s="17">
        <f ca="1">SUMIF('Raw Data'!P:R, Summary!N4,'Raw Data'!R:R)</f>
        <v>2994466.8800000008</v>
      </c>
      <c r="R4" s="18">
        <f ca="1">AVERAGEIF('Raw Data'!P:R,Summary!N4, 'Raw Data'!R:R)</f>
        <v>22181.236148148153</v>
      </c>
      <c r="T4" s="27" t="s">
        <v>39</v>
      </c>
      <c r="U4" s="12">
        <f ca="1">SUMIF('Raw Data'!C:E,Summary!T4,'Raw Data'!E:E)</f>
        <v>154198</v>
      </c>
      <c r="V4" s="15">
        <f ca="1">SUMIF('Raw Data'!C:H,Summary!T4,'Raw Data'!H:H)</f>
        <v>16549834.5</v>
      </c>
      <c r="W4" s="15">
        <f ca="1">AVERAGEIF('Raw Data'!C:H,Summary!T4,'Raw Data'!H:H)</f>
        <v>177955.20967741936</v>
      </c>
      <c r="X4" s="15">
        <f ca="1">SUMIF(financials[[Product]:[Profit]], Summary!T4,financials[Profit])</f>
        <v>2114754.8800000004</v>
      </c>
      <c r="Y4" s="16">
        <f ca="1">AVERAGEIF(financials[[Product]:[Profit]],Summary!T4,financials[Profit])</f>
        <v>22739.299784946241</v>
      </c>
    </row>
    <row r="5" spans="2:25" x14ac:dyDescent="0.25">
      <c r="B5" s="21" t="s">
        <v>18</v>
      </c>
      <c r="C5" s="15">
        <f ca="1">SUMIF(financials[[Country]:[ Sales]], Summary!B5, financials[[ Sales]])</f>
        <v>24354172.280000009</v>
      </c>
      <c r="D5" s="15">
        <f ca="1">AVERAGEIF(financials[[Country]:[ Sales]],Summary!B5, financials[[ Sales]])</f>
        <v>173958.3734285715</v>
      </c>
      <c r="E5" s="15">
        <f ca="1">SUMIF(financials[[Country]:[Profit]], Summary!B5, financials[Profit])</f>
        <v>3781020.7800000007</v>
      </c>
      <c r="F5" s="16">
        <f ca="1">AVERAGEIF(financials[[Country]:[Profit]],Summary!B5, financials[Profit])</f>
        <v>27007.291285714291</v>
      </c>
      <c r="H5" s="21" t="s">
        <v>11</v>
      </c>
      <c r="I5" s="15">
        <f ca="1">SUMIF(financials[],Summary!H5,financials[[ Sales]])</f>
        <v>1800593.6399999994</v>
      </c>
      <c r="J5" s="15">
        <f ca="1">AVERAGEIF(financials[],Summary!H5,'Raw Data'!J:J)</f>
        <v>166147.56299999999</v>
      </c>
      <c r="K5" s="15">
        <f ca="1">SUMIF(financials[], Summary!H5, 'Raw Data'!L:L)</f>
        <v>2587140.7999999998</v>
      </c>
      <c r="L5" s="16">
        <f ca="1">AVERAGEIF(financials[], Summary!H5, financials[Profit])</f>
        <v>13168.031400000002</v>
      </c>
      <c r="T5" s="27" t="s">
        <v>40</v>
      </c>
      <c r="U5" s="12">
        <f ca="1">SUMIF('Raw Data'!C:E,Summary!T5,'Raw Data'!E:E)</f>
        <v>338239.5</v>
      </c>
      <c r="V5" s="15">
        <f ca="1">SUMIF('Raw Data'!C:H,Summary!T5,'Raw Data'!H:H)</f>
        <v>35611662</v>
      </c>
      <c r="W5" s="15">
        <f ca="1">AVERAGEIF('Raw Data'!C:H,Summary!T5,'Raw Data'!H:H)</f>
        <v>176295.35643564357</v>
      </c>
      <c r="X5" s="15">
        <f ca="1">SUMIF(financials[[Product]:[Profit]], Summary!T5,financials[Profit])</f>
        <v>4797437.9499999993</v>
      </c>
      <c r="Y5" s="16">
        <f ca="1">AVERAGEIF(financials[[Product]:[Profit]],Summary!T5,financials[Profit])</f>
        <v>23749.692821782173</v>
      </c>
    </row>
    <row r="6" spans="2:25" x14ac:dyDescent="0.25">
      <c r="B6" s="21" t="s">
        <v>20</v>
      </c>
      <c r="C6" s="15">
        <f ca="1">SUMIF(financials[[Country]:[ Sales]], Summary!B6, financials[[ Sales]])</f>
        <v>20949352.109999999</v>
      </c>
      <c r="D6" s="15">
        <f ca="1">AVERAGEIF(financials[[Country]:[ Sales]],Summary!B6, financials[[ Sales]])</f>
        <v>149638.22935714285</v>
      </c>
      <c r="E6" s="15">
        <f ca="1">SUMIF(financials[[Country]:[Profit]], Summary!B6, financials[Profit])</f>
        <v>2907523.1100000003</v>
      </c>
      <c r="F6" s="16">
        <f ca="1">AVERAGEIF(financials[[Country]:[Profit]],Summary!B6, financials[Profit])</f>
        <v>20768.022214285716</v>
      </c>
      <c r="H6" s="21" t="s">
        <v>9</v>
      </c>
      <c r="I6" s="15">
        <f ca="1">SUMIF(financials[],Summary!H6,financials[[ Sales]])</f>
        <v>19611694.375</v>
      </c>
      <c r="J6" s="15">
        <f ca="1">AVERAGEIF(financials[],Summary!H6,'Raw Data'!J:J)</f>
        <v>240531.43655000001</v>
      </c>
      <c r="K6" s="15">
        <f ca="1">SUMIF(financials[], Summary!H6, 'Raw Data'!L:L)</f>
        <v>3519425.6549999993</v>
      </c>
      <c r="L6" s="16">
        <f ca="1">AVERAGEIF(financials[], Summary!H6, financials[Profit])</f>
        <v>-6145.4562500000002</v>
      </c>
      <c r="T6" s="27" t="s">
        <v>41</v>
      </c>
      <c r="U6" s="12">
        <f ca="1">SUMIF('Raw Data'!C:E,Summary!T6,'Raw Data'!E:E)</f>
        <v>162424.5</v>
      </c>
      <c r="V6" s="15">
        <f ca="1">SUMIF('Raw Data'!C:H,Summary!T6,'Raw Data'!H:H)</f>
        <v>19826768.5</v>
      </c>
      <c r="W6" s="15">
        <f ca="1">AVERAGEIF('Raw Data'!C:H,Summary!T6,'Raw Data'!H:H)</f>
        <v>181896.95871559632</v>
      </c>
      <c r="X6" s="15">
        <f ca="1">SUMIF(financials[[Product]:[Profit]], Summary!T6,financials[Profit])</f>
        <v>2305992.4649999999</v>
      </c>
      <c r="Y6" s="16">
        <f ca="1">AVERAGEIF(financials[[Product]:[Profit]],Summary!T6,financials[Profit])</f>
        <v>21155.894174311925</v>
      </c>
    </row>
    <row r="7" spans="2:25" x14ac:dyDescent="0.25">
      <c r="B7" s="22" t="s">
        <v>17</v>
      </c>
      <c r="C7" s="17">
        <f ca="1">SUMIF(financials[[Country]:[ Sales]], Summary!B7, financials[[ Sales]])</f>
        <v>25029830.165000014</v>
      </c>
      <c r="D7" s="17">
        <f ca="1">AVERAGEIF(financials[[Country]:[ Sales]],Summary!B7, financials[[ Sales]])</f>
        <v>178784.50117857152</v>
      </c>
      <c r="E7" s="17">
        <f ca="1">SUMIF(financials[[Country]:[Profit]], Summary!B7, financials[Profit])</f>
        <v>2995540.6649999991</v>
      </c>
      <c r="F7" s="18">
        <f ca="1">AVERAGEIF(financials[[Country]:[Profit]],Summary!B7, financials[Profit])</f>
        <v>21396.719035714279</v>
      </c>
      <c r="H7" s="22" t="s">
        <v>7</v>
      </c>
      <c r="I7" s="17">
        <f ca="1">SUMIF(financials[],Summary!H7,financials[[ Sales]])</f>
        <v>42427918.5</v>
      </c>
      <c r="J7" s="17">
        <f ca="1">AVERAGEIF(financials[],Summary!H7,'Raw Data'!J:J)</f>
        <v>165392.27034999998</v>
      </c>
      <c r="K7" s="17">
        <f ca="1">SUMIF(financials[], Summary!H7, 'Raw Data'!L:L)</f>
        <v>1986951.0349999997</v>
      </c>
      <c r="L7" s="18">
        <f ca="1">AVERAGEIF(financials[], Summary!H7, financials[Profit])</f>
        <v>41431.684999999998</v>
      </c>
      <c r="T7" s="27" t="s">
        <v>42</v>
      </c>
      <c r="U7" s="12">
        <f ca="1">SUMIF('Raw Data'!C:E,Summary!T7,'Raw Data'!E:E)</f>
        <v>168783</v>
      </c>
      <c r="V7" s="15">
        <f ca="1">SUMIF('Raw Data'!C:H,Summary!T7,'Raw Data'!H:H)</f>
        <v>21968533.5</v>
      </c>
      <c r="W7" s="15">
        <f ca="1">AVERAGEIF('Raw Data'!C:H,Summary!T7,'Raw Data'!H:H)</f>
        <v>201546.17889908256</v>
      </c>
      <c r="X7" s="15">
        <f ca="1">SUMIF(financials[[Product]:[Profit]], Summary!T7,financials[Profit])</f>
        <v>3034608.0200000005</v>
      </c>
      <c r="Y7" s="16">
        <f ca="1">AVERAGEIF(financials[[Product]:[Profit]],Summary!T7,financials[Profit])</f>
        <v>27840.440550458719</v>
      </c>
    </row>
    <row r="8" spans="2:25" x14ac:dyDescent="0.25">
      <c r="T8" s="28" t="s">
        <v>43</v>
      </c>
      <c r="U8" s="25">
        <f ca="1">SUMIF('Raw Data'!C:E,Summary!T8,'Raw Data'!E:E)</f>
        <v>155315</v>
      </c>
      <c r="V8" s="17">
        <f ca="1">SUMIF('Raw Data'!C:H,Summary!T8,'Raw Data'!H:H)</f>
        <v>19037279.5</v>
      </c>
      <c r="W8" s="17">
        <f ca="1">AVERAGEIF('Raw Data'!C:H,Summary!T8,'Raw Data'!H:H)</f>
        <v>202524.25</v>
      </c>
      <c r="X8" s="17">
        <f ca="1">SUMIF(financials[[Product]:[Profit]], Summary!T8,financials[Profit])</f>
        <v>2814104.06</v>
      </c>
      <c r="Y8" s="18">
        <f ca="1">AVERAGEIF(financials[[Product]:[Profit]],Summary!T8,financials[Profit])</f>
        <v>29937.277234042554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81E6-D45C-432E-A1EE-D564CBB496F8}">
  <dimension ref="A2:B10"/>
  <sheetViews>
    <sheetView tabSelected="1" workbookViewId="0">
      <selection activeCell="L17" sqref="L17"/>
    </sheetView>
  </sheetViews>
  <sheetFormatPr defaultRowHeight="15" x14ac:dyDescent="0.25"/>
  <cols>
    <col min="1" max="1" width="21.5703125" bestFit="1" customWidth="1"/>
    <col min="2" max="2" width="12.140625" bestFit="1" customWidth="1"/>
  </cols>
  <sheetData>
    <row r="2" spans="1:2" x14ac:dyDescent="0.25">
      <c r="A2" s="10" t="s">
        <v>6</v>
      </c>
      <c r="B2" t="s">
        <v>56</v>
      </c>
    </row>
    <row r="4" spans="1:2" x14ac:dyDescent="0.25">
      <c r="A4" s="10" t="s">
        <v>54</v>
      </c>
      <c r="B4" t="s">
        <v>57</v>
      </c>
    </row>
    <row r="5" spans="1:2" x14ac:dyDescent="0.25">
      <c r="A5" s="11" t="s">
        <v>16</v>
      </c>
      <c r="B5">
        <v>24887654.885000005</v>
      </c>
    </row>
    <row r="6" spans="1:2" x14ac:dyDescent="0.25">
      <c r="A6" s="11" t="s">
        <v>18</v>
      </c>
      <c r="B6">
        <v>24354172.280000009</v>
      </c>
    </row>
    <row r="7" spans="1:2" x14ac:dyDescent="0.25">
      <c r="A7" s="11" t="s">
        <v>19</v>
      </c>
      <c r="B7">
        <v>23505340.820000011</v>
      </c>
    </row>
    <row r="8" spans="1:2" x14ac:dyDescent="0.25">
      <c r="A8" s="11" t="s">
        <v>20</v>
      </c>
      <c r="B8">
        <v>20949352.109999999</v>
      </c>
    </row>
    <row r="9" spans="1:2" x14ac:dyDescent="0.25">
      <c r="A9" s="11" t="s">
        <v>17</v>
      </c>
      <c r="B9">
        <v>25029830.165000014</v>
      </c>
    </row>
    <row r="10" spans="1:2" x14ac:dyDescent="0.25">
      <c r="A10" s="11" t="s">
        <v>55</v>
      </c>
      <c r="B10">
        <v>118726350.26000005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opLeftCell="A104" zoomScale="80" zoomScaleNormal="80" workbookViewId="0">
      <selection activeCell="H2" sqref="H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5.7109375" style="1" bestFit="1" customWidth="1"/>
    <col min="9" max="9" width="12.5703125" style="1" bestFit="1" customWidth="1"/>
    <col min="10" max="10" width="17.7109375" style="1" customWidth="1"/>
    <col min="11" max="11" width="12.285156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7" max="17" width="17.7109375" style="1" customWidth="1"/>
    <col min="18" max="18" width="13.42578125" bestFit="1" customWidth="1"/>
  </cols>
  <sheetData>
    <row r="1" spans="1:18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Q1" s="1" t="s">
        <v>34</v>
      </c>
      <c r="R1" s="1" t="s">
        <v>33</v>
      </c>
    </row>
    <row r="2" spans="1:18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">
        <v>32370</v>
      </c>
      <c r="R2" s="1">
        <v>16185</v>
      </c>
    </row>
    <row r="3" spans="1:18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">
        <v>26420</v>
      </c>
      <c r="R3" s="1">
        <v>13210</v>
      </c>
    </row>
    <row r="4" spans="1:18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>
        <v>2014</v>
      </c>
      <c r="Q4" s="1">
        <v>32670</v>
      </c>
      <c r="R4" s="1">
        <v>10890</v>
      </c>
    </row>
    <row r="5" spans="1:18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>
        <v>2014</v>
      </c>
      <c r="Q5" s="1">
        <v>13320</v>
      </c>
      <c r="R5" s="1">
        <v>4440</v>
      </c>
    </row>
    <row r="6" spans="1:18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">
        <v>37050</v>
      </c>
      <c r="R6" s="1">
        <v>12350</v>
      </c>
    </row>
    <row r="7" spans="1:18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">
        <v>529550</v>
      </c>
      <c r="R7" s="1">
        <v>136170</v>
      </c>
    </row>
    <row r="8" spans="1:18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">
        <v>13815</v>
      </c>
      <c r="R8" s="1">
        <v>4605</v>
      </c>
    </row>
    <row r="9" spans="1:18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">
        <v>30216</v>
      </c>
      <c r="R9" s="1">
        <v>22662</v>
      </c>
    </row>
    <row r="10" spans="1:18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">
        <v>37980</v>
      </c>
      <c r="R10" s="1">
        <v>18990</v>
      </c>
    </row>
    <row r="11" spans="1:18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">
        <v>18540</v>
      </c>
      <c r="R11" s="1">
        <v>13905</v>
      </c>
    </row>
    <row r="12" spans="1:18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">
        <v>37050</v>
      </c>
      <c r="R12" s="1">
        <v>12350</v>
      </c>
    </row>
    <row r="13" spans="1:18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">
        <v>333187.5</v>
      </c>
      <c r="R13" s="1">
        <v>13327.5</v>
      </c>
    </row>
    <row r="14" spans="1:18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">
        <v>287400</v>
      </c>
      <c r="R14" s="1">
        <v>47900</v>
      </c>
    </row>
    <row r="15" spans="1:18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">
        <v>15022</v>
      </c>
      <c r="R15" s="1">
        <v>4292</v>
      </c>
    </row>
    <row r="16" spans="1:18" hidden="1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">
        <v>43125</v>
      </c>
      <c r="R16" s="1">
        <v>3075</v>
      </c>
    </row>
    <row r="17" spans="1:18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">
        <v>9225</v>
      </c>
      <c r="R17" s="1">
        <v>2920</v>
      </c>
    </row>
    <row r="18" spans="1:18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">
        <v>5840</v>
      </c>
      <c r="R18" s="1">
        <v>4870</v>
      </c>
    </row>
    <row r="19" spans="1:18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">
        <v>14610</v>
      </c>
      <c r="R19" s="1">
        <v>22662</v>
      </c>
    </row>
    <row r="20" spans="1:18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">
        <v>30216</v>
      </c>
      <c r="R20" s="1">
        <v>90540</v>
      </c>
    </row>
    <row r="21" spans="1:18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">
        <v>352100</v>
      </c>
      <c r="R21" s="1">
        <v>3303</v>
      </c>
    </row>
    <row r="22" spans="1:18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">
        <v>4404</v>
      </c>
      <c r="R22" s="1">
        <v>1766</v>
      </c>
    </row>
    <row r="23" spans="1:18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">
        <v>6181</v>
      </c>
      <c r="R23" s="1">
        <v>12360</v>
      </c>
    </row>
    <row r="24" spans="1:18" hidden="1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">
        <v>8235</v>
      </c>
      <c r="R24" s="1">
        <v>2286</v>
      </c>
    </row>
    <row r="25" spans="1:18" hidden="1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s="1">
        <v>236400</v>
      </c>
      <c r="R25" s="1">
        <v>18170</v>
      </c>
    </row>
    <row r="26" spans="1:18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s="1">
        <v>37080</v>
      </c>
      <c r="R26" s="1">
        <v>136170</v>
      </c>
    </row>
    <row r="27" spans="1:18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s="1">
        <v>8001</v>
      </c>
      <c r="R27" s="1">
        <v>2986</v>
      </c>
    </row>
    <row r="28" spans="1:18" hidden="1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s="1">
        <v>603750</v>
      </c>
      <c r="R28" s="1">
        <v>9020</v>
      </c>
    </row>
    <row r="29" spans="1:18" hidden="1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Q29" s="1">
        <v>10944</v>
      </c>
      <c r="R29" s="1">
        <v>19449</v>
      </c>
    </row>
    <row r="30" spans="1:18" hidden="1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">
        <v>32280</v>
      </c>
      <c r="R30" s="1">
        <v>90540</v>
      </c>
    </row>
    <row r="31" spans="1:18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s="1">
        <v>36340</v>
      </c>
      <c r="R31" s="1">
        <v>13905</v>
      </c>
    </row>
    <row r="32" spans="1:18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s="1">
        <v>529550</v>
      </c>
      <c r="R32" s="1">
        <v>14105</v>
      </c>
    </row>
    <row r="33" spans="1:18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s="1">
        <v>10451</v>
      </c>
      <c r="R33" s="1">
        <v>100050</v>
      </c>
    </row>
    <row r="34" spans="1:18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s="1">
        <v>225500</v>
      </c>
      <c r="R34" s="1">
        <v>25542</v>
      </c>
    </row>
    <row r="35" spans="1:18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s="1">
        <v>25932</v>
      </c>
      <c r="R35" s="1">
        <v>10890</v>
      </c>
    </row>
    <row r="36" spans="1:18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s="1">
        <v>352100</v>
      </c>
      <c r="R36" s="1">
        <v>4440</v>
      </c>
    </row>
    <row r="37" spans="1:18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Q37" s="1">
        <v>18540</v>
      </c>
      <c r="R37" s="1">
        <v>107550</v>
      </c>
    </row>
    <row r="38" spans="1:18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">
        <v>352625</v>
      </c>
      <c r="R38" s="1">
        <v>18170</v>
      </c>
    </row>
    <row r="39" spans="1:18" hidden="1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s="1">
        <v>43125</v>
      </c>
      <c r="R39" s="1">
        <v>247500</v>
      </c>
    </row>
    <row r="40" spans="1:18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s="1">
        <v>600300</v>
      </c>
      <c r="R40" s="1">
        <v>17577</v>
      </c>
    </row>
    <row r="41" spans="1:18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s="1">
        <v>34056</v>
      </c>
      <c r="R41" s="1">
        <v>21097.5</v>
      </c>
    </row>
    <row r="42" spans="1:18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s="1">
        <v>32670</v>
      </c>
      <c r="R42" s="1">
        <v>18990</v>
      </c>
    </row>
    <row r="43" spans="1:18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s="1">
        <v>13320</v>
      </c>
      <c r="R43" s="1">
        <v>3372</v>
      </c>
    </row>
    <row r="44" spans="1:18" hidden="1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s="1">
        <v>534450</v>
      </c>
      <c r="R44" s="1">
        <v>19269</v>
      </c>
    </row>
    <row r="45" spans="1:18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s="1">
        <v>645300</v>
      </c>
      <c r="R45" s="1">
        <v>2286</v>
      </c>
    </row>
    <row r="46" spans="1:18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s="1">
        <v>36340</v>
      </c>
      <c r="R46" s="1">
        <v>3075</v>
      </c>
    </row>
    <row r="47" spans="1:18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s="1">
        <v>962500</v>
      </c>
      <c r="R47" s="1">
        <v>7613.8500000000022</v>
      </c>
    </row>
    <row r="48" spans="1:18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s="1">
        <v>23436</v>
      </c>
      <c r="R48" s="1">
        <v>11135.599999999999</v>
      </c>
    </row>
    <row r="49" spans="1:18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s="1">
        <v>527437.5</v>
      </c>
      <c r="R49" s="1">
        <v>1987.8999999999996</v>
      </c>
    </row>
    <row r="50" spans="1:18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s="1">
        <v>37980</v>
      </c>
      <c r="R50" s="1">
        <v>1233.2700000000004</v>
      </c>
    </row>
    <row r="51" spans="1:18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s="1">
        <v>11802</v>
      </c>
      <c r="R51" s="1">
        <v>2559.1800000000003</v>
      </c>
    </row>
    <row r="52" spans="1:18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  <c r="Q52" s="1">
        <v>25692</v>
      </c>
      <c r="R52" s="1">
        <v>16499.04</v>
      </c>
    </row>
    <row r="53" spans="1:18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">
        <v>8001</v>
      </c>
      <c r="R53" s="1">
        <v>104665</v>
      </c>
    </row>
    <row r="54" spans="1:18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">
        <v>9225</v>
      </c>
      <c r="R54" s="1">
        <v>4880.9699999999993</v>
      </c>
    </row>
    <row r="55" spans="1:18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s="1">
        <v>27338.850000000002</v>
      </c>
      <c r="R55" s="1">
        <v>12831.599999999999</v>
      </c>
    </row>
    <row r="56" spans="1:18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s="1">
        <v>34095.599999999999</v>
      </c>
      <c r="R56" s="1">
        <v>23718.48</v>
      </c>
    </row>
    <row r="57" spans="1:18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s="1">
        <v>7137.9</v>
      </c>
      <c r="R57" s="1">
        <v>120840.5</v>
      </c>
    </row>
    <row r="58" spans="1:18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s="1">
        <v>4428.2700000000004</v>
      </c>
      <c r="R58" s="1">
        <v>186407.5</v>
      </c>
    </row>
    <row r="59" spans="1:18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s="1">
        <v>9189.18</v>
      </c>
      <c r="R59" s="1">
        <v>10737.900000000001</v>
      </c>
    </row>
    <row r="60" spans="1:18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s="1">
        <v>22073.040000000001</v>
      </c>
      <c r="R60" s="1">
        <v>108147</v>
      </c>
    </row>
    <row r="61" spans="1:18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s="1">
        <v>419265</v>
      </c>
      <c r="R61" s="1">
        <v>13479.899999999998</v>
      </c>
    </row>
    <row r="62" spans="1:18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  <c r="Q62" s="1">
        <v>17525.97</v>
      </c>
      <c r="R62" s="1">
        <v>3531.8999999999996</v>
      </c>
    </row>
    <row r="63" spans="1:18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  <c r="Q63" s="1">
        <v>17166.599999999999</v>
      </c>
      <c r="R63" s="1">
        <v>7342.9000000000015</v>
      </c>
    </row>
    <row r="64" spans="1:18" hidden="1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  <c r="Q64" s="1">
        <v>40837.5</v>
      </c>
      <c r="R64" s="1">
        <v>8670.5249999999978</v>
      </c>
    </row>
    <row r="65" spans="1:18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  <c r="Q65" s="1">
        <v>31731.48</v>
      </c>
      <c r="R65" s="1">
        <v>2726.25</v>
      </c>
    </row>
    <row r="66" spans="1:18" hidden="1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  <c r="Q66" s="1">
        <v>9100.08</v>
      </c>
      <c r="R66" s="1">
        <v>2951.25</v>
      </c>
    </row>
    <row r="67" spans="1:18" hidden="1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  <c r="Q67" s="1">
        <v>146718</v>
      </c>
      <c r="R67" s="1">
        <v>6836.25</v>
      </c>
    </row>
    <row r="68" spans="1:18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  <c r="Q68" s="1">
        <v>484060.5</v>
      </c>
      <c r="R68" s="1">
        <v>3622.9500000000007</v>
      </c>
    </row>
    <row r="69" spans="1:18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  <c r="Q69" s="1">
        <v>746707.5</v>
      </c>
      <c r="R69" s="1">
        <v>136535</v>
      </c>
    </row>
    <row r="70" spans="1:18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  <c r="Q70" s="1">
        <v>32877.9</v>
      </c>
      <c r="R70" s="1">
        <v>186407.5</v>
      </c>
    </row>
    <row r="71" spans="1:18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  <c r="Q71" s="1">
        <v>683397</v>
      </c>
      <c r="R71" s="1">
        <v>37867.200000000004</v>
      </c>
    </row>
    <row r="72" spans="1:18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  <c r="Q72" s="1">
        <v>27234.899999999998</v>
      </c>
      <c r="R72" s="1">
        <v>698.65999999999985</v>
      </c>
    </row>
    <row r="73" spans="1:18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  <c r="Q73" s="1">
        <v>12681.9</v>
      </c>
      <c r="R73" s="1">
        <v>3461.25</v>
      </c>
    </row>
    <row r="74" spans="1:18" hidden="1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  <c r="Q74" s="1">
        <v>741906</v>
      </c>
      <c r="R74" s="1">
        <v>507.58999999999992</v>
      </c>
    </row>
    <row r="75" spans="1:18" hidden="1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  <c r="Q75" s="1">
        <v>82046.25</v>
      </c>
      <c r="R75" s="1">
        <v>81612.75</v>
      </c>
    </row>
    <row r="76" spans="1:18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  <c r="Q76" s="1">
        <v>22482.9</v>
      </c>
      <c r="R76" s="1">
        <v>2726.25</v>
      </c>
    </row>
    <row r="77" spans="1:18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  <c r="Q77" s="1">
        <v>31133.024999999998</v>
      </c>
      <c r="R77" s="1">
        <v>2951.25</v>
      </c>
    </row>
    <row r="78" spans="1:18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  <c r="Q78" s="1">
        <v>89966.25</v>
      </c>
      <c r="R78" s="1">
        <v>46342</v>
      </c>
    </row>
    <row r="79" spans="1:18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  <c r="Q79" s="1">
        <v>97391.25</v>
      </c>
      <c r="R79" s="1">
        <v>120840.5</v>
      </c>
    </row>
    <row r="80" spans="1:18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  <c r="Q80" s="1">
        <v>225596.25</v>
      </c>
      <c r="R80" s="1">
        <v>6540</v>
      </c>
    </row>
    <row r="81" spans="1:18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  <c r="Q81" s="1">
        <v>11092.95</v>
      </c>
      <c r="R81" s="1">
        <v>1856.25</v>
      </c>
    </row>
    <row r="82" spans="1:18" hidden="1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  <c r="Q82" s="1">
        <v>9100.08</v>
      </c>
      <c r="R82" s="1">
        <v>11344.2</v>
      </c>
    </row>
    <row r="83" spans="1:18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  <c r="Q83" s="1">
        <v>862785</v>
      </c>
      <c r="R83" s="1">
        <v>236716</v>
      </c>
    </row>
    <row r="84" spans="1:18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  <c r="Q84" s="1">
        <v>746707.5</v>
      </c>
      <c r="R84" s="1">
        <v>10003.92</v>
      </c>
    </row>
    <row r="85" spans="1:18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  <c r="Q85" s="1">
        <v>76507.200000000012</v>
      </c>
      <c r="R85" s="1">
        <v>15033.599999999999</v>
      </c>
    </row>
    <row r="86" spans="1:18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  <c r="Q86" s="1">
        <v>2508.66</v>
      </c>
      <c r="R86" s="1">
        <v>6044.4</v>
      </c>
    </row>
    <row r="87" spans="1:18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  <c r="Q87" s="1">
        <v>114221.25</v>
      </c>
      <c r="R87" s="1">
        <v>11106.099999999999</v>
      </c>
    </row>
    <row r="88" spans="1:18" hidden="1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  <c r="Q88" s="1">
        <v>82046.25</v>
      </c>
      <c r="R88" s="1">
        <v>40392</v>
      </c>
    </row>
    <row r="89" spans="1:18" hidden="1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  <c r="Q89" s="1">
        <v>14497.56</v>
      </c>
      <c r="R89" s="1">
        <v>76032</v>
      </c>
    </row>
    <row r="90" spans="1:18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  <c r="Q90" s="1">
        <v>1822.59</v>
      </c>
      <c r="R90" s="1">
        <v>10003.92</v>
      </c>
    </row>
    <row r="91" spans="1:18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  <c r="Q91" s="1">
        <v>326922.75</v>
      </c>
      <c r="R91" s="1">
        <v>1655</v>
      </c>
    </row>
    <row r="92" spans="1:18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  <c r="Q92" s="1">
        <v>89966.25</v>
      </c>
      <c r="R92" s="1">
        <v>11344.2</v>
      </c>
    </row>
    <row r="93" spans="1:18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  <c r="Q93" s="1">
        <v>97391.25</v>
      </c>
      <c r="R93" s="1">
        <v>84304</v>
      </c>
    </row>
    <row r="94" spans="1:18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  <c r="Q94" s="1">
        <v>292842</v>
      </c>
      <c r="R94" s="1">
        <v>236716</v>
      </c>
    </row>
    <row r="95" spans="1:18" hidden="1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  <c r="Q95" s="1">
        <v>146718</v>
      </c>
      <c r="R95" s="1">
        <v>6822.5</v>
      </c>
    </row>
    <row r="96" spans="1:18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  <c r="Q96" s="1">
        <v>484060.5</v>
      </c>
      <c r="R96" s="1">
        <v>9241.7999999999993</v>
      </c>
    </row>
    <row r="97" spans="1:18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  <c r="Q97" s="1">
        <v>215820</v>
      </c>
      <c r="R97" s="1">
        <v>9495.84</v>
      </c>
    </row>
    <row r="98" spans="1:18" hidden="1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  <c r="Q98" s="1">
        <v>23629.32</v>
      </c>
      <c r="R98" s="1">
        <v>15033.599999999999</v>
      </c>
    </row>
    <row r="99" spans="1:18" hidden="1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  <c r="Q99" s="1">
        <v>4766.8500000000004</v>
      </c>
      <c r="R99" s="1">
        <v>238791</v>
      </c>
    </row>
    <row r="100" spans="1:18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  <c r="Q100" s="1">
        <v>90956.25</v>
      </c>
      <c r="R100" s="1">
        <v>9241.7999999999993</v>
      </c>
    </row>
    <row r="101" spans="1:18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  <c r="Q101" s="1">
        <v>15229.2</v>
      </c>
      <c r="R101" s="1">
        <v>9495.84</v>
      </c>
    </row>
    <row r="102" spans="1:18" hidden="1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  <c r="Q102" s="1">
        <v>62916</v>
      </c>
      <c r="R102" s="1">
        <v>1655</v>
      </c>
    </row>
    <row r="103" spans="1:18" hidden="1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  <c r="Q103" s="1">
        <v>14714.7</v>
      </c>
      <c r="R103" s="1">
        <v>238791</v>
      </c>
    </row>
    <row r="104" spans="1:18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  <c r="Q104" s="1">
        <v>978236</v>
      </c>
      <c r="R104" s="1">
        <v>6822.5</v>
      </c>
    </row>
    <row r="105" spans="1:18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  <c r="Q105" s="1">
        <v>13429.92</v>
      </c>
      <c r="R105" s="1">
        <v>11396</v>
      </c>
    </row>
    <row r="106" spans="1:18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  <c r="Q106" s="1">
        <v>30693.599999999999</v>
      </c>
      <c r="R106" s="1">
        <v>48444</v>
      </c>
    </row>
    <row r="107" spans="1:18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  <c r="Q107" s="1">
        <v>8114.4</v>
      </c>
      <c r="R107" s="1">
        <v>5690</v>
      </c>
    </row>
    <row r="108" spans="1:18" hidden="1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  <c r="Q108" s="1">
        <v>203350</v>
      </c>
      <c r="R108" s="1">
        <v>11865.599999999999</v>
      </c>
    </row>
    <row r="109" spans="1:18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  <c r="Q109" s="1">
        <v>34736.1</v>
      </c>
      <c r="R109" s="1">
        <v>9033.5999999999985</v>
      </c>
    </row>
    <row r="110" spans="1:18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  <c r="Q110" s="1">
        <v>269892</v>
      </c>
      <c r="R110" s="1">
        <v>84304</v>
      </c>
    </row>
    <row r="111" spans="1:18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  <c r="Q111" s="1">
        <v>508032</v>
      </c>
      <c r="R111" s="1">
        <v>5304.375</v>
      </c>
    </row>
    <row r="112" spans="1:18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  <c r="Q112" s="1">
        <v>13429.92</v>
      </c>
      <c r="R112" s="1">
        <v>24252</v>
      </c>
    </row>
    <row r="113" spans="1:18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  <c r="Q113" s="1">
        <v>81095</v>
      </c>
      <c r="R113" s="1">
        <v>28249</v>
      </c>
    </row>
    <row r="114" spans="1:18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  <c r="Q114" s="1">
        <v>15229.2</v>
      </c>
      <c r="R114" s="1">
        <v>16822.080000000002</v>
      </c>
    </row>
    <row r="115" spans="1:18" hidden="1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  <c r="Q115" s="1">
        <v>99102.5</v>
      </c>
      <c r="R115" s="1">
        <v>3504.8199999999997</v>
      </c>
    </row>
    <row r="116" spans="1:18" hidden="1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  <c r="Q116" s="1">
        <v>262762.5</v>
      </c>
      <c r="R116" s="1">
        <v>16424.64</v>
      </c>
    </row>
    <row r="117" spans="1:18" hidden="1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  <c r="Q117" s="1">
        <v>20991.599999999999</v>
      </c>
      <c r="R117" s="1">
        <v>973.76000000000022</v>
      </c>
    </row>
    <row r="118" spans="1:18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  <c r="Q118" s="1">
        <v>563304</v>
      </c>
      <c r="R118" s="1">
        <v>1608.75</v>
      </c>
    </row>
    <row r="119" spans="1:18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  <c r="Q119" s="1">
        <v>978236</v>
      </c>
      <c r="R119" s="1">
        <v>2132.5</v>
      </c>
    </row>
    <row r="120" spans="1:18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  <c r="Q120" s="1">
        <v>334302.5</v>
      </c>
      <c r="R120" s="1">
        <v>99814.5</v>
      </c>
    </row>
    <row r="121" spans="1:18" hidden="1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  <c r="Q121" s="1">
        <v>28297.5</v>
      </c>
      <c r="R121" s="1">
        <v>2217.5</v>
      </c>
    </row>
    <row r="122" spans="1:18" hidden="1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  <c r="Q122" s="1">
        <v>13809.18</v>
      </c>
      <c r="R122" s="1">
        <v>16424.64</v>
      </c>
    </row>
    <row r="123" spans="1:18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  <c r="Q123" s="1">
        <v>12406.8</v>
      </c>
      <c r="R123" s="1">
        <v>28249</v>
      </c>
    </row>
    <row r="124" spans="1:18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  <c r="Q124" s="1">
        <v>12747.84</v>
      </c>
      <c r="R124" s="1">
        <v>1962.5</v>
      </c>
    </row>
    <row r="125" spans="1:18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  <c r="Q125" s="1">
        <v>30693.599999999999</v>
      </c>
      <c r="R125" s="1">
        <v>11832.48</v>
      </c>
    </row>
    <row r="126" spans="1:18" hidden="1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  <c r="Q126" s="1">
        <v>1017338</v>
      </c>
      <c r="R126" s="1">
        <v>2511.25</v>
      </c>
    </row>
    <row r="127" spans="1:18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  <c r="Q127" s="1">
        <v>986811</v>
      </c>
      <c r="R127" s="1">
        <v>1608.75</v>
      </c>
    </row>
    <row r="128" spans="1:18" hidden="1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  <c r="Q128" s="1">
        <v>99102.5</v>
      </c>
      <c r="R128" s="1">
        <v>2132.5</v>
      </c>
    </row>
    <row r="129" spans="1:18" hidden="1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  <c r="Q129" s="1">
        <v>262762.5</v>
      </c>
      <c r="R129" s="1">
        <v>2511.25</v>
      </c>
    </row>
    <row r="130" spans="1:18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  <c r="Q130" s="1">
        <v>12406.8</v>
      </c>
      <c r="R130" s="1">
        <v>116604</v>
      </c>
    </row>
    <row r="131" spans="1:18" hidden="1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  <c r="Q131" s="1">
        <v>10662.4</v>
      </c>
      <c r="R131" s="1">
        <v>16554.240000000002</v>
      </c>
    </row>
    <row r="132" spans="1:18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  <c r="Q132" s="1">
        <v>12747.84</v>
      </c>
      <c r="R132" s="1">
        <v>1962.5</v>
      </c>
    </row>
    <row r="133" spans="1:18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  <c r="Q133" s="1">
        <v>81095</v>
      </c>
      <c r="R133" s="1">
        <v>76834</v>
      </c>
    </row>
    <row r="134" spans="1:18" hidden="1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  <c r="Q134" s="1">
        <v>62916</v>
      </c>
      <c r="R134" s="1">
        <v>130539</v>
      </c>
    </row>
    <row r="135" spans="1:18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  <c r="Q135" s="1">
        <v>986811</v>
      </c>
      <c r="R135" s="1">
        <v>7811.4</v>
      </c>
    </row>
    <row r="136" spans="1:18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  <c r="Q136" s="1">
        <v>334302.5</v>
      </c>
      <c r="R136" s="1">
        <v>36194.700000000004</v>
      </c>
    </row>
    <row r="137" spans="1:18" hidden="1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  <c r="Q137" s="1">
        <v>91238</v>
      </c>
      <c r="R137" s="1">
        <v>21418.560000000001</v>
      </c>
    </row>
    <row r="138" spans="1:18" hidden="1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  <c r="Q138" s="1">
        <v>665420</v>
      </c>
      <c r="R138" s="1">
        <v>8936.4000000000015</v>
      </c>
    </row>
    <row r="139" spans="1:18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  <c r="Q139" s="1">
        <v>76146</v>
      </c>
      <c r="R139" s="1">
        <v>8936.4000000000015</v>
      </c>
    </row>
    <row r="140" spans="1:18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  <c r="Q140" s="1">
        <v>323694</v>
      </c>
      <c r="R140" s="1">
        <v>76798</v>
      </c>
    </row>
    <row r="141" spans="1:18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  <c r="Q141" s="1">
        <v>278810</v>
      </c>
      <c r="R141" s="1">
        <v>20824</v>
      </c>
    </row>
    <row r="142" spans="1:18" hidden="1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  <c r="Q142" s="1">
        <v>1017338</v>
      </c>
      <c r="R142" s="1">
        <v>8654.7999999999993</v>
      </c>
    </row>
    <row r="143" spans="1:18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  <c r="Q143" s="1">
        <v>24225.599999999999</v>
      </c>
      <c r="R143" s="1">
        <v>70642</v>
      </c>
    </row>
    <row r="144" spans="1:18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  <c r="Q144" s="1">
        <v>18443.599999999999</v>
      </c>
      <c r="R144" s="1">
        <v>76798</v>
      </c>
    </row>
    <row r="145" spans="1:18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  <c r="Q145" s="1">
        <v>563304</v>
      </c>
      <c r="R145" s="1">
        <v>0</v>
      </c>
    </row>
    <row r="146" spans="1:18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  <c r="Q146" s="1">
        <v>514524.375</v>
      </c>
      <c r="R146" s="1">
        <v>7311.7199999999993</v>
      </c>
    </row>
    <row r="147" spans="1:18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  <c r="Q147" s="1">
        <v>50052</v>
      </c>
      <c r="R147" s="1">
        <v>0</v>
      </c>
    </row>
    <row r="148" spans="1:18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  <c r="Q148" s="1">
        <v>200499</v>
      </c>
      <c r="R148" s="1">
        <v>53751</v>
      </c>
    </row>
    <row r="149" spans="1:18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  <c r="Q149" s="1">
        <v>22663.08</v>
      </c>
      <c r="R149" s="1">
        <v>110884</v>
      </c>
    </row>
    <row r="150" spans="1:18" hidden="1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  <c r="Q150" s="1">
        <v>10569.12</v>
      </c>
      <c r="R150" s="1">
        <v>262200</v>
      </c>
    </row>
    <row r="151" spans="1:18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  <c r="Q151" s="1">
        <v>13294.82</v>
      </c>
      <c r="R151" s="1">
        <v>0</v>
      </c>
    </row>
    <row r="152" spans="1:18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  <c r="Q152" s="1">
        <v>22127.64</v>
      </c>
      <c r="R152" s="1">
        <v>959.19999999999982</v>
      </c>
    </row>
    <row r="153" spans="1:18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  <c r="Q153" s="1">
        <v>3693.76</v>
      </c>
      <c r="R153" s="1">
        <v>19080.800000000003</v>
      </c>
    </row>
    <row r="154" spans="1:18" hidden="1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  <c r="Q154" s="1">
        <v>610081.5</v>
      </c>
      <c r="R154" s="1">
        <v>9715.2000000000007</v>
      </c>
    </row>
    <row r="155" spans="1:18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  <c r="Q155" s="1">
        <v>156048.75</v>
      </c>
      <c r="R155" s="1">
        <v>20824</v>
      </c>
    </row>
    <row r="156" spans="1:18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  <c r="Q156" s="1">
        <v>206852.5</v>
      </c>
      <c r="R156" s="1">
        <v>0</v>
      </c>
    </row>
    <row r="157" spans="1:18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  <c r="Q157" s="1">
        <v>708439.5</v>
      </c>
      <c r="R157" s="1">
        <v>12481.8</v>
      </c>
    </row>
    <row r="158" spans="1:18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  <c r="Q158" s="1">
        <v>215097.5</v>
      </c>
      <c r="R158" s="1">
        <v>165452</v>
      </c>
    </row>
    <row r="159" spans="1:18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  <c r="Q159" s="1">
        <v>22127.64</v>
      </c>
      <c r="R159" s="1">
        <v>7378.32</v>
      </c>
    </row>
    <row r="160" spans="1:18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  <c r="Q160" s="1">
        <v>200499</v>
      </c>
      <c r="R160" s="1">
        <v>165452</v>
      </c>
    </row>
    <row r="161" spans="1:18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  <c r="Q161" s="1">
        <v>190362.5</v>
      </c>
      <c r="R161" s="1">
        <v>141740</v>
      </c>
    </row>
    <row r="162" spans="1:18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  <c r="Q162" s="1">
        <v>15940.98</v>
      </c>
      <c r="R162" s="1">
        <v>0</v>
      </c>
    </row>
    <row r="163" spans="1:18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  <c r="Q163" s="1">
        <v>243591.25</v>
      </c>
      <c r="R163" s="1">
        <v>144932</v>
      </c>
    </row>
    <row r="164" spans="1:18" hidden="1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  <c r="Q164" s="1">
        <v>28299.75</v>
      </c>
      <c r="R164" s="1">
        <v>2263.7999999999993</v>
      </c>
    </row>
    <row r="165" spans="1:18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  <c r="Q165" s="1">
        <v>156048.75</v>
      </c>
      <c r="R165" s="1">
        <v>4436.8499999999985</v>
      </c>
    </row>
    <row r="166" spans="1:18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  <c r="Q166" s="1">
        <v>206852.5</v>
      </c>
      <c r="R166" s="1">
        <v>20420.400000000001</v>
      </c>
    </row>
    <row r="167" spans="1:18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  <c r="Q167" s="1">
        <v>243591.25</v>
      </c>
      <c r="R167" s="1">
        <v>20420.400000000001</v>
      </c>
    </row>
    <row r="168" spans="1:18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  <c r="Q168" s="1">
        <v>827604</v>
      </c>
      <c r="R168" s="1">
        <v>4436.8499999999985</v>
      </c>
    </row>
    <row r="169" spans="1:18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  <c r="Q169" s="1">
        <v>22302.240000000002</v>
      </c>
      <c r="R169" s="1">
        <v>2776.9500000000007</v>
      </c>
    </row>
    <row r="170" spans="1:18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  <c r="Q170" s="1">
        <v>190362.5</v>
      </c>
      <c r="R170" s="1">
        <v>9433.2000000000007</v>
      </c>
    </row>
    <row r="171" spans="1:18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  <c r="Q171" s="1">
        <v>545334</v>
      </c>
      <c r="R171" s="1">
        <v>15666</v>
      </c>
    </row>
    <row r="172" spans="1:18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  <c r="Q172" s="1">
        <v>557459</v>
      </c>
      <c r="R172" s="1">
        <v>9374.4</v>
      </c>
    </row>
    <row r="173" spans="1:18" hidden="1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  <c r="Q173" s="1">
        <v>28299.75</v>
      </c>
      <c r="R173" s="1">
        <v>14067</v>
      </c>
    </row>
    <row r="174" spans="1:18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  <c r="Q174" s="1">
        <v>16121.4</v>
      </c>
      <c r="R174" s="1">
        <v>34685</v>
      </c>
    </row>
    <row r="175" spans="1:18" hidden="1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  <c r="Q175" s="1">
        <v>11950.4</v>
      </c>
      <c r="R175" s="1">
        <v>11861.75</v>
      </c>
    </row>
    <row r="176" spans="1:18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  <c r="Q176" s="1">
        <v>74699.700000000012</v>
      </c>
      <c r="R176" s="1">
        <v>940.5</v>
      </c>
    </row>
    <row r="177" spans="1:18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  <c r="Q177" s="1">
        <v>28855.56</v>
      </c>
      <c r="R177" s="1">
        <v>4103.5499999999993</v>
      </c>
    </row>
    <row r="178" spans="1:18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  <c r="Q178" s="1">
        <v>29246.400000000001</v>
      </c>
      <c r="R178" s="1">
        <v>100376.25</v>
      </c>
    </row>
    <row r="179" spans="1:18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">
        <v>29246.400000000001</v>
      </c>
      <c r="R179" s="1">
        <v>-4533.75</v>
      </c>
    </row>
    <row r="180" spans="1:18" hidden="1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  <c r="Q180" s="1">
        <v>32558.400000000001</v>
      </c>
      <c r="R180" s="1">
        <v>19672.8</v>
      </c>
    </row>
    <row r="181" spans="1:18" hidden="1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  <c r="Q181" s="1">
        <v>14131.2</v>
      </c>
      <c r="R181" s="1">
        <v>11727</v>
      </c>
    </row>
    <row r="182" spans="1:18" hidden="1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  <c r="Q182" s="1">
        <v>19158.72</v>
      </c>
      <c r="R182" s="1">
        <v>-3740</v>
      </c>
    </row>
    <row r="183" spans="1:18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  <c r="Q183" s="1">
        <v>582048</v>
      </c>
      <c r="R183" s="1">
        <v>-2981.25</v>
      </c>
    </row>
    <row r="184" spans="1:18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  <c r="Q184" s="1">
        <v>92064</v>
      </c>
      <c r="R184" s="1">
        <v>56245</v>
      </c>
    </row>
    <row r="185" spans="1:18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  <c r="Q185" s="1">
        <v>28324.799999999999</v>
      </c>
      <c r="R185" s="1">
        <v>3839.5499999999993</v>
      </c>
    </row>
    <row r="186" spans="1:18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  <c r="Q186" s="1">
        <v>535392</v>
      </c>
      <c r="R186" s="1">
        <v>34685</v>
      </c>
    </row>
    <row r="187" spans="1:18" hidden="1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  <c r="Q187" s="1">
        <v>19158.72</v>
      </c>
      <c r="R187" s="1">
        <v>43645</v>
      </c>
    </row>
    <row r="188" spans="1:18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  <c r="Q188" s="1">
        <v>582048</v>
      </c>
      <c r="R188" s="1">
        <v>11135</v>
      </c>
    </row>
    <row r="189" spans="1:18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  <c r="Q189" s="1">
        <v>136560</v>
      </c>
      <c r="R189" s="1">
        <v>-1076.25</v>
      </c>
    </row>
    <row r="190" spans="1:18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  <c r="Q190" s="1">
        <v>28566.720000000001</v>
      </c>
      <c r="R190" s="1">
        <v>23967</v>
      </c>
    </row>
    <row r="191" spans="1:18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  <c r="Q191" s="1">
        <v>95400</v>
      </c>
      <c r="R191" s="1">
        <v>2358.75</v>
      </c>
    </row>
    <row r="192" spans="1:18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  <c r="Q192" s="1">
        <v>407376</v>
      </c>
      <c r="R192" s="1">
        <v>12159.25</v>
      </c>
    </row>
    <row r="193" spans="1:18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  <c r="Q193" s="1">
        <v>840384</v>
      </c>
      <c r="R193" s="1">
        <v>-1008.75</v>
      </c>
    </row>
    <row r="194" spans="1:18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  <c r="Q194" s="1">
        <v>1159200</v>
      </c>
      <c r="R194" s="1">
        <v>43645</v>
      </c>
    </row>
    <row r="195" spans="1:18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  <c r="Q195" s="1">
        <v>358560</v>
      </c>
      <c r="R195" s="1">
        <v>25488</v>
      </c>
    </row>
    <row r="196" spans="1:18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  <c r="Q196" s="1">
        <v>3139.2</v>
      </c>
      <c r="R196" s="1">
        <v>14211</v>
      </c>
    </row>
    <row r="197" spans="1:18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  <c r="Q197" s="1">
        <v>39820.800000000003</v>
      </c>
      <c r="R197" s="1">
        <v>-1076.25</v>
      </c>
    </row>
    <row r="198" spans="1:18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  <c r="Q198" s="1">
        <v>20275.2</v>
      </c>
      <c r="R198" s="1">
        <v>43750</v>
      </c>
    </row>
    <row r="199" spans="1:18" hidden="1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  <c r="Q199" s="1">
        <v>9662.4</v>
      </c>
      <c r="R199" s="1">
        <v>23967</v>
      </c>
    </row>
    <row r="200" spans="1:18" hidden="1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  <c r="Q200" s="1">
        <v>21801.599999999999</v>
      </c>
      <c r="R200" s="1">
        <v>940.5</v>
      </c>
    </row>
    <row r="201" spans="1:18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  <c r="Q201" s="1">
        <v>92064</v>
      </c>
      <c r="R201" s="1">
        <v>4103.5499999999993</v>
      </c>
    </row>
    <row r="202" spans="1:18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  <c r="Q202" s="1">
        <v>136560</v>
      </c>
      <c r="R202" s="1">
        <v>97875</v>
      </c>
    </row>
    <row r="203" spans="1:18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  <c r="Q203" s="1">
        <v>16876.8</v>
      </c>
      <c r="R203" s="1">
        <v>40020</v>
      </c>
    </row>
    <row r="204" spans="1:18" hidden="1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  <c r="Q204" s="1">
        <v>50803.199999999997</v>
      </c>
      <c r="R204" s="1">
        <v>43750</v>
      </c>
    </row>
    <row r="205" spans="1:18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  <c r="Q205" s="1">
        <v>731472</v>
      </c>
      <c r="R205" s="1">
        <v>15584.100000000002</v>
      </c>
    </row>
    <row r="206" spans="1:18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  <c r="Q206" s="1">
        <v>9976.32</v>
      </c>
      <c r="R206" s="1">
        <v>9834</v>
      </c>
    </row>
    <row r="207" spans="1:18" hidden="1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  <c r="Q207" s="1">
        <v>117264</v>
      </c>
      <c r="R207" s="1">
        <v>11660.400000000001</v>
      </c>
    </row>
    <row r="208" spans="1:18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  <c r="Q208" s="1">
        <v>731472</v>
      </c>
      <c r="R208" s="1">
        <v>4653.3599999999997</v>
      </c>
    </row>
    <row r="209" spans="1:18" hidden="1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  <c r="Q209" s="1">
        <v>21801.599999999999</v>
      </c>
      <c r="R209" s="1">
        <v>8323</v>
      </c>
    </row>
    <row r="210" spans="1:18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  <c r="Q210" s="1">
        <v>626640</v>
      </c>
      <c r="R210" s="1">
        <v>67620</v>
      </c>
    </row>
    <row r="211" spans="1:18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  <c r="Q211" s="1">
        <v>128880</v>
      </c>
      <c r="R211" s="1">
        <v>100740</v>
      </c>
    </row>
    <row r="212" spans="1:18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  <c r="Q212" s="1">
        <v>640752</v>
      </c>
      <c r="R212" s="1">
        <v>22546.44</v>
      </c>
    </row>
    <row r="213" spans="1:18" hidden="1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  <c r="Q213" s="1">
        <v>9662.4</v>
      </c>
      <c r="R213" s="1">
        <v>103224</v>
      </c>
    </row>
    <row r="214" spans="1:18" hidden="1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  <c r="Q214" s="1">
        <v>597408</v>
      </c>
      <c r="R214" s="1">
        <v>-2380</v>
      </c>
    </row>
    <row r="215" spans="1:18" hidden="1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  <c r="Q215" s="1">
        <v>7707.35</v>
      </c>
      <c r="R215" s="1">
        <v>-6887.5</v>
      </c>
    </row>
    <row r="216" spans="1:18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  <c r="Q216" s="1">
        <v>9123.7999999999993</v>
      </c>
      <c r="R216" s="1">
        <v>6273</v>
      </c>
    </row>
    <row r="217" spans="1:18" hidden="1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  <c r="Q217" s="1">
        <v>15620.85</v>
      </c>
      <c r="R217" s="1">
        <v>103224</v>
      </c>
    </row>
    <row r="218" spans="1:18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  <c r="Q218" s="1">
        <v>17881.849999999999</v>
      </c>
      <c r="R218" s="1">
        <v>2366.84</v>
      </c>
    </row>
    <row r="219" spans="1:18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  <c r="Q219" s="1">
        <v>27713.4</v>
      </c>
      <c r="R219" s="1">
        <v>11660.400000000001</v>
      </c>
    </row>
    <row r="220" spans="1:18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">
        <v>27713.4</v>
      </c>
      <c r="R220" s="1">
        <v>2366.84</v>
      </c>
    </row>
    <row r="221" spans="1:18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  <c r="Q221" s="1">
        <v>17881.849999999999</v>
      </c>
      <c r="R221" s="1">
        <v>-4968.75</v>
      </c>
    </row>
    <row r="222" spans="1:18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  <c r="Q222" s="1">
        <v>11191.95</v>
      </c>
      <c r="R222" s="1">
        <v>115851</v>
      </c>
    </row>
    <row r="223" spans="1:18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  <c r="Q223" s="1">
        <v>12802.2</v>
      </c>
      <c r="R223" s="1">
        <v>9011.7999999999993</v>
      </c>
    </row>
    <row r="224" spans="1:18" hidden="1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  <c r="Q224" s="1">
        <v>7707.35</v>
      </c>
      <c r="R224" s="1">
        <v>7146.2999999999993</v>
      </c>
    </row>
    <row r="225" spans="1:18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  <c r="Q225" s="1">
        <v>21261</v>
      </c>
      <c r="R225" s="1">
        <v>4727.2999999999993</v>
      </c>
    </row>
    <row r="226" spans="1:18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  <c r="Q226" s="1">
        <v>12722.4</v>
      </c>
      <c r="R226" s="1">
        <v>8808.7999999999993</v>
      </c>
    </row>
    <row r="227" spans="1:18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  <c r="Q227" s="1">
        <v>29697</v>
      </c>
      <c r="R227" s="1">
        <v>2106.1399999999994</v>
      </c>
    </row>
    <row r="228" spans="1:18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  <c r="Q228" s="1">
        <v>282435</v>
      </c>
      <c r="R228" s="1">
        <v>4727.2999999999993</v>
      </c>
    </row>
    <row r="229" spans="1:18" hidden="1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  <c r="Q229" s="1">
        <v>6756.4</v>
      </c>
      <c r="R229" s="1">
        <v>5932.32</v>
      </c>
    </row>
    <row r="230" spans="1:18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  <c r="Q230" s="1">
        <v>39771.75</v>
      </c>
      <c r="R230" s="1">
        <v>15373.439999999999</v>
      </c>
    </row>
    <row r="231" spans="1:18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  <c r="Q231" s="1">
        <v>3790.5</v>
      </c>
      <c r="R231" s="1">
        <v>19094.400000000001</v>
      </c>
    </row>
    <row r="232" spans="1:18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  <c r="Q232" s="1">
        <v>16538.55</v>
      </c>
      <c r="R232" s="1">
        <v>19110.72</v>
      </c>
    </row>
    <row r="233" spans="1:18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  <c r="Q233" s="1">
        <v>460346.25</v>
      </c>
      <c r="R233" s="1">
        <v>4984.9000000000015</v>
      </c>
    </row>
    <row r="234" spans="1:18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  <c r="Q234" s="1">
        <v>430706.25</v>
      </c>
      <c r="R234" s="1">
        <v>1713.8500000000004</v>
      </c>
    </row>
    <row r="235" spans="1:18" hidden="1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  <c r="Q235" s="1">
        <v>239400</v>
      </c>
      <c r="R235" s="1">
        <v>825.97000000000025</v>
      </c>
    </row>
    <row r="236" spans="1:18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  <c r="Q236" s="1">
        <v>26698.799999999999</v>
      </c>
      <c r="R236" s="1">
        <v>2388.8199999999997</v>
      </c>
    </row>
    <row r="237" spans="1:18" hidden="1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  <c r="Q237" s="1">
        <v>313500</v>
      </c>
      <c r="R237" s="1">
        <v>14186.16</v>
      </c>
    </row>
    <row r="238" spans="1:18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  <c r="Q238" s="1">
        <v>24757</v>
      </c>
      <c r="R238" s="1">
        <v>2388.8199999999997</v>
      </c>
    </row>
    <row r="239" spans="1:18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  <c r="Q239" s="1">
        <v>355300</v>
      </c>
      <c r="R239" s="1">
        <v>1713.8500000000004</v>
      </c>
    </row>
    <row r="240" spans="1:18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  <c r="Q240" s="1">
        <v>283218.75</v>
      </c>
      <c r="R240" s="1">
        <v>115345.5</v>
      </c>
    </row>
    <row r="241" spans="1:18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  <c r="Q241" s="1">
        <v>457995</v>
      </c>
      <c r="R241" s="1">
        <v>12992</v>
      </c>
    </row>
    <row r="242" spans="1:18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  <c r="Q242" s="1">
        <v>15474.55</v>
      </c>
      <c r="R242" s="1">
        <v>63249</v>
      </c>
    </row>
    <row r="243" spans="1:18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  <c r="Q243" s="1">
        <v>282435</v>
      </c>
      <c r="R243" s="1">
        <v>16993.599999999999</v>
      </c>
    </row>
    <row r="244" spans="1:18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  <c r="Q244" s="1">
        <v>200165</v>
      </c>
      <c r="R244" s="1">
        <v>63249</v>
      </c>
    </row>
    <row r="245" spans="1:18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  <c r="Q245" s="1">
        <v>37335</v>
      </c>
      <c r="R245" s="1">
        <v>49358</v>
      </c>
    </row>
    <row r="246" spans="1:18" hidden="1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  <c r="Q246" s="1">
        <v>408310</v>
      </c>
      <c r="R246" s="1">
        <v>12992</v>
      </c>
    </row>
    <row r="247" spans="1:18" hidden="1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  <c r="Q247" s="1">
        <v>26391</v>
      </c>
      <c r="R247" s="1">
        <v>-13173.75</v>
      </c>
    </row>
    <row r="248" spans="1:18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  <c r="Q248" s="1">
        <v>102243.75</v>
      </c>
      <c r="R248" s="1">
        <v>8298.9500000000007</v>
      </c>
    </row>
    <row r="249" spans="1:18" hidden="1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  <c r="Q249" s="1">
        <v>83600</v>
      </c>
      <c r="R249" s="1">
        <v>13201</v>
      </c>
    </row>
    <row r="250" spans="1:18" hidden="1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  <c r="Q250" s="1">
        <v>34238</v>
      </c>
      <c r="R250" s="1">
        <v>48111</v>
      </c>
    </row>
    <row r="251" spans="1:18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  <c r="Q251" s="1">
        <v>50597</v>
      </c>
      <c r="R251" s="1">
        <v>5237.3999999999996</v>
      </c>
    </row>
    <row r="252" spans="1:18" hidden="1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  <c r="Q252" s="1">
        <v>14204.4</v>
      </c>
      <c r="R252" s="1">
        <v>-7826.25</v>
      </c>
    </row>
    <row r="253" spans="1:18" hidden="1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  <c r="Q253" s="1">
        <v>30153</v>
      </c>
      <c r="R253" s="1">
        <v>16993.599999999999</v>
      </c>
    </row>
    <row r="254" spans="1:18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  <c r="Q254" s="1">
        <v>7908.75</v>
      </c>
      <c r="R254" s="1">
        <v>39788</v>
      </c>
    </row>
    <row r="255" spans="1:18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  <c r="Q255" s="1">
        <v>40769.25</v>
      </c>
      <c r="R255" s="1">
        <v>26475.120000000003</v>
      </c>
    </row>
    <row r="256" spans="1:18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  <c r="Q256" s="1">
        <v>95831.25</v>
      </c>
      <c r="R256" s="1">
        <v>27811</v>
      </c>
    </row>
    <row r="257" spans="1:18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  <c r="Q257" s="1">
        <v>200165</v>
      </c>
      <c r="R257" s="1">
        <v>79663</v>
      </c>
    </row>
    <row r="258" spans="1:18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  <c r="Q258" s="1">
        <v>53808</v>
      </c>
      <c r="R258" s="1">
        <v>-6168.75</v>
      </c>
    </row>
    <row r="259" spans="1:18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  <c r="Q259" s="1">
        <v>30001</v>
      </c>
      <c r="R259" s="1">
        <v>188378</v>
      </c>
    </row>
    <row r="260" spans="1:18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  <c r="Q260" s="1">
        <v>102243.75</v>
      </c>
      <c r="R260" s="1">
        <v>9614.7999999999993</v>
      </c>
    </row>
    <row r="261" spans="1:18" hidden="1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  <c r="Q261" s="1">
        <v>83600</v>
      </c>
      <c r="R261" s="1">
        <v>39788</v>
      </c>
    </row>
    <row r="262" spans="1:18" hidden="1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  <c r="Q262" s="1">
        <v>19627</v>
      </c>
      <c r="R262" s="1">
        <v>702.72000000000025</v>
      </c>
    </row>
    <row r="263" spans="1:18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  <c r="Q263" s="1">
        <v>356250</v>
      </c>
      <c r="R263" s="1">
        <v>10768.8</v>
      </c>
    </row>
    <row r="264" spans="1:18" hidden="1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  <c r="Q264" s="1">
        <v>26391</v>
      </c>
      <c r="R264" s="1">
        <v>370.07999999999993</v>
      </c>
    </row>
    <row r="265" spans="1:18" hidden="1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  <c r="Q265" s="1">
        <v>24035</v>
      </c>
      <c r="R265" s="1">
        <v>10768.8</v>
      </c>
    </row>
    <row r="266" spans="1:18" hidden="1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  <c r="Q266" s="1">
        <v>43643</v>
      </c>
      <c r="R266" s="1">
        <v>-7700</v>
      </c>
    </row>
    <row r="267" spans="1:18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  <c r="Q267" s="1">
        <v>50597</v>
      </c>
      <c r="R267" s="1">
        <v>1862</v>
      </c>
    </row>
    <row r="268" spans="1:18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  <c r="Q268" s="1">
        <v>3790.5</v>
      </c>
      <c r="R268" s="1">
        <v>84444</v>
      </c>
    </row>
    <row r="269" spans="1:18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  <c r="Q269" s="1">
        <v>16538.55</v>
      </c>
      <c r="R269" s="1">
        <v>9503.8000000000029</v>
      </c>
    </row>
    <row r="270" spans="1:18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  <c r="Q270" s="1">
        <v>448875</v>
      </c>
      <c r="R270" s="1">
        <v>5947.2000000000007</v>
      </c>
    </row>
    <row r="271" spans="1:18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  <c r="Q271" s="1">
        <v>183540</v>
      </c>
      <c r="R271" s="1">
        <v>5418</v>
      </c>
    </row>
    <row r="272" spans="1:18" hidden="1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  <c r="Q272" s="1">
        <v>408310</v>
      </c>
      <c r="R272" s="1">
        <v>40612</v>
      </c>
    </row>
    <row r="273" spans="1:18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  <c r="Q273" s="1">
        <v>356250</v>
      </c>
      <c r="R273" s="1">
        <v>2701.7999999999993</v>
      </c>
    </row>
    <row r="274" spans="1:18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  <c r="Q274" s="1">
        <v>53594.100000000006</v>
      </c>
      <c r="R274" s="1">
        <v>-5570</v>
      </c>
    </row>
    <row r="275" spans="1:18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  <c r="Q275" s="1">
        <v>21009</v>
      </c>
      <c r="R275" s="1">
        <v>1812.96</v>
      </c>
    </row>
    <row r="276" spans="1:18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  <c r="Q276" s="1">
        <v>40100.400000000001</v>
      </c>
      <c r="R276" s="1">
        <v>1576.8000000000002</v>
      </c>
    </row>
    <row r="277" spans="1:18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  <c r="Q277" s="1">
        <v>6339.36</v>
      </c>
      <c r="R277" s="1">
        <v>11474.400000000001</v>
      </c>
    </row>
    <row r="278" spans="1:18" hidden="1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  <c r="Q278" s="1">
        <v>25932.720000000001</v>
      </c>
      <c r="R278" s="1">
        <v>63960</v>
      </c>
    </row>
    <row r="279" spans="1:18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  <c r="Q279" s="1">
        <v>28623</v>
      </c>
      <c r="R279" s="1">
        <v>976.31999999999971</v>
      </c>
    </row>
    <row r="280" spans="1:18" hidden="1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  <c r="Q280" s="1">
        <v>1730.54</v>
      </c>
      <c r="R280" s="1">
        <v>2301.1200000000008</v>
      </c>
    </row>
    <row r="281" spans="1:18" hidden="1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  <c r="Q281" s="1">
        <v>104222.5</v>
      </c>
      <c r="R281" s="1">
        <v>16245.599999999999</v>
      </c>
    </row>
    <row r="282" spans="1:18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  <c r="Q282" s="1">
        <v>322420</v>
      </c>
      <c r="R282" s="1">
        <v>25141.199999999997</v>
      </c>
    </row>
    <row r="283" spans="1:18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  <c r="Q283" s="1">
        <v>480340</v>
      </c>
      <c r="R283" s="1">
        <v>84444</v>
      </c>
    </row>
    <row r="284" spans="1:18" hidden="1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  <c r="Q284" s="1">
        <v>9231.74</v>
      </c>
      <c r="R284" s="1">
        <v>4807.92</v>
      </c>
    </row>
    <row r="285" spans="1:18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  <c r="Q285" s="1">
        <v>30715.439999999999</v>
      </c>
      <c r="R285" s="1">
        <v>4186.0800000000017</v>
      </c>
    </row>
    <row r="286" spans="1:18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  <c r="Q286" s="1">
        <v>492184</v>
      </c>
      <c r="R286" s="1">
        <v>3366.7199999999993</v>
      </c>
    </row>
    <row r="287" spans="1:18" hidden="1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  <c r="Q287" s="1">
        <v>25932.720000000001</v>
      </c>
      <c r="R287" s="1">
        <v>16510</v>
      </c>
    </row>
    <row r="288" spans="1:18" hidden="1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  <c r="Q288" s="1">
        <v>239183</v>
      </c>
      <c r="R288" s="1">
        <v>35619</v>
      </c>
    </row>
    <row r="289" spans="1:18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  <c r="Q289" s="1">
        <v>111860</v>
      </c>
      <c r="R289" s="1">
        <v>3366.7199999999993</v>
      </c>
    </row>
    <row r="290" spans="1:18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  <c r="Q290" s="1">
        <v>323712.5</v>
      </c>
      <c r="R290" s="1">
        <v>23622</v>
      </c>
    </row>
    <row r="291" spans="1:18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  <c r="Q291" s="1">
        <v>21573</v>
      </c>
      <c r="R291" s="1">
        <v>26164</v>
      </c>
    </row>
    <row r="292" spans="1:18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  <c r="Q292" s="1">
        <v>492184</v>
      </c>
      <c r="R292" s="1">
        <v>55484</v>
      </c>
    </row>
    <row r="293" spans="1:18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  <c r="Q293" s="1">
        <v>9856.84</v>
      </c>
      <c r="R293" s="1">
        <v>5947.2000000000007</v>
      </c>
    </row>
    <row r="294" spans="1:18" hidden="1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  <c r="Q294" s="1">
        <v>344322</v>
      </c>
      <c r="R294" s="1">
        <v>4186.0800000000017</v>
      </c>
    </row>
    <row r="295" spans="1:18" hidden="1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  <c r="Q295" s="1">
        <v>683004</v>
      </c>
      <c r="R295" s="1">
        <v>11474.400000000001</v>
      </c>
    </row>
    <row r="296" spans="1:18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  <c r="Q296" s="1">
        <v>40100.400000000001</v>
      </c>
      <c r="R296" s="1">
        <v>63960</v>
      </c>
    </row>
    <row r="297" spans="1:18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  <c r="Q297" s="1">
        <v>9856.84</v>
      </c>
      <c r="R297" s="1">
        <v>12768</v>
      </c>
    </row>
    <row r="298" spans="1:18" hidden="1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  <c r="Q298" s="1">
        <v>344322</v>
      </c>
      <c r="R298" s="1">
        <v>2701.7999999999993</v>
      </c>
    </row>
    <row r="299" spans="1:18" hidden="1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  <c r="Q299" s="1">
        <v>21112.400000000001</v>
      </c>
      <c r="R299" s="1">
        <v>16510</v>
      </c>
    </row>
    <row r="300" spans="1:18" hidden="1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  <c r="Q300" s="1">
        <v>686952</v>
      </c>
      <c r="R300" s="1">
        <v>3666.5999999999995</v>
      </c>
    </row>
    <row r="301" spans="1:18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  <c r="Q301" s="1">
        <v>233531.25</v>
      </c>
      <c r="R301" s="1">
        <v>25162</v>
      </c>
    </row>
    <row r="302" spans="1:18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  <c r="Q302" s="1">
        <v>552391</v>
      </c>
      <c r="R302" s="1">
        <v>87457.5</v>
      </c>
    </row>
    <row r="303" spans="1:18" hidden="1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  <c r="Q303" s="1">
        <v>239183</v>
      </c>
      <c r="R303" s="1">
        <v>97461</v>
      </c>
    </row>
    <row r="304" spans="1:18" hidden="1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  <c r="Q304" s="1">
        <v>9231.74</v>
      </c>
      <c r="R304" s="1">
        <v>18382.32</v>
      </c>
    </row>
    <row r="305" spans="1:18" hidden="1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  <c r="Q305" s="1">
        <v>683004</v>
      </c>
      <c r="R305" s="1">
        <v>-17481.25</v>
      </c>
    </row>
    <row r="306" spans="1:18" hidden="1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  <c r="Q306" s="1">
        <v>33031.599999999999</v>
      </c>
      <c r="R306" s="1">
        <v>58995</v>
      </c>
    </row>
    <row r="307" spans="1:18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  <c r="Q307" s="1">
        <v>30991.8</v>
      </c>
      <c r="R307" s="1">
        <v>141394.5</v>
      </c>
    </row>
    <row r="308" spans="1:18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">
        <v>24576.3</v>
      </c>
      <c r="R308" s="1">
        <v>13413.75</v>
      </c>
    </row>
    <row r="309" spans="1:18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  <c r="Q309" s="1">
        <v>16257.3</v>
      </c>
      <c r="R309" s="1">
        <v>25162</v>
      </c>
    </row>
    <row r="310" spans="1:18" hidden="1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  <c r="Q310" s="1">
        <v>33031.599999999999</v>
      </c>
      <c r="R310" s="1">
        <v>4478.5499999999993</v>
      </c>
    </row>
    <row r="311" spans="1:18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  <c r="Q311" s="1">
        <v>18818.8</v>
      </c>
      <c r="R311" s="1">
        <v>30452</v>
      </c>
    </row>
    <row r="312" spans="1:18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  <c r="Q312" s="1">
        <v>8771.14</v>
      </c>
      <c r="R312" s="1">
        <v>-17481.25</v>
      </c>
    </row>
    <row r="313" spans="1:18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  <c r="Q313" s="1">
        <v>16257.3</v>
      </c>
      <c r="R313" s="1">
        <v>894.25</v>
      </c>
    </row>
    <row r="314" spans="1:18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  <c r="Q314" s="1">
        <v>8113.32</v>
      </c>
      <c r="R314" s="1">
        <v>87250.5</v>
      </c>
    </row>
    <row r="315" spans="1:18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  <c r="Q315" s="1">
        <v>21025.439999999999</v>
      </c>
      <c r="R315" s="1">
        <v>76459.5</v>
      </c>
    </row>
    <row r="316" spans="1:18" hidden="1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  <c r="Q316" s="1">
        <v>34112.400000000001</v>
      </c>
      <c r="R316" s="1">
        <v>-3543.75</v>
      </c>
    </row>
    <row r="317" spans="1:18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  <c r="Q317" s="1">
        <v>26114.400000000001</v>
      </c>
      <c r="R317" s="1">
        <v>-13187.5</v>
      </c>
    </row>
    <row r="318" spans="1:18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  <c r="Q318" s="1">
        <v>26136.720000000001</v>
      </c>
      <c r="R318" s="1">
        <v>74236.5</v>
      </c>
    </row>
    <row r="319" spans="1:18" hidden="1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  <c r="Q319" s="1">
        <v>6711.81</v>
      </c>
      <c r="R319" s="1">
        <v>15491.52</v>
      </c>
    </row>
    <row r="320" spans="1:18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  <c r="Q320" s="1">
        <v>17604.900000000001</v>
      </c>
      <c r="R320" s="1">
        <v>61157</v>
      </c>
    </row>
    <row r="321" spans="1:18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  <c r="Q321" s="1">
        <v>7388.85</v>
      </c>
      <c r="R321" s="1">
        <v>79062.75</v>
      </c>
    </row>
    <row r="322" spans="1:18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  <c r="Q322" s="1">
        <v>3560.9700000000003</v>
      </c>
      <c r="R322" s="1">
        <v>6969.6</v>
      </c>
    </row>
    <row r="323" spans="1:18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  <c r="Q323" s="1">
        <v>10298.82</v>
      </c>
      <c r="R323" s="1">
        <v>42941</v>
      </c>
    </row>
    <row r="324" spans="1:18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  <c r="Q324" s="1">
        <v>19401.66</v>
      </c>
      <c r="R324" s="1">
        <v>4478.5499999999993</v>
      </c>
    </row>
    <row r="325" spans="1:18" hidden="1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  <c r="Q325" s="1">
        <v>24719.4</v>
      </c>
      <c r="R325" s="1">
        <v>-5481.25</v>
      </c>
    </row>
    <row r="326" spans="1:18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  <c r="Q326" s="1">
        <v>10298.82</v>
      </c>
      <c r="R326" s="1">
        <v>121153.5</v>
      </c>
    </row>
    <row r="327" spans="1:18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  <c r="Q327" s="1">
        <v>7388.85</v>
      </c>
      <c r="R327" s="1">
        <v>74236.5</v>
      </c>
    </row>
    <row r="328" spans="1:18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  <c r="Q328" s="1">
        <v>573205.5</v>
      </c>
      <c r="R328" s="1">
        <v>13890.8</v>
      </c>
    </row>
    <row r="329" spans="1:18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  <c r="Q329" s="1">
        <v>124992</v>
      </c>
      <c r="R329" s="1">
        <v>5436.6</v>
      </c>
    </row>
    <row r="330" spans="1:18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  <c r="Q330" s="1">
        <v>608499</v>
      </c>
      <c r="R330" s="1">
        <v>1122.03</v>
      </c>
    </row>
    <row r="331" spans="1:18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  <c r="Q331" s="1">
        <v>36753.599999999999</v>
      </c>
      <c r="R331" s="1">
        <v>12513.599999999999</v>
      </c>
    </row>
    <row r="332" spans="1:18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  <c r="Q332" s="1">
        <v>608499</v>
      </c>
      <c r="R332" s="1">
        <v>713.77</v>
      </c>
    </row>
    <row r="333" spans="1:18" hidden="1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  <c r="Q333" s="1">
        <v>290625</v>
      </c>
      <c r="R333" s="1">
        <v>7978.5999999999985</v>
      </c>
    </row>
    <row r="334" spans="1:18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  <c r="Q334" s="1">
        <v>474858</v>
      </c>
      <c r="R334" s="1">
        <v>8511.5999999999985</v>
      </c>
    </row>
    <row r="335" spans="1:18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  <c r="Q335" s="1">
        <v>124992</v>
      </c>
      <c r="R335" s="1">
        <v>493.19999999999982</v>
      </c>
    </row>
    <row r="336" spans="1:18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  <c r="Q336" s="1">
        <v>408386.25</v>
      </c>
      <c r="R336" s="1">
        <v>15578.64</v>
      </c>
    </row>
    <row r="337" spans="1:18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  <c r="Q337" s="1">
        <v>29308.95</v>
      </c>
      <c r="R337" s="1">
        <v>9592.1999999999971</v>
      </c>
    </row>
    <row r="338" spans="1:18" hidden="1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  <c r="Q338" s="1">
        <v>40887.449999999997</v>
      </c>
      <c r="R338" s="1">
        <v>493.19999999999982</v>
      </c>
    </row>
    <row r="339" spans="1:18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  <c r="Q339" s="1">
        <v>28551</v>
      </c>
      <c r="R339" s="1">
        <v>713.77</v>
      </c>
    </row>
    <row r="340" spans="1:18" hidden="1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  <c r="Q340" s="1">
        <v>313317</v>
      </c>
      <c r="R340" s="1">
        <v>8511.5999999999985</v>
      </c>
    </row>
    <row r="341" spans="1:18" hidden="1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  <c r="Q341" s="1">
        <v>391716</v>
      </c>
      <c r="R341" s="1">
        <v>5951.3249999999989</v>
      </c>
    </row>
    <row r="342" spans="1:18" hidden="1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  <c r="Q342" s="1">
        <v>30835.08</v>
      </c>
      <c r="R342" s="1">
        <v>3026.3999999999996</v>
      </c>
    </row>
    <row r="343" spans="1:18" hidden="1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  <c r="Q343" s="1">
        <v>13833.75</v>
      </c>
      <c r="R343" s="1">
        <v>-25841.25</v>
      </c>
    </row>
    <row r="344" spans="1:18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  <c r="Q344" s="1">
        <v>462861</v>
      </c>
      <c r="R344" s="1">
        <v>127215</v>
      </c>
    </row>
    <row r="345" spans="1:18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  <c r="Q345" s="1">
        <v>11327.4</v>
      </c>
      <c r="R345" s="1">
        <v>7252</v>
      </c>
    </row>
    <row r="346" spans="1:18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  <c r="Q346" s="1">
        <v>242613.75</v>
      </c>
      <c r="R346" s="1">
        <v>15632</v>
      </c>
    </row>
    <row r="347" spans="1:18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  <c r="Q347" s="1">
        <v>36753.599999999999</v>
      </c>
      <c r="R347" s="1">
        <v>11820</v>
      </c>
    </row>
    <row r="348" spans="1:18" hidden="1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  <c r="Q348" s="1">
        <v>26430.6</v>
      </c>
      <c r="R348" s="1">
        <v>1928</v>
      </c>
    </row>
    <row r="349" spans="1:18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  <c r="Q349" s="1">
        <v>382788</v>
      </c>
      <c r="R349" s="1">
        <v>2383.5</v>
      </c>
    </row>
    <row r="350" spans="1:18" hidden="1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  <c r="Q350" s="1">
        <v>10936.8</v>
      </c>
      <c r="R350" s="1">
        <v>1785</v>
      </c>
    </row>
    <row r="351" spans="1:18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  <c r="Q351" s="1">
        <v>36208.620000000003</v>
      </c>
      <c r="R351" s="1">
        <v>2765</v>
      </c>
    </row>
    <row r="352" spans="1:18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  <c r="Q352" s="1">
        <v>267561</v>
      </c>
      <c r="R352" s="1">
        <v>35145</v>
      </c>
    </row>
    <row r="353" spans="1:18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  <c r="Q353" s="1">
        <v>766413</v>
      </c>
      <c r="R353" s="1">
        <v>-11970</v>
      </c>
    </row>
    <row r="354" spans="1:18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  <c r="Q354" s="1">
        <v>191231.25</v>
      </c>
      <c r="R354" s="1">
        <v>1928</v>
      </c>
    </row>
    <row r="355" spans="1:18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  <c r="Q355" s="1">
        <v>936138</v>
      </c>
      <c r="R355" s="1">
        <v>3464.5</v>
      </c>
    </row>
    <row r="356" spans="1:18" hidden="1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  <c r="Q356" s="1">
        <v>115552.5</v>
      </c>
      <c r="R356" s="1">
        <v>17060</v>
      </c>
    </row>
    <row r="357" spans="1:18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  <c r="Q357" s="1">
        <v>20794.8</v>
      </c>
      <c r="R357" s="1">
        <v>-2557.5</v>
      </c>
    </row>
    <row r="358" spans="1:18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  <c r="Q358" s="1">
        <v>382788</v>
      </c>
      <c r="R358" s="1">
        <v>2243.5</v>
      </c>
    </row>
    <row r="359" spans="1:18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  <c r="Q359" s="1">
        <v>3142.7200000000003</v>
      </c>
      <c r="R359" s="1">
        <v>154385</v>
      </c>
    </row>
    <row r="360" spans="1:18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  <c r="Q360" s="1">
        <v>23588.799999999999</v>
      </c>
      <c r="R360" s="1">
        <v>8640</v>
      </c>
    </row>
    <row r="361" spans="1:18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  <c r="Q361" s="1">
        <v>1655.08</v>
      </c>
      <c r="R361" s="1">
        <v>-18967.5</v>
      </c>
    </row>
    <row r="362" spans="1:18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  <c r="Q362" s="1">
        <v>23588.799999999999</v>
      </c>
      <c r="R362" s="1">
        <v>-4342.5</v>
      </c>
    </row>
    <row r="363" spans="1:18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  <c r="Q363" s="1">
        <v>177100</v>
      </c>
      <c r="R363" s="1">
        <v>123200</v>
      </c>
    </row>
    <row r="364" spans="1:18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  <c r="Q364" s="1">
        <v>6762</v>
      </c>
      <c r="R364" s="1">
        <v>59860</v>
      </c>
    </row>
    <row r="365" spans="1:18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  <c r="Q365" s="1">
        <v>438564</v>
      </c>
      <c r="R365" s="1">
        <v>27459.899999999998</v>
      </c>
    </row>
    <row r="366" spans="1:18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  <c r="Q366" s="1">
        <v>34513.800000000003</v>
      </c>
      <c r="R366" s="1">
        <v>16312</v>
      </c>
    </row>
    <row r="367" spans="1:18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  <c r="Q367" s="1">
        <v>13027.2</v>
      </c>
      <c r="R367" s="1">
        <v>20077.2</v>
      </c>
    </row>
    <row r="368" spans="1:18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  <c r="Q368" s="1">
        <v>11868</v>
      </c>
      <c r="R368" s="1">
        <v>38885</v>
      </c>
    </row>
    <row r="369" spans="1:18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  <c r="Q369" s="1">
        <v>431112</v>
      </c>
      <c r="R369" s="1">
        <v>7252</v>
      </c>
    </row>
    <row r="370" spans="1:18" hidden="1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  <c r="Q370" s="1">
        <v>354108</v>
      </c>
      <c r="R370" s="1">
        <v>17060</v>
      </c>
    </row>
    <row r="371" spans="1:18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  <c r="Q371" s="1">
        <v>9811.7999999999993</v>
      </c>
      <c r="R371" s="1">
        <v>3114.3599999999997</v>
      </c>
    </row>
    <row r="372" spans="1:18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  <c r="Q372" s="1">
        <v>128110</v>
      </c>
      <c r="R372" s="1">
        <v>1286.3999999999999</v>
      </c>
    </row>
    <row r="373" spans="1:18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  <c r="Q373" s="1">
        <v>8107.96</v>
      </c>
      <c r="R373" s="1">
        <v>3624.96</v>
      </c>
    </row>
    <row r="374" spans="1:18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  <c r="Q374" s="1">
        <v>7051.8</v>
      </c>
      <c r="R374" s="1">
        <v>1942.17</v>
      </c>
    </row>
    <row r="375" spans="1:18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  <c r="Q375" s="1">
        <v>25134.400000000001</v>
      </c>
      <c r="R375" s="1">
        <v>10718.324999999999</v>
      </c>
    </row>
    <row r="376" spans="1:18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  <c r="Q376" s="1">
        <v>678960</v>
      </c>
      <c r="R376" s="1">
        <v>3624.96</v>
      </c>
    </row>
    <row r="377" spans="1:18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  <c r="Q377" s="1">
        <v>4366.32</v>
      </c>
      <c r="R377" s="1">
        <v>14876.16</v>
      </c>
    </row>
    <row r="378" spans="1:18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  <c r="Q378" s="1">
        <v>10291.120000000001</v>
      </c>
      <c r="R378" s="1">
        <v>40788</v>
      </c>
    </row>
    <row r="379" spans="1:18" hidden="1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  <c r="Q379" s="1">
        <v>15513.96</v>
      </c>
      <c r="R379" s="1">
        <v>47787</v>
      </c>
    </row>
    <row r="380" spans="1:18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  <c r="Q380" s="1">
        <v>35585.599999999999</v>
      </c>
      <c r="R380" s="1">
        <v>-21358.75</v>
      </c>
    </row>
    <row r="381" spans="1:18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  <c r="Q381" s="1">
        <v>55071.199999999997</v>
      </c>
      <c r="R381" s="1">
        <v>39449</v>
      </c>
    </row>
    <row r="382" spans="1:18" hidden="1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  <c r="Q382" s="1">
        <v>691012</v>
      </c>
      <c r="R382" s="1">
        <v>7225.9500000000007</v>
      </c>
    </row>
    <row r="383" spans="1:18" hidden="1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  <c r="Q383" s="1">
        <v>12532.24</v>
      </c>
      <c r="R383" s="1">
        <v>14841</v>
      </c>
    </row>
    <row r="384" spans="1:18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  <c r="Q384" s="1">
        <v>438564</v>
      </c>
      <c r="R384" s="1">
        <v>8751.5999999999985</v>
      </c>
    </row>
    <row r="385" spans="1:18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  <c r="Q385" s="1">
        <v>6601.92</v>
      </c>
      <c r="R385" s="1">
        <v>108381.75</v>
      </c>
    </row>
    <row r="386" spans="1:18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  <c r="Q386" s="1">
        <v>18721.080000000002</v>
      </c>
      <c r="R386" s="1">
        <v>30919.68</v>
      </c>
    </row>
    <row r="387" spans="1:18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  <c r="Q387" s="1">
        <v>15056.72</v>
      </c>
      <c r="R387" s="1">
        <v>18627.840000000004</v>
      </c>
    </row>
    <row r="388" spans="1:18" hidden="1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  <c r="Q388" s="1">
        <v>106536</v>
      </c>
      <c r="R388" s="1">
        <v>18673.199999999997</v>
      </c>
    </row>
    <row r="389" spans="1:18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  <c r="Q389" s="1">
        <v>175260</v>
      </c>
      <c r="R389" s="1">
        <v>6646.4000000000015</v>
      </c>
    </row>
    <row r="390" spans="1:18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  <c r="Q390" s="1">
        <v>184989</v>
      </c>
      <c r="R390" s="1">
        <v>-21358.75</v>
      </c>
    </row>
    <row r="391" spans="1:18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  <c r="Q391" s="1">
        <v>15056.72</v>
      </c>
      <c r="R391" s="1">
        <v>23222</v>
      </c>
    </row>
    <row r="392" spans="1:18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  <c r="Q392" s="1">
        <v>122682</v>
      </c>
      <c r="R392" s="1">
        <v>2223.84</v>
      </c>
    </row>
    <row r="393" spans="1:18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  <c r="Q393" s="1">
        <v>135884</v>
      </c>
      <c r="R393" s="1">
        <v>13317.119999999999</v>
      </c>
    </row>
    <row r="394" spans="1:18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  <c r="Q394" s="1">
        <v>588984</v>
      </c>
      <c r="R394" s="1">
        <v>-4847.5</v>
      </c>
    </row>
    <row r="395" spans="1:18" hidden="1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  <c r="Q395" s="1">
        <v>223008</v>
      </c>
      <c r="R395" s="1">
        <v>-27693.75</v>
      </c>
    </row>
    <row r="396" spans="1:18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  <c r="Q396" s="1">
        <v>13027.2</v>
      </c>
      <c r="R396" s="1">
        <v>20506.199999999997</v>
      </c>
    </row>
    <row r="397" spans="1:18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  <c r="Q397" s="1">
        <v>18721.080000000002</v>
      </c>
      <c r="R397" s="1">
        <v>-12538.75</v>
      </c>
    </row>
    <row r="398" spans="1:18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  <c r="Q398" s="1">
        <v>25134.400000000001</v>
      </c>
      <c r="R398" s="1">
        <v>7225.9500000000007</v>
      </c>
    </row>
    <row r="399" spans="1:18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  <c r="Q399" s="1">
        <v>678960</v>
      </c>
      <c r="R399" s="1">
        <v>42528</v>
      </c>
    </row>
    <row r="400" spans="1:18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  <c r="Q400" s="1">
        <v>27968</v>
      </c>
      <c r="R400" s="1">
        <v>-21560</v>
      </c>
    </row>
    <row r="401" spans="1:18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  <c r="Q401" s="1">
        <v>9811.7999999999993</v>
      </c>
      <c r="R401" s="1">
        <v>8604.8000000000029</v>
      </c>
    </row>
    <row r="402" spans="1:18" hidden="1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  <c r="Q402" s="1">
        <v>15180</v>
      </c>
      <c r="R402" s="1">
        <v>2166.3999999999996</v>
      </c>
    </row>
    <row r="403" spans="1:18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  <c r="Q403" s="1">
        <v>175260</v>
      </c>
      <c r="R403" s="1">
        <v>24822</v>
      </c>
    </row>
    <row r="404" spans="1:18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  <c r="Q404" s="1">
        <v>8031.5999999999995</v>
      </c>
      <c r="R404" s="1">
        <v>2807.2000000000007</v>
      </c>
    </row>
    <row r="405" spans="1:18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  <c r="Q405" s="1">
        <v>298662</v>
      </c>
      <c r="R405" s="1">
        <v>3171.4399999999987</v>
      </c>
    </row>
    <row r="406" spans="1:18" hidden="1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  <c r="Q406" s="1">
        <v>4007.64</v>
      </c>
      <c r="R406" s="1">
        <v>48930</v>
      </c>
    </row>
    <row r="407" spans="1:18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  <c r="Q407" s="1">
        <v>1038082.5</v>
      </c>
      <c r="R407" s="1">
        <v>42528</v>
      </c>
    </row>
    <row r="408" spans="1:18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  <c r="Q408" s="1">
        <v>530621</v>
      </c>
      <c r="R408" s="1">
        <v>-21560</v>
      </c>
    </row>
    <row r="409" spans="1:18" hidden="1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  <c r="Q409" s="1">
        <v>87906</v>
      </c>
      <c r="R409" s="1">
        <v>6878</v>
      </c>
    </row>
    <row r="410" spans="1:18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  <c r="Q410" s="1">
        <v>25345.32</v>
      </c>
      <c r="R410" s="1">
        <v>76512</v>
      </c>
    </row>
    <row r="411" spans="1:18" hidden="1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  <c r="Q411" s="1">
        <v>211233.75</v>
      </c>
      <c r="R411" s="1">
        <v>19026</v>
      </c>
    </row>
    <row r="412" spans="1:18" hidden="1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  <c r="Q412" s="1">
        <v>10262.07</v>
      </c>
      <c r="R412" s="1">
        <v>30100</v>
      </c>
    </row>
    <row r="413" spans="1:18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  <c r="Q413" s="1">
        <v>318158.75</v>
      </c>
      <c r="R413" s="1">
        <v>57456</v>
      </c>
    </row>
    <row r="414" spans="1:18" hidden="1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  <c r="Q414" s="1">
        <v>91182</v>
      </c>
      <c r="R414" s="1">
        <v>9370.7999999999993</v>
      </c>
    </row>
    <row r="415" spans="1:18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  <c r="Q415" s="1">
        <v>700245</v>
      </c>
      <c r="R415" s="1">
        <v>66960</v>
      </c>
    </row>
    <row r="416" spans="1:18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  <c r="Q416" s="1">
        <v>769814.5</v>
      </c>
      <c r="R416" s="1">
        <v>47328</v>
      </c>
    </row>
    <row r="417" spans="1:18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  <c r="Q417" s="1">
        <v>50163.75</v>
      </c>
      <c r="R417" s="1">
        <v>6878</v>
      </c>
    </row>
    <row r="418" spans="1:18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  <c r="Q418" s="1">
        <v>298662</v>
      </c>
      <c r="R418" s="1">
        <v>15944.04</v>
      </c>
    </row>
    <row r="419" spans="1:18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  <c r="Q419" s="1">
        <v>16748.55</v>
      </c>
      <c r="R419" s="1">
        <v>12398.399999999998</v>
      </c>
    </row>
    <row r="420" spans="1:18" hidden="1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  <c r="Q420" s="1">
        <v>4007.64</v>
      </c>
      <c r="R420" s="1">
        <v>47328</v>
      </c>
    </row>
    <row r="421" spans="1:18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  <c r="Q421" s="1">
        <v>361452</v>
      </c>
      <c r="R421" s="1">
        <v>-23870</v>
      </c>
    </row>
    <row r="422" spans="1:18" hidden="1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  <c r="Q422" s="1">
        <v>19383</v>
      </c>
      <c r="R422" s="1">
        <v>9370.7999999999993</v>
      </c>
    </row>
    <row r="423" spans="1:18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  <c r="Q423" s="1">
        <v>318158.75</v>
      </c>
      <c r="R423" s="1">
        <v>12960</v>
      </c>
    </row>
    <row r="424" spans="1:18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  <c r="Q424" s="1">
        <v>3344.25</v>
      </c>
      <c r="R424" s="1">
        <v>3968.9399999999987</v>
      </c>
    </row>
    <row r="425" spans="1:18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  <c r="Q425" s="1">
        <v>1035625.5</v>
      </c>
      <c r="R425" s="1">
        <v>3171.4399999999987</v>
      </c>
    </row>
    <row r="426" spans="1:18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  <c r="Q426" s="1">
        <v>416279.5</v>
      </c>
      <c r="R426" s="1">
        <v>19163.399999999998</v>
      </c>
    </row>
    <row r="427" spans="1:18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  <c r="Q427" s="1">
        <v>64496.25</v>
      </c>
      <c r="R427" s="1">
        <v>20117.16</v>
      </c>
    </row>
    <row r="428" spans="1:18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  <c r="Q428" s="1">
        <v>240012.5</v>
      </c>
      <c r="R428" s="1">
        <v>11635.599999999999</v>
      </c>
    </row>
    <row r="429" spans="1:18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  <c r="Q429" s="1">
        <v>404176.5</v>
      </c>
      <c r="R429" s="1">
        <v>1729.5599999999995</v>
      </c>
    </row>
    <row r="430" spans="1:18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  <c r="Q430" s="1">
        <v>21359.52</v>
      </c>
      <c r="R430" s="1">
        <v>11635.599999999999</v>
      </c>
    </row>
    <row r="431" spans="1:18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  <c r="Q431" s="1">
        <v>725907</v>
      </c>
      <c r="R431" s="1">
        <v>7829.3499999999985</v>
      </c>
    </row>
    <row r="432" spans="1:18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  <c r="Q432" s="1">
        <v>430452.75</v>
      </c>
      <c r="R432" s="1">
        <v>7829.3499999999985</v>
      </c>
    </row>
    <row r="433" spans="1:18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  <c r="Q433" s="1">
        <v>9609.6</v>
      </c>
      <c r="R433" s="1">
        <v>41073.5</v>
      </c>
    </row>
    <row r="434" spans="1:18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  <c r="Q434" s="1">
        <v>509691</v>
      </c>
      <c r="R434" s="1">
        <v>79655</v>
      </c>
    </row>
    <row r="435" spans="1:18" hidden="1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  <c r="Q435" s="1">
        <v>24395.279999999999</v>
      </c>
      <c r="R435" s="1">
        <v>43721.25</v>
      </c>
    </row>
    <row r="436" spans="1:18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  <c r="Q436" s="1">
        <v>16748.55</v>
      </c>
      <c r="R436" s="1">
        <v>1414.8199999999997</v>
      </c>
    </row>
    <row r="437" spans="1:18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  <c r="Q437" s="1">
        <v>99758.75</v>
      </c>
      <c r="R437" s="1">
        <v>4493.76</v>
      </c>
    </row>
    <row r="438" spans="1:18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  <c r="Q438" s="1">
        <v>659613.5</v>
      </c>
      <c r="R438" s="1">
        <v>16687</v>
      </c>
    </row>
    <row r="439" spans="1:18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  <c r="Q439" s="1">
        <v>404176.5</v>
      </c>
      <c r="R439" s="1">
        <v>9242.5999999999985</v>
      </c>
    </row>
    <row r="440" spans="1:18" hidden="1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  <c r="Q440" s="1">
        <v>13240.5</v>
      </c>
      <c r="R440" s="1">
        <v>1567.9649999999992</v>
      </c>
    </row>
    <row r="441" spans="1:18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  <c r="Q441" s="1">
        <v>30830.799999999999</v>
      </c>
      <c r="R441" s="1">
        <v>8877</v>
      </c>
    </row>
    <row r="442" spans="1:18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  <c r="Q442" s="1">
        <v>12066.6</v>
      </c>
      <c r="R442" s="1">
        <v>19543.400000000001</v>
      </c>
    </row>
    <row r="443" spans="1:18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  <c r="Q443" s="1">
        <v>5217.03</v>
      </c>
      <c r="R443" s="1">
        <v>20039.199999999997</v>
      </c>
    </row>
    <row r="444" spans="1:18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  <c r="Q444" s="1">
        <v>17253.599999999999</v>
      </c>
      <c r="R444" s="1">
        <v>117124</v>
      </c>
    </row>
    <row r="445" spans="1:18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  <c r="Q445" s="1">
        <v>3318.77</v>
      </c>
      <c r="R445" s="1">
        <v>-17808.75</v>
      </c>
    </row>
    <row r="446" spans="1:18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  <c r="Q446" s="1">
        <v>17708.599999999999</v>
      </c>
      <c r="R446" s="1">
        <v>4248.24</v>
      </c>
    </row>
    <row r="447" spans="1:18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  <c r="Q447" s="1">
        <v>18891.599999999999</v>
      </c>
      <c r="R447" s="1">
        <v>2938.6399999999994</v>
      </c>
    </row>
    <row r="448" spans="1:18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  <c r="Q448" s="1">
        <v>2293.1999999999998</v>
      </c>
      <c r="R448" s="1">
        <v>4773.25</v>
      </c>
    </row>
    <row r="449" spans="1:18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  <c r="Q449" s="1">
        <v>21479.64</v>
      </c>
      <c r="R449" s="1">
        <v>9242.5999999999985</v>
      </c>
    </row>
    <row r="450" spans="1:18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  <c r="Q450" s="1">
        <v>35872.199999999997</v>
      </c>
      <c r="R450" s="1">
        <v>15886.5</v>
      </c>
    </row>
    <row r="451" spans="1:18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  <c r="Q451" s="1">
        <v>2293.1999999999998</v>
      </c>
      <c r="R451" s="1">
        <v>7536.7199999999993</v>
      </c>
    </row>
    <row r="452" spans="1:18" hidden="1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  <c r="Q452" s="1">
        <v>48812.4</v>
      </c>
      <c r="R452" s="1">
        <v>12192.375</v>
      </c>
    </row>
    <row r="453" spans="1:18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  <c r="Q453" s="1">
        <v>3318.77</v>
      </c>
      <c r="R453" s="1">
        <v>117124</v>
      </c>
    </row>
    <row r="454" spans="1:18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  <c r="Q454" s="1">
        <v>18891.599999999999</v>
      </c>
      <c r="R454" s="1">
        <v>1297.1000000000004</v>
      </c>
    </row>
    <row r="455" spans="1:18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  <c r="Q455" s="1">
        <v>22256.324999999997</v>
      </c>
      <c r="R455" s="1">
        <v>4493.76</v>
      </c>
    </row>
    <row r="456" spans="1:18" hidden="1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  <c r="Q456" s="1">
        <v>3341.52</v>
      </c>
      <c r="R456" s="1">
        <v>3050.3999999999996</v>
      </c>
    </row>
    <row r="457" spans="1:18" hidden="1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  <c r="Q457" s="1">
        <v>4168.8</v>
      </c>
      <c r="R457" s="1">
        <v>7536.7199999999993</v>
      </c>
    </row>
    <row r="458" spans="1:18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  <c r="Q458" s="1">
        <v>14666.4</v>
      </c>
      <c r="R458" s="1">
        <v>-17808.75</v>
      </c>
    </row>
    <row r="459" spans="1:18" hidden="1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  <c r="Q459" s="1">
        <v>4168.8</v>
      </c>
      <c r="R459" s="1">
        <v>4773.25</v>
      </c>
    </row>
    <row r="460" spans="1:18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  <c r="Q460" s="1">
        <v>387618.75</v>
      </c>
      <c r="R460" s="1">
        <v>-18663.75</v>
      </c>
    </row>
    <row r="461" spans="1:18" hidden="1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  <c r="Q461" s="1">
        <v>166725</v>
      </c>
      <c r="R461" s="1">
        <v>1297.1000000000004</v>
      </c>
    </row>
    <row r="462" spans="1:18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  <c r="Q462" s="1">
        <v>728595</v>
      </c>
      <c r="R462" s="1">
        <v>3050.3999999999996</v>
      </c>
    </row>
    <row r="463" spans="1:18" hidden="1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  <c r="Q463" s="1">
        <v>202950</v>
      </c>
      <c r="R463" s="1">
        <v>18568.800000000003</v>
      </c>
    </row>
    <row r="464" spans="1:18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  <c r="Q464" s="1">
        <v>27972</v>
      </c>
      <c r="R464" s="1">
        <v>12549.599999999999</v>
      </c>
    </row>
    <row r="465" spans="1:18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  <c r="Q465" s="1">
        <v>35172</v>
      </c>
      <c r="R465" s="1">
        <v>285.59999999999991</v>
      </c>
    </row>
    <row r="466" spans="1:18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  <c r="Q466" s="1">
        <v>159570</v>
      </c>
      <c r="R466" s="1">
        <v>298.86000000000013</v>
      </c>
    </row>
    <row r="467" spans="1:18" hidden="1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  <c r="Q467" s="1">
        <v>29254.5</v>
      </c>
      <c r="R467" s="1">
        <v>806.19999999999982</v>
      </c>
    </row>
    <row r="468" spans="1:18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  <c r="Q468" s="1">
        <v>4338</v>
      </c>
      <c r="R468" s="1">
        <v>17481.599999999999</v>
      </c>
    </row>
    <row r="469" spans="1:18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  <c r="Q469" s="1">
        <v>9193.5</v>
      </c>
      <c r="R469" s="1">
        <v>5124.2999999999993</v>
      </c>
    </row>
    <row r="470" spans="1:18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  <c r="Q470" s="1">
        <v>6885</v>
      </c>
      <c r="R470" s="1">
        <v>10196.76</v>
      </c>
    </row>
    <row r="471" spans="1:18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  <c r="Q471" s="1">
        <v>10665</v>
      </c>
      <c r="R471" s="1">
        <v>285.59999999999991</v>
      </c>
    </row>
    <row r="472" spans="1:18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  <c r="Q472" s="1">
        <v>201285</v>
      </c>
      <c r="R472" s="1">
        <v>10196.76</v>
      </c>
    </row>
    <row r="473" spans="1:18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  <c r="Q473" s="1">
        <v>179550</v>
      </c>
      <c r="R473" s="1">
        <v>6408</v>
      </c>
    </row>
    <row r="474" spans="1:18" hidden="1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  <c r="Q474" s="1">
        <v>619380</v>
      </c>
      <c r="R474" s="1">
        <v>11968</v>
      </c>
    </row>
    <row r="475" spans="1:18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  <c r="Q475" s="1">
        <v>4338</v>
      </c>
      <c r="R475" s="1">
        <v>8080</v>
      </c>
    </row>
    <row r="476" spans="1:18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  <c r="Q476" s="1">
        <v>16789.5</v>
      </c>
      <c r="R476" s="1">
        <v>4387.7000000000007</v>
      </c>
    </row>
    <row r="477" spans="1:18" hidden="1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  <c r="Q477" s="1">
        <v>215550</v>
      </c>
      <c r="R477" s="1">
        <v>6670</v>
      </c>
    </row>
    <row r="478" spans="1:18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  <c r="Q478" s="1">
        <v>230310</v>
      </c>
      <c r="R478" s="1">
        <v>91327.5</v>
      </c>
    </row>
    <row r="479" spans="1:18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  <c r="Q479" s="1">
        <v>38362.5</v>
      </c>
      <c r="R479" s="1">
        <v>49159</v>
      </c>
    </row>
    <row r="480" spans="1:18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  <c r="Q480" s="1">
        <v>8653.5</v>
      </c>
      <c r="R480" s="1">
        <v>8200</v>
      </c>
    </row>
    <row r="481" spans="1:18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  <c r="Q481" s="1">
        <v>884205</v>
      </c>
      <c r="R481" s="1">
        <v>395.76000000000022</v>
      </c>
    </row>
    <row r="482" spans="1:18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  <c r="Q482" s="1">
        <v>116640</v>
      </c>
      <c r="R482" s="1">
        <v>6670</v>
      </c>
    </row>
    <row r="483" spans="1:18" hidden="1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  <c r="Q483" s="1">
        <v>619380</v>
      </c>
      <c r="R483" s="1">
        <v>1872</v>
      </c>
    </row>
    <row r="484" spans="1:18" hidden="1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  <c r="Q484" s="1">
        <v>29254.5</v>
      </c>
      <c r="R484" s="1">
        <v>21330.48</v>
      </c>
    </row>
    <row r="485" spans="1:18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  <c r="Q485" s="1">
        <v>284512.5</v>
      </c>
      <c r="R485" s="1">
        <v>1765.619999999999</v>
      </c>
    </row>
    <row r="486" spans="1:18" hidden="1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  <c r="Q486" s="1">
        <v>589050</v>
      </c>
      <c r="R486" s="1">
        <v>28700</v>
      </c>
    </row>
    <row r="487" spans="1:18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  <c r="Q487" s="1">
        <v>65137.5</v>
      </c>
      <c r="R487" s="1">
        <v>48257</v>
      </c>
    </row>
    <row r="488" spans="1:18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  <c r="Q488" s="1">
        <v>705600</v>
      </c>
      <c r="R488" s="1">
        <v>-19687.5</v>
      </c>
    </row>
    <row r="489" spans="1:18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  <c r="Q489" s="1">
        <v>808110</v>
      </c>
      <c r="R489" s="1">
        <v>4363.2000000000007</v>
      </c>
    </row>
    <row r="490" spans="1:18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  <c r="Q490" s="1">
        <v>38021.399999999994</v>
      </c>
      <c r="R490" s="1">
        <v>19680</v>
      </c>
    </row>
    <row r="491" spans="1:18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  <c r="Q491" s="1">
        <v>36702</v>
      </c>
      <c r="R491" s="1">
        <v>2961.0600000000013</v>
      </c>
    </row>
    <row r="492" spans="1:18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  <c r="Q492" s="1">
        <v>27799.200000000001</v>
      </c>
      <c r="R492" s="1">
        <v>20328</v>
      </c>
    </row>
    <row r="493" spans="1:18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  <c r="Q493" s="1">
        <v>222705</v>
      </c>
      <c r="R493" s="1">
        <v>11968</v>
      </c>
    </row>
    <row r="494" spans="1:18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  <c r="Q494" s="1">
        <v>27972</v>
      </c>
      <c r="R494" s="1">
        <v>8080</v>
      </c>
    </row>
    <row r="495" spans="1:18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  <c r="Q495" s="1">
        <v>230310</v>
      </c>
      <c r="R495" s="1">
        <v>7104</v>
      </c>
    </row>
    <row r="496" spans="1:18" hidden="1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  <c r="Q496" s="1">
        <v>12794.64</v>
      </c>
      <c r="R496" s="1">
        <v>-35550</v>
      </c>
    </row>
    <row r="497" spans="1:18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  <c r="Q497" s="1">
        <v>15774.36</v>
      </c>
      <c r="R497" s="1">
        <v>18117</v>
      </c>
    </row>
    <row r="498" spans="1:18" hidden="1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  <c r="Q498" s="1">
        <v>12794.64</v>
      </c>
      <c r="R498" s="1">
        <v>21330.48</v>
      </c>
    </row>
    <row r="499" spans="1:18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  <c r="Q499" s="1">
        <v>5126.3999999999996</v>
      </c>
      <c r="R499" s="1">
        <v>1765.619999999999</v>
      </c>
    </row>
    <row r="500" spans="1:18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  <c r="Q500" s="1">
        <v>5040.96</v>
      </c>
      <c r="R500" s="1">
        <v>-16142.5</v>
      </c>
    </row>
    <row r="501" spans="1:18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  <c r="Q501" s="1">
        <v>9837.17</v>
      </c>
      <c r="R501" s="1">
        <v>-38046.25</v>
      </c>
    </row>
    <row r="502" spans="1:18" hidden="1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  <c r="Q502" s="1">
        <v>10733.4</v>
      </c>
      <c r="R502" s="1">
        <v>-14918.75</v>
      </c>
    </row>
    <row r="503" spans="1:18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  <c r="Q503" s="1">
        <v>42713.324999999997</v>
      </c>
      <c r="R503" s="1">
        <v>2730</v>
      </c>
    </row>
    <row r="504" spans="1:18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  <c r="Q504" s="1">
        <v>5040.96</v>
      </c>
      <c r="R504" s="1">
        <v>8106</v>
      </c>
    </row>
    <row r="505" spans="1:18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  <c r="Q505" s="1">
        <v>20687.16</v>
      </c>
      <c r="R505" s="1">
        <v>4438.5</v>
      </c>
    </row>
    <row r="506" spans="1:18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  <c r="Q506" s="1">
        <v>246708</v>
      </c>
      <c r="R506" s="1">
        <v>2408.25</v>
      </c>
    </row>
    <row r="507" spans="1:18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  <c r="Q507" s="1">
        <v>750537</v>
      </c>
      <c r="R507" s="1">
        <v>106912.5</v>
      </c>
    </row>
    <row r="508" spans="1:18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  <c r="Q508" s="1">
        <v>271561.25</v>
      </c>
      <c r="R508" s="1">
        <v>7037.25</v>
      </c>
    </row>
    <row r="509" spans="1:18" hidden="1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  <c r="Q509" s="1">
        <v>20826</v>
      </c>
      <c r="R509" s="1">
        <v>-14918.75</v>
      </c>
    </row>
    <row r="510" spans="1:18" hidden="1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  <c r="Q510" s="1">
        <v>16858.38</v>
      </c>
      <c r="R510" s="1">
        <v>3231.25</v>
      </c>
    </row>
    <row r="511" spans="1:18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  <c r="Q511" s="1">
        <v>238609</v>
      </c>
      <c r="R511" s="1">
        <v>6580.7999999999993</v>
      </c>
    </row>
    <row r="512" spans="1:18" hidden="1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  <c r="Q512" s="1">
        <v>53257.599999999999</v>
      </c>
      <c r="R512" s="1">
        <v>2051</v>
      </c>
    </row>
    <row r="513" spans="1:18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  <c r="Q513" s="1">
        <v>28795.95</v>
      </c>
      <c r="R513" s="1">
        <v>3600</v>
      </c>
    </row>
    <row r="514" spans="1:18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  <c r="Q514" s="1">
        <v>233091</v>
      </c>
      <c r="R514" s="1">
        <v>7771.5</v>
      </c>
    </row>
    <row r="515" spans="1:18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  <c r="Q515" s="1">
        <v>19971.599999999999</v>
      </c>
      <c r="R515" s="1">
        <v>-9116.25</v>
      </c>
    </row>
    <row r="516" spans="1:18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  <c r="Q516" s="1">
        <v>655551.75</v>
      </c>
      <c r="R516" s="1">
        <v>6580.7999999999993</v>
      </c>
    </row>
    <row r="517" spans="1:18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  <c r="Q517" s="1">
        <v>42997.68</v>
      </c>
      <c r="R517" s="1">
        <v>6058.5</v>
      </c>
    </row>
    <row r="518" spans="1:18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  <c r="Q518" s="1">
        <v>25904.340000000004</v>
      </c>
      <c r="R518" s="1">
        <v>1353</v>
      </c>
    </row>
    <row r="519" spans="1:18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  <c r="Q519" s="1">
        <v>42613.2</v>
      </c>
      <c r="R519" s="1">
        <v>3231.25</v>
      </c>
    </row>
    <row r="520" spans="1:18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  <c r="Q520" s="1">
        <v>26486.400000000001</v>
      </c>
      <c r="R520" s="1">
        <v>-7590</v>
      </c>
    </row>
    <row r="521" spans="1:18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  <c r="Q521" s="1">
        <v>271561.25</v>
      </c>
      <c r="R521" s="1">
        <v>2051</v>
      </c>
    </row>
    <row r="522" spans="1:18" hidden="1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  <c r="Q522" s="1">
        <v>53257.599999999999</v>
      </c>
      <c r="R522" s="1">
        <v>12375</v>
      </c>
    </row>
    <row r="523" spans="1:18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  <c r="Q523" s="1">
        <v>364722</v>
      </c>
      <c r="R523" s="1">
        <v>2730</v>
      </c>
    </row>
    <row r="524" spans="1:18" hidden="1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  <c r="Q524" s="1">
        <v>49929</v>
      </c>
      <c r="R524" s="1">
        <v>1299.6000000000004</v>
      </c>
    </row>
    <row r="525" spans="1:18" hidden="1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  <c r="Q525" s="1">
        <v>8744.25</v>
      </c>
      <c r="R525" s="1">
        <v>686.85000000000014</v>
      </c>
    </row>
    <row r="526" spans="1:18" hidden="1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  <c r="Q526" s="1">
        <v>107156</v>
      </c>
      <c r="R526" s="1">
        <v>13003.2</v>
      </c>
    </row>
    <row r="527" spans="1:18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  <c r="Q527" s="1">
        <v>11263.84</v>
      </c>
    </row>
    <row r="528" spans="1:18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  <c r="Q528" s="1">
        <v>18519.12</v>
      </c>
    </row>
    <row r="529" spans="1:17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  <c r="Q529" s="1">
        <v>61632.5</v>
      </c>
    </row>
    <row r="530" spans="1:17" hidden="1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  <c r="Q530" s="1">
        <v>52243</v>
      </c>
    </row>
    <row r="531" spans="1:17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  <c r="Q531" s="1">
        <v>352106.25</v>
      </c>
    </row>
    <row r="532" spans="1:17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  <c r="Q532" s="1">
        <v>46796.2</v>
      </c>
    </row>
    <row r="533" spans="1:17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  <c r="Q533" s="1">
        <v>159421.25</v>
      </c>
    </row>
    <row r="534" spans="1:17" hidden="1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  <c r="Q534" s="1">
        <v>105353.75</v>
      </c>
    </row>
    <row r="535" spans="1:17" hidden="1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  <c r="Q535" s="1">
        <v>107156</v>
      </c>
    </row>
    <row r="536" spans="1:17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  <c r="Q536" s="1">
        <v>28795.95</v>
      </c>
    </row>
    <row r="537" spans="1:17" hidden="1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  <c r="Q537" s="1">
        <v>2367.4</v>
      </c>
    </row>
    <row r="538" spans="1:17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  <c r="Q538" s="1">
        <v>272888</v>
      </c>
    </row>
    <row r="539" spans="1:17" hidden="1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  <c r="Q539" s="1">
        <v>265760</v>
      </c>
    </row>
    <row r="540" spans="1:17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  <c r="Q540" s="1">
        <v>237160</v>
      </c>
    </row>
    <row r="541" spans="1:17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  <c r="Q541" s="1">
        <v>35494.800000000003</v>
      </c>
    </row>
    <row r="542" spans="1:17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  <c r="Q542" s="1">
        <v>8936.4</v>
      </c>
    </row>
    <row r="543" spans="1:17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  <c r="Q543" s="1">
        <v>468072</v>
      </c>
    </row>
    <row r="544" spans="1:17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  <c r="Q544" s="1">
        <v>14907.2</v>
      </c>
    </row>
    <row r="545" spans="1:17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  <c r="Q545" s="1">
        <v>16841.439999999999</v>
      </c>
    </row>
    <row r="546" spans="1:17" hidden="1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  <c r="Q546" s="1">
        <v>30184</v>
      </c>
    </row>
    <row r="547" spans="1:17" hidden="1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  <c r="Q547" s="1">
        <v>313104</v>
      </c>
    </row>
    <row r="548" spans="1:17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  <c r="Q548" s="1">
        <v>922680</v>
      </c>
    </row>
    <row r="549" spans="1:17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  <c r="Q549" s="1">
        <v>272888</v>
      </c>
    </row>
    <row r="550" spans="1:17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  <c r="Q550" s="1">
        <v>237160</v>
      </c>
    </row>
    <row r="551" spans="1:17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  <c r="Q551" s="1">
        <v>15928</v>
      </c>
    </row>
    <row r="552" spans="1:17" hidden="1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  <c r="Q552" s="1">
        <v>30184</v>
      </c>
    </row>
    <row r="553" spans="1:17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  <c r="Q553" s="1">
        <v>490952</v>
      </c>
    </row>
    <row r="554" spans="1:17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  <c r="Q554" s="1">
        <v>358776</v>
      </c>
    </row>
    <row r="555" spans="1:17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  <c r="Q555" s="1">
        <v>567600</v>
      </c>
    </row>
    <row r="556" spans="1:17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  <c r="Q556" s="1">
        <v>368676</v>
      </c>
    </row>
    <row r="557" spans="1:17" hidden="1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  <c r="Q557" s="1">
        <v>5016</v>
      </c>
    </row>
    <row r="558" spans="1:17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  <c r="Q558" s="1">
        <v>21700.799999999999</v>
      </c>
    </row>
    <row r="559" spans="1:17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  <c r="Q559" s="1">
        <v>429660</v>
      </c>
    </row>
    <row r="560" spans="1:17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  <c r="Q560" s="1">
        <v>303688</v>
      </c>
    </row>
    <row r="561" spans="1:17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  <c r="Q561" s="1">
        <v>15928</v>
      </c>
    </row>
    <row r="562" spans="1:17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  <c r="Q562" s="1">
        <v>22271.040000000001</v>
      </c>
    </row>
    <row r="563" spans="1:17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  <c r="Q563" s="1">
        <v>51143.399999999994</v>
      </c>
    </row>
    <row r="564" spans="1:17" hidden="1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  <c r="Q564" s="1">
        <v>191884</v>
      </c>
    </row>
    <row r="565" spans="1:17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  <c r="Q565" s="1">
        <v>303688</v>
      </c>
    </row>
    <row r="566" spans="1:17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  <c r="Q566" s="1">
        <v>262570</v>
      </c>
    </row>
    <row r="567" spans="1:17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  <c r="Q567" s="1">
        <v>21700.799999999999</v>
      </c>
    </row>
    <row r="568" spans="1:17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  <c r="Q568" s="1">
        <v>83160</v>
      </c>
    </row>
    <row r="569" spans="1:17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  <c r="Q569" s="1">
        <v>21076.44</v>
      </c>
    </row>
    <row r="570" spans="1:17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  <c r="Q570" s="1">
        <v>16841.439999999999</v>
      </c>
    </row>
    <row r="571" spans="1:17" hidden="1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  <c r="Q571" s="1">
        <v>33633.599999999999</v>
      </c>
    </row>
    <row r="572" spans="1:17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  <c r="Q572" s="1">
        <v>44378.399999999994</v>
      </c>
    </row>
    <row r="573" spans="1:17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  <c r="Q573" s="1">
        <v>28100.16</v>
      </c>
    </row>
    <row r="574" spans="1:17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  <c r="Q574" s="1">
        <v>26945.599999999999</v>
      </c>
    </row>
    <row r="575" spans="1:17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  <c r="Q575" s="1">
        <v>9184.56</v>
      </c>
    </row>
    <row r="576" spans="1:17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  <c r="Q576" s="1">
        <v>26945.599999999999</v>
      </c>
    </row>
    <row r="577" spans="1:17" hidden="1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  <c r="Q577" s="1">
        <v>29156.16</v>
      </c>
    </row>
    <row r="578" spans="1:17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  <c r="Q578" s="1">
        <v>33499.35</v>
      </c>
    </row>
    <row r="579" spans="1:17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  <c r="Q579" s="1">
        <v>33499.35</v>
      </c>
    </row>
    <row r="580" spans="1:17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  <c r="Q580" s="1">
        <v>281053.5</v>
      </c>
    </row>
    <row r="581" spans="1:17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  <c r="Q581" s="1">
        <v>545055</v>
      </c>
    </row>
    <row r="582" spans="1:17" hidden="1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  <c r="Q582" s="1">
        <v>7690.8</v>
      </c>
    </row>
    <row r="583" spans="1:17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  <c r="Q583" s="1">
        <v>299171.25</v>
      </c>
    </row>
    <row r="584" spans="1:17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  <c r="Q584" s="1">
        <v>7904.82</v>
      </c>
    </row>
    <row r="585" spans="1:17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  <c r="Q585" s="1">
        <v>6305.76</v>
      </c>
    </row>
    <row r="586" spans="1:17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  <c r="Q586" s="1">
        <v>39237</v>
      </c>
    </row>
    <row r="587" spans="1:17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  <c r="Q587" s="1">
        <v>21732.6</v>
      </c>
    </row>
    <row r="588" spans="1:17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  <c r="Q588" s="1">
        <v>8760.4650000000001</v>
      </c>
    </row>
    <row r="589" spans="1:17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  <c r="Q589" s="1">
        <v>210627</v>
      </c>
    </row>
    <row r="590" spans="1:17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  <c r="Q590" s="1">
        <v>45953.4</v>
      </c>
    </row>
    <row r="591" spans="1:17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  <c r="Q591" s="1">
        <v>47119.199999999997</v>
      </c>
    </row>
    <row r="592" spans="1:17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  <c r="Q592" s="1">
        <v>801444</v>
      </c>
    </row>
    <row r="593" spans="1:17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  <c r="Q593" s="1">
        <v>172151.25</v>
      </c>
    </row>
    <row r="594" spans="1:17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  <c r="Q594" s="1">
        <v>5961.24</v>
      </c>
    </row>
    <row r="595" spans="1:17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  <c r="Q595" s="1">
        <v>16418.64</v>
      </c>
    </row>
    <row r="596" spans="1:17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  <c r="Q596" s="1">
        <v>20423.25</v>
      </c>
    </row>
    <row r="597" spans="1:17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  <c r="Q597" s="1">
        <v>21732.6</v>
      </c>
    </row>
    <row r="598" spans="1:17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  <c r="Q598" s="1">
        <v>108706.5</v>
      </c>
    </row>
    <row r="599" spans="1:17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  <c r="Q599" s="1">
        <v>10575.72</v>
      </c>
    </row>
    <row r="600" spans="1:17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  <c r="Q600" s="1">
        <v>52167.375</v>
      </c>
    </row>
    <row r="601" spans="1:17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  <c r="Q601" s="1">
        <v>801444</v>
      </c>
    </row>
    <row r="602" spans="1:17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  <c r="Q602" s="1">
        <v>7247.1</v>
      </c>
    </row>
    <row r="603" spans="1:17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  <c r="Q603" s="1">
        <v>6305.76</v>
      </c>
    </row>
    <row r="604" spans="1:17" hidden="1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  <c r="Q604" s="1">
        <v>8613</v>
      </c>
    </row>
    <row r="605" spans="1:17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  <c r="Q605" s="1">
        <v>4280.3999999999996</v>
      </c>
    </row>
    <row r="606" spans="1:17" hidden="1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  <c r="Q606" s="1">
        <v>679905</v>
      </c>
    </row>
    <row r="607" spans="1:17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  <c r="Q607" s="1">
        <v>10575.72</v>
      </c>
    </row>
    <row r="608" spans="1:17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  <c r="Q608" s="1">
        <v>172151.25</v>
      </c>
    </row>
    <row r="609" spans="1:17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  <c r="Q609" s="1">
        <v>20423.25</v>
      </c>
    </row>
    <row r="610" spans="1:17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  <c r="Q610" s="1">
        <v>180416.25</v>
      </c>
    </row>
    <row r="611" spans="1:17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  <c r="Q611" s="1">
        <v>7247.1</v>
      </c>
    </row>
    <row r="612" spans="1:17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  <c r="Q612" s="1">
        <v>4280.3999999999996</v>
      </c>
    </row>
    <row r="613" spans="1:17" hidden="1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  <c r="Q613" s="1">
        <v>18478.8</v>
      </c>
    </row>
    <row r="614" spans="1:17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  <c r="Q614" s="1">
        <v>44358.8</v>
      </c>
    </row>
    <row r="615" spans="1:17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  <c r="Q615" s="1">
        <v>29979.599999999999</v>
      </c>
    </row>
    <row r="616" spans="1:17" hidden="1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  <c r="Q616" s="1">
        <v>18035.919999999998</v>
      </c>
    </row>
    <row r="617" spans="1:17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  <c r="Q617" s="1">
        <v>1685.6</v>
      </c>
    </row>
    <row r="618" spans="1:17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  <c r="Q618" s="1">
        <v>1763.8600000000001</v>
      </c>
    </row>
    <row r="619" spans="1:17" hidden="1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  <c r="Q619" s="1">
        <v>18035.919999999998</v>
      </c>
    </row>
    <row r="620" spans="1:17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  <c r="Q620" s="1">
        <v>3586.2</v>
      </c>
    </row>
    <row r="621" spans="1:17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  <c r="Q621" s="1">
        <v>41761.599999999999</v>
      </c>
    </row>
    <row r="622" spans="1:17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  <c r="Q622" s="1">
        <v>22794.3</v>
      </c>
    </row>
    <row r="623" spans="1:17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  <c r="Q623" s="1">
        <v>14375.76</v>
      </c>
    </row>
    <row r="624" spans="1:17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  <c r="Q624" s="1">
        <v>1685.6</v>
      </c>
    </row>
    <row r="625" spans="1:17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  <c r="Q625" s="1">
        <v>14375.76</v>
      </c>
    </row>
    <row r="626" spans="1:17" hidden="1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  <c r="Q626" s="1">
        <v>20794.8</v>
      </c>
    </row>
    <row r="627" spans="1:17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  <c r="Q627" s="1">
        <v>206658</v>
      </c>
    </row>
    <row r="628" spans="1:17" hidden="1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  <c r="Q628" s="1">
        <v>109972.5</v>
      </c>
    </row>
    <row r="629" spans="1:17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  <c r="Q629" s="1">
        <v>385968</v>
      </c>
    </row>
    <row r="630" spans="1:17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  <c r="Q630" s="1">
        <v>260580</v>
      </c>
    </row>
    <row r="631" spans="1:17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  <c r="Q631" s="1">
        <v>19517.7</v>
      </c>
    </row>
    <row r="632" spans="1:17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  <c r="Q632" s="1">
        <v>29670</v>
      </c>
    </row>
    <row r="633" spans="1:17" hidden="1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  <c r="Q633" s="1">
        <v>303257.5</v>
      </c>
    </row>
    <row r="634" spans="1:17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  <c r="Q634" s="1">
        <v>670477.5</v>
      </c>
    </row>
    <row r="635" spans="1:17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  <c r="Q635" s="1">
        <v>360899</v>
      </c>
    </row>
    <row r="636" spans="1:17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  <c r="Q636" s="1">
        <v>60200</v>
      </c>
    </row>
    <row r="637" spans="1:17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  <c r="Q637" s="1">
        <v>2335.7600000000002</v>
      </c>
    </row>
    <row r="638" spans="1:17" hidden="1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  <c r="Q638" s="1">
        <v>10396.540000000001</v>
      </c>
    </row>
    <row r="639" spans="1:17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  <c r="Q639" s="1">
        <v>29670</v>
      </c>
    </row>
    <row r="640" spans="1:17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  <c r="Q640" s="1">
        <v>4472</v>
      </c>
    </row>
    <row r="641" spans="1:17" hidden="1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  <c r="Q641" s="1">
        <v>31863</v>
      </c>
    </row>
    <row r="642" spans="1:17" hidden="1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  <c r="Q642" s="1">
        <v>22484.7</v>
      </c>
    </row>
    <row r="643" spans="1:17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  <c r="Q643" s="1">
        <v>30072.48</v>
      </c>
    </row>
    <row r="644" spans="1:17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  <c r="Q644" s="1">
        <v>10420.619999999999</v>
      </c>
    </row>
    <row r="645" spans="1:17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  <c r="Q645" s="1">
        <v>210700</v>
      </c>
    </row>
    <row r="646" spans="1:17" hidden="1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  <c r="Q646" s="1">
        <v>22931.040000000001</v>
      </c>
    </row>
    <row r="647" spans="1:17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  <c r="Q647" s="1">
        <v>354277</v>
      </c>
    </row>
    <row r="648" spans="1:17" hidden="1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  <c r="Q648" s="1">
        <v>578522</v>
      </c>
    </row>
    <row r="649" spans="1:17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  <c r="Q649" s="1">
        <v>169312.5</v>
      </c>
    </row>
    <row r="650" spans="1:17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  <c r="Q650" s="1">
        <v>10423.200000000001</v>
      </c>
    </row>
    <row r="651" spans="1:17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  <c r="Q651" s="1">
        <v>634680</v>
      </c>
    </row>
    <row r="652" spans="1:17" hidden="1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  <c r="Q652" s="1">
        <v>69402</v>
      </c>
    </row>
    <row r="653" spans="1:17" hidden="1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  <c r="Q653" s="1">
        <v>654288</v>
      </c>
    </row>
    <row r="654" spans="1:17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  <c r="Q654" s="1">
        <v>17476.060000000001</v>
      </c>
    </row>
    <row r="655" spans="1:17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  <c r="Q655" s="1">
        <v>655578</v>
      </c>
    </row>
    <row r="656" spans="1:17" hidden="1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  <c r="Q656" s="1">
        <v>69402</v>
      </c>
    </row>
    <row r="657" spans="1:17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  <c r="Q657" s="1">
        <v>385968</v>
      </c>
    </row>
    <row r="658" spans="1:17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  <c r="Q658" s="1">
        <v>260580</v>
      </c>
    </row>
    <row r="659" spans="1:17" hidden="1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  <c r="Q659" s="1">
        <v>385581</v>
      </c>
    </row>
    <row r="660" spans="1:17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  <c r="Q660" s="1">
        <v>229104</v>
      </c>
    </row>
    <row r="661" spans="1:17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  <c r="Q661" s="1">
        <v>305730</v>
      </c>
    </row>
    <row r="662" spans="1:17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  <c r="Q662" s="1">
        <v>25542</v>
      </c>
    </row>
    <row r="663" spans="1:17" hidden="1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  <c r="Q663" s="1">
        <v>22484.7</v>
      </c>
    </row>
    <row r="664" spans="1:17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  <c r="Q664" s="1">
        <v>30072.48</v>
      </c>
    </row>
    <row r="665" spans="1:17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  <c r="Q665" s="1">
        <v>10420.619999999999</v>
      </c>
    </row>
    <row r="666" spans="1:17" hidden="1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  <c r="Q666" s="1">
        <v>10396.540000000001</v>
      </c>
    </row>
    <row r="667" spans="1:17" hidden="1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  <c r="Q667" s="1">
        <v>24123</v>
      </c>
    </row>
    <row r="668" spans="1:17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  <c r="Q668" s="1">
        <v>124737.5</v>
      </c>
    </row>
    <row r="669" spans="1:17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  <c r="Q669" s="1">
        <v>293993.75</v>
      </c>
    </row>
    <row r="670" spans="1:17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  <c r="Q670" s="1">
        <v>115281.25</v>
      </c>
    </row>
    <row r="671" spans="1:17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  <c r="Q671" s="1">
        <v>139230</v>
      </c>
    </row>
    <row r="672" spans="1:17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  <c r="Q672" s="1">
        <v>19686</v>
      </c>
    </row>
    <row r="673" spans="1:17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  <c r="Q673" s="1">
        <v>20578.5</v>
      </c>
    </row>
    <row r="674" spans="1:17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  <c r="Q674" s="1">
        <v>15083.25</v>
      </c>
    </row>
    <row r="675" spans="1:17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  <c r="Q675" s="1">
        <v>848172.5</v>
      </c>
    </row>
    <row r="676" spans="1:17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  <c r="Q676" s="1">
        <v>32627.25</v>
      </c>
    </row>
    <row r="677" spans="1:17" hidden="1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  <c r="Q677" s="1">
        <v>4539</v>
      </c>
    </row>
    <row r="678" spans="1:17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  <c r="Q678" s="1">
        <v>115281.25</v>
      </c>
    </row>
    <row r="679" spans="1:17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  <c r="Q679" s="1">
        <v>14981.25</v>
      </c>
    </row>
    <row r="680" spans="1:17" hidden="1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  <c r="Q680" s="1">
        <v>597082.5</v>
      </c>
    </row>
    <row r="681" spans="1:17" hidden="1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  <c r="Q681" s="1">
        <v>639922.5</v>
      </c>
    </row>
    <row r="682" spans="1:17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  <c r="Q682" s="1">
        <v>9322.7999999999993</v>
      </c>
    </row>
    <row r="683" spans="1:17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  <c r="Q683" s="1">
        <v>4981</v>
      </c>
    </row>
    <row r="684" spans="1:17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  <c r="Q684" s="1">
        <v>5100</v>
      </c>
    </row>
    <row r="685" spans="1:17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  <c r="Q685" s="1">
        <v>36031.5</v>
      </c>
    </row>
    <row r="686" spans="1:17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  <c r="Q686" s="1">
        <v>70443.75</v>
      </c>
    </row>
    <row r="687" spans="1:17" hidden="1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  <c r="Q687" s="1">
        <v>656370</v>
      </c>
    </row>
    <row r="688" spans="1:17" hidden="1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  <c r="Q688" s="1">
        <v>259037.5</v>
      </c>
    </row>
    <row r="689" spans="1:17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  <c r="Q689" s="1">
        <v>9322.7999999999993</v>
      </c>
    </row>
    <row r="690" spans="1:17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  <c r="Q690" s="1">
        <v>14713.5</v>
      </c>
    </row>
    <row r="691" spans="1:17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  <c r="Q691" s="1">
        <v>6273</v>
      </c>
    </row>
    <row r="692" spans="1:17" hidden="1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  <c r="Q692" s="1">
        <v>4539</v>
      </c>
    </row>
    <row r="693" spans="1:17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  <c r="Q693" s="1">
        <v>14981.25</v>
      </c>
    </row>
    <row r="694" spans="1:17" hidden="1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  <c r="Q694" s="1">
        <v>313862.5</v>
      </c>
    </row>
    <row r="695" spans="1:17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  <c r="Q695" s="1">
        <v>58650</v>
      </c>
    </row>
    <row r="696" spans="1:17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  <c r="Q696" s="1">
        <v>4981</v>
      </c>
    </row>
    <row r="697" spans="1:17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  <c r="Q697" s="1">
        <v>631125</v>
      </c>
    </row>
    <row r="698" spans="1:17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  <c r="Q698" s="1">
        <v>139230</v>
      </c>
    </row>
    <row r="699" spans="1:17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  <c r="Q699" s="1">
        <v>8139.6</v>
      </c>
    </row>
    <row r="700" spans="1:17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  <c r="Q700" s="1">
        <v>4301.8500000000004</v>
      </c>
    </row>
    <row r="701" spans="1:17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1">
        <v>18421.2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andie p</cp:lastModifiedBy>
  <dcterms:created xsi:type="dcterms:W3CDTF">2014-01-28T02:45:41Z</dcterms:created>
  <dcterms:modified xsi:type="dcterms:W3CDTF">2024-04-17T16:24:40Z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